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dfordtx-my.sharepoint.com/personal/megan_jakubik_bedfordtx_gov/Documents/Community Presentations/"/>
    </mc:Choice>
  </mc:AlternateContent>
  <xr:revisionPtr revIDLastSave="0" documentId="8_{D59F1C17-F0E1-4D51-9AAE-E25835C95681}" xr6:coauthVersionLast="47" xr6:coauthVersionMax="47" xr10:uidLastSave="{00000000-0000-0000-0000-000000000000}"/>
  <bookViews>
    <workbookView xWindow="28680" yWindow="2760" windowWidth="29040" windowHeight="15990" xr2:uid="{00000000-000D-0000-FFFF-FFFF00000000}"/>
  </bookViews>
  <sheets>
    <sheet name="May Proj" sheetId="1" r:id="rId1"/>
    <sheet name="Date" sheetId="2" r:id="rId2"/>
    <sheet name="Payroll" sheetId="3" r:id="rId3"/>
    <sheet name="FD Date" sheetId="4" r:id="rId4"/>
    <sheet name="FD Payroll" sheetId="5" r:id="rId5"/>
  </sheets>
  <definedNames>
    <definedName name="_xlnm._FilterDatabase" localSheetId="0" hidden="1">'May Proj'!$A$3:$E$3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N4" i="1" l="1"/>
  <c r="P4" i="1"/>
  <c r="Q4" i="1"/>
  <c r="R4" i="1"/>
  <c r="S4" i="1"/>
  <c r="T4" i="1"/>
  <c r="U4" i="1"/>
  <c r="X4" i="1"/>
  <c r="N5" i="1"/>
  <c r="O5" i="1"/>
  <c r="P5" i="1"/>
  <c r="Q5" i="1"/>
  <c r="R5" i="1"/>
  <c r="S5" i="1"/>
  <c r="T5" i="1"/>
  <c r="U5" i="1"/>
  <c r="X5" i="1"/>
  <c r="N6" i="1"/>
  <c r="O6" i="1"/>
  <c r="P6" i="1"/>
  <c r="Q6" i="1"/>
  <c r="R6" i="1"/>
  <c r="S6" i="1"/>
  <c r="T6" i="1"/>
  <c r="U6" i="1"/>
  <c r="X6" i="1"/>
  <c r="N7" i="1"/>
  <c r="O7" i="1"/>
  <c r="P7" i="1"/>
  <c r="Q7" i="1"/>
  <c r="R7" i="1"/>
  <c r="S7" i="1"/>
  <c r="T7" i="1"/>
  <c r="U7" i="1"/>
  <c r="X7" i="1"/>
  <c r="N8" i="1"/>
  <c r="O8" i="1"/>
  <c r="P8" i="1"/>
  <c r="Q8" i="1"/>
  <c r="R8" i="1"/>
  <c r="S8" i="1"/>
  <c r="T8" i="1"/>
  <c r="U8" i="1"/>
  <c r="X8" i="1"/>
  <c r="N9" i="1"/>
  <c r="O9" i="1"/>
  <c r="P9" i="1"/>
  <c r="Q9" i="1"/>
  <c r="R9" i="1"/>
  <c r="S9" i="1"/>
  <c r="T9" i="1"/>
  <c r="U9" i="1"/>
  <c r="X9" i="1"/>
  <c r="N10" i="1"/>
  <c r="O10" i="1"/>
  <c r="P10" i="1"/>
  <c r="Q10" i="1"/>
  <c r="R10" i="1"/>
  <c r="S10" i="1"/>
  <c r="T10" i="1"/>
  <c r="U10" i="1"/>
  <c r="X10" i="1"/>
  <c r="N11" i="1"/>
  <c r="O11" i="1"/>
  <c r="P11" i="1"/>
  <c r="Q11" i="1"/>
  <c r="R11" i="1"/>
  <c r="S11" i="1"/>
  <c r="T11" i="1"/>
  <c r="U11" i="1"/>
  <c r="X11" i="1"/>
  <c r="N12" i="1"/>
  <c r="O12" i="1"/>
  <c r="P12" i="1"/>
  <c r="Q12" i="1"/>
  <c r="R12" i="1"/>
  <c r="S12" i="1"/>
  <c r="T12" i="1"/>
  <c r="U12" i="1"/>
  <c r="X12" i="1"/>
  <c r="N13" i="1"/>
  <c r="O13" i="1"/>
  <c r="P13" i="1"/>
  <c r="Q13" i="1"/>
  <c r="R13" i="1"/>
  <c r="S13" i="1"/>
  <c r="T13" i="1"/>
  <c r="U13" i="1"/>
  <c r="X13" i="1"/>
  <c r="N14" i="1"/>
  <c r="O14" i="1"/>
  <c r="P14" i="1"/>
  <c r="Q14" i="1"/>
  <c r="R14" i="1"/>
  <c r="S14" i="1"/>
  <c r="T14" i="1"/>
  <c r="U14" i="1"/>
  <c r="X14" i="1"/>
  <c r="N15" i="1"/>
  <c r="O15" i="1"/>
  <c r="P15" i="1"/>
  <c r="Q15" i="1"/>
  <c r="R15" i="1"/>
  <c r="S15" i="1"/>
  <c r="T15" i="1"/>
  <c r="U15" i="1"/>
  <c r="X15" i="1"/>
  <c r="N16" i="1"/>
  <c r="O16" i="1"/>
  <c r="P16" i="1"/>
  <c r="Q16" i="1"/>
  <c r="R16" i="1"/>
  <c r="S16" i="1"/>
  <c r="T16" i="1"/>
  <c r="U16" i="1"/>
  <c r="X16" i="1"/>
  <c r="N17" i="1"/>
  <c r="O17" i="1"/>
  <c r="P17" i="1"/>
  <c r="Q17" i="1"/>
  <c r="R17" i="1"/>
  <c r="S17" i="1"/>
  <c r="T17" i="1"/>
  <c r="U17" i="1"/>
  <c r="X17" i="1"/>
  <c r="N18" i="1"/>
  <c r="O18" i="1"/>
  <c r="P18" i="1"/>
  <c r="Q18" i="1"/>
  <c r="R18" i="1"/>
  <c r="S18" i="1"/>
  <c r="T18" i="1"/>
  <c r="U18" i="1"/>
  <c r="X18" i="1"/>
  <c r="N19" i="1"/>
  <c r="O19" i="1"/>
  <c r="P19" i="1"/>
  <c r="Q19" i="1"/>
  <c r="R19" i="1"/>
  <c r="S19" i="1"/>
  <c r="T19" i="1"/>
  <c r="U19" i="1"/>
  <c r="X19" i="1"/>
  <c r="N20" i="1"/>
  <c r="O20" i="1"/>
  <c r="P20" i="1"/>
  <c r="Q20" i="1"/>
  <c r="R20" i="1"/>
  <c r="S20" i="1"/>
  <c r="T20" i="1"/>
  <c r="U20" i="1"/>
  <c r="X20" i="1"/>
  <c r="N21" i="1"/>
  <c r="O21" i="1"/>
  <c r="P21" i="1"/>
  <c r="Q21" i="1"/>
  <c r="R21" i="1"/>
  <c r="S21" i="1"/>
  <c r="T21" i="1"/>
  <c r="U21" i="1"/>
  <c r="X21" i="1"/>
  <c r="N22" i="1"/>
  <c r="O22" i="1"/>
  <c r="P22" i="1"/>
  <c r="Q22" i="1"/>
  <c r="R22" i="1"/>
  <c r="S22" i="1"/>
  <c r="T22" i="1"/>
  <c r="U22" i="1"/>
  <c r="X22" i="1"/>
  <c r="N23" i="1"/>
  <c r="O23" i="1"/>
  <c r="P23" i="1"/>
  <c r="Q23" i="1"/>
  <c r="R23" i="1"/>
  <c r="S23" i="1"/>
  <c r="T23" i="1"/>
  <c r="U23" i="1"/>
  <c r="X23" i="1"/>
  <c r="N24" i="1"/>
  <c r="O24" i="1"/>
  <c r="P24" i="1"/>
  <c r="Q24" i="1"/>
  <c r="R24" i="1"/>
  <c r="S24" i="1"/>
  <c r="T24" i="1"/>
  <c r="U24" i="1"/>
  <c r="X24" i="1"/>
  <c r="N25" i="1"/>
  <c r="O25" i="1"/>
  <c r="P25" i="1"/>
  <c r="Q25" i="1"/>
  <c r="R25" i="1"/>
  <c r="S25" i="1"/>
  <c r="T25" i="1"/>
  <c r="U25" i="1"/>
  <c r="X25" i="1"/>
  <c r="N26" i="1"/>
  <c r="O26" i="1"/>
  <c r="P26" i="1"/>
  <c r="Q26" i="1"/>
  <c r="R26" i="1"/>
  <c r="S26" i="1"/>
  <c r="T26" i="1"/>
  <c r="U26" i="1"/>
  <c r="X26" i="1"/>
  <c r="N27" i="1"/>
  <c r="O27" i="1"/>
  <c r="P27" i="1"/>
  <c r="Q27" i="1"/>
  <c r="R27" i="1"/>
  <c r="S27" i="1"/>
  <c r="T27" i="1"/>
  <c r="U27" i="1"/>
  <c r="X27" i="1"/>
  <c r="N28" i="1"/>
  <c r="O28" i="1"/>
  <c r="P28" i="1"/>
  <c r="Q28" i="1"/>
  <c r="R28" i="1"/>
  <c r="S28" i="1"/>
  <c r="T28" i="1"/>
  <c r="U28" i="1"/>
  <c r="X28" i="1"/>
  <c r="N29" i="1"/>
  <c r="O29" i="1"/>
  <c r="P29" i="1"/>
  <c r="Q29" i="1"/>
  <c r="R29" i="1"/>
  <c r="S29" i="1"/>
  <c r="T29" i="1"/>
  <c r="U29" i="1"/>
  <c r="X29" i="1"/>
  <c r="N30" i="1"/>
  <c r="O30" i="1"/>
  <c r="P30" i="1"/>
  <c r="Q30" i="1"/>
  <c r="R30" i="1"/>
  <c r="S30" i="1"/>
  <c r="T30" i="1"/>
  <c r="U30" i="1"/>
  <c r="X30" i="1"/>
  <c r="N31" i="1"/>
  <c r="O31" i="1"/>
  <c r="P31" i="1"/>
  <c r="Q31" i="1"/>
  <c r="R31" i="1"/>
  <c r="S31" i="1"/>
  <c r="T31" i="1"/>
  <c r="U31" i="1"/>
  <c r="X31" i="1"/>
  <c r="N32" i="1"/>
  <c r="O32" i="1"/>
  <c r="P32" i="1"/>
  <c r="Q32" i="1"/>
  <c r="R32" i="1"/>
  <c r="S32" i="1"/>
  <c r="T32" i="1"/>
  <c r="U32" i="1"/>
  <c r="X32" i="1"/>
  <c r="N33" i="1"/>
  <c r="O33" i="1"/>
  <c r="P33" i="1"/>
  <c r="Q33" i="1"/>
  <c r="R33" i="1"/>
  <c r="S33" i="1"/>
  <c r="T33" i="1"/>
  <c r="U33" i="1"/>
  <c r="X33" i="1"/>
  <c r="N34" i="1"/>
  <c r="O34" i="1"/>
  <c r="P34" i="1"/>
  <c r="Q34" i="1"/>
  <c r="R34" i="1"/>
  <c r="S34" i="1"/>
  <c r="T34" i="1"/>
  <c r="U34" i="1"/>
  <c r="X34" i="1"/>
  <c r="N35" i="1"/>
  <c r="O35" i="1"/>
  <c r="P35" i="1"/>
  <c r="Q35" i="1"/>
  <c r="R35" i="1"/>
  <c r="S35" i="1"/>
  <c r="T35" i="1"/>
  <c r="U35" i="1"/>
  <c r="X35" i="1"/>
  <c r="N36" i="1"/>
  <c r="O36" i="1"/>
  <c r="P36" i="1"/>
  <c r="Q36" i="1"/>
  <c r="R36" i="1"/>
  <c r="S36" i="1"/>
  <c r="T36" i="1"/>
  <c r="U36" i="1"/>
  <c r="X36" i="1"/>
  <c r="N37" i="1"/>
  <c r="O37" i="1"/>
  <c r="P37" i="1"/>
  <c r="Q37" i="1"/>
  <c r="R37" i="1"/>
  <c r="S37" i="1"/>
  <c r="T37" i="1"/>
  <c r="U37" i="1"/>
  <c r="X37" i="1"/>
  <c r="N38" i="1"/>
  <c r="O38" i="1"/>
  <c r="P38" i="1"/>
  <c r="Q38" i="1"/>
  <c r="R38" i="1"/>
  <c r="S38" i="1"/>
  <c r="T38" i="1"/>
  <c r="U38" i="1"/>
  <c r="X38" i="1"/>
  <c r="N39" i="1"/>
  <c r="O39" i="1"/>
  <c r="P39" i="1"/>
  <c r="Q39" i="1"/>
  <c r="R39" i="1"/>
  <c r="S39" i="1"/>
  <c r="T39" i="1"/>
  <c r="U39" i="1"/>
  <c r="X39" i="1"/>
  <c r="N40" i="1"/>
  <c r="O40" i="1"/>
  <c r="P40" i="1"/>
  <c r="Q40" i="1"/>
  <c r="R40" i="1"/>
  <c r="S40" i="1"/>
  <c r="T40" i="1"/>
  <c r="U40" i="1"/>
  <c r="X40" i="1"/>
  <c r="N41" i="1"/>
  <c r="O41" i="1"/>
  <c r="P41" i="1"/>
  <c r="Q41" i="1"/>
  <c r="R41" i="1"/>
  <c r="S41" i="1"/>
  <c r="T41" i="1"/>
  <c r="U41" i="1"/>
  <c r="X41" i="1"/>
  <c r="N42" i="1"/>
  <c r="O42" i="1"/>
  <c r="P42" i="1"/>
  <c r="Q42" i="1"/>
  <c r="R42" i="1"/>
  <c r="S42" i="1"/>
  <c r="T42" i="1"/>
  <c r="U42" i="1"/>
  <c r="X42" i="1"/>
  <c r="N43" i="1"/>
  <c r="O43" i="1"/>
  <c r="P43" i="1"/>
  <c r="Q43" i="1"/>
  <c r="R43" i="1"/>
  <c r="S43" i="1"/>
  <c r="T43" i="1"/>
  <c r="U43" i="1"/>
  <c r="X43" i="1"/>
  <c r="N44" i="1"/>
  <c r="O44" i="1"/>
  <c r="P44" i="1"/>
  <c r="Q44" i="1"/>
  <c r="R44" i="1"/>
  <c r="S44" i="1"/>
  <c r="T44" i="1"/>
  <c r="U44" i="1"/>
  <c r="X44" i="1"/>
  <c r="N45" i="1"/>
  <c r="O45" i="1"/>
  <c r="P45" i="1"/>
  <c r="Q45" i="1"/>
  <c r="R45" i="1"/>
  <c r="S45" i="1"/>
  <c r="T45" i="1"/>
  <c r="U45" i="1"/>
  <c r="X45" i="1"/>
  <c r="N46" i="1"/>
  <c r="O46" i="1"/>
  <c r="P46" i="1"/>
  <c r="Q46" i="1"/>
  <c r="R46" i="1"/>
  <c r="S46" i="1"/>
  <c r="T46" i="1"/>
  <c r="U46" i="1"/>
  <c r="X46" i="1"/>
  <c r="N47" i="1"/>
  <c r="O47" i="1"/>
  <c r="P47" i="1"/>
  <c r="Q47" i="1"/>
  <c r="R47" i="1"/>
  <c r="S47" i="1"/>
  <c r="T47" i="1"/>
  <c r="U47" i="1"/>
  <c r="X47" i="1"/>
  <c r="N48" i="1"/>
  <c r="O48" i="1"/>
  <c r="P48" i="1"/>
  <c r="Q48" i="1"/>
  <c r="R48" i="1"/>
  <c r="S48" i="1"/>
  <c r="T48" i="1"/>
  <c r="U48" i="1"/>
  <c r="X48" i="1"/>
  <c r="N49" i="1"/>
  <c r="O49" i="1"/>
  <c r="P49" i="1"/>
  <c r="Q49" i="1"/>
  <c r="R49" i="1"/>
  <c r="S49" i="1"/>
  <c r="T49" i="1"/>
  <c r="U49" i="1"/>
  <c r="X49" i="1"/>
  <c r="N50" i="1"/>
  <c r="O50" i="1"/>
  <c r="P50" i="1"/>
  <c r="Q50" i="1"/>
  <c r="R50" i="1"/>
  <c r="S50" i="1"/>
  <c r="T50" i="1"/>
  <c r="U50" i="1"/>
  <c r="X50" i="1"/>
  <c r="N51" i="1"/>
  <c r="O51" i="1"/>
  <c r="P51" i="1"/>
  <c r="Q51" i="1"/>
  <c r="R51" i="1"/>
  <c r="S51" i="1"/>
  <c r="T51" i="1"/>
  <c r="U51" i="1"/>
  <c r="X51" i="1"/>
  <c r="N52" i="1"/>
  <c r="O52" i="1"/>
  <c r="P52" i="1"/>
  <c r="Q52" i="1"/>
  <c r="R52" i="1"/>
  <c r="S52" i="1"/>
  <c r="T52" i="1"/>
  <c r="U52" i="1"/>
  <c r="X52" i="1"/>
  <c r="N53" i="1"/>
  <c r="O53" i="1"/>
  <c r="P53" i="1"/>
  <c r="Q53" i="1"/>
  <c r="R53" i="1"/>
  <c r="S53" i="1"/>
  <c r="T53" i="1"/>
  <c r="U53" i="1"/>
  <c r="X53" i="1"/>
  <c r="N54" i="1"/>
  <c r="O54" i="1"/>
  <c r="P54" i="1"/>
  <c r="Q54" i="1"/>
  <c r="R54" i="1"/>
  <c r="S54" i="1"/>
  <c r="T54" i="1"/>
  <c r="U54" i="1"/>
  <c r="X54" i="1"/>
  <c r="N55" i="1"/>
  <c r="O55" i="1"/>
  <c r="P55" i="1"/>
  <c r="Q55" i="1"/>
  <c r="R55" i="1"/>
  <c r="S55" i="1"/>
  <c r="T55" i="1"/>
  <c r="U55" i="1"/>
  <c r="X55" i="1"/>
  <c r="N56" i="1"/>
  <c r="O56" i="1"/>
  <c r="P56" i="1"/>
  <c r="Q56" i="1"/>
  <c r="R56" i="1"/>
  <c r="S56" i="1"/>
  <c r="T56" i="1"/>
  <c r="U56" i="1"/>
  <c r="X56" i="1"/>
  <c r="N57" i="1"/>
  <c r="O57" i="1"/>
  <c r="P57" i="1"/>
  <c r="Q57" i="1"/>
  <c r="R57" i="1"/>
  <c r="S57" i="1"/>
  <c r="T57" i="1"/>
  <c r="U57" i="1"/>
  <c r="X57" i="1"/>
  <c r="N58" i="1"/>
  <c r="O58" i="1"/>
  <c r="P58" i="1"/>
  <c r="Q58" i="1"/>
  <c r="R58" i="1"/>
  <c r="S58" i="1"/>
  <c r="T58" i="1"/>
  <c r="U58" i="1"/>
  <c r="X58" i="1"/>
  <c r="N59" i="1"/>
  <c r="O59" i="1"/>
  <c r="P59" i="1"/>
  <c r="Q59" i="1"/>
  <c r="R59" i="1"/>
  <c r="S59" i="1"/>
  <c r="T59" i="1"/>
  <c r="U59" i="1"/>
  <c r="X59" i="1"/>
  <c r="N60" i="1"/>
  <c r="O60" i="1"/>
  <c r="P60" i="1"/>
  <c r="Q60" i="1"/>
  <c r="R60" i="1"/>
  <c r="S60" i="1"/>
  <c r="T60" i="1"/>
  <c r="U60" i="1"/>
  <c r="X60" i="1"/>
  <c r="N61" i="1"/>
  <c r="O61" i="1"/>
  <c r="P61" i="1"/>
  <c r="Q61" i="1"/>
  <c r="R61" i="1"/>
  <c r="S61" i="1"/>
  <c r="T61" i="1"/>
  <c r="U61" i="1"/>
  <c r="X61" i="1"/>
  <c r="N62" i="1"/>
  <c r="O62" i="1"/>
  <c r="P62" i="1"/>
  <c r="Q62" i="1"/>
  <c r="R62" i="1"/>
  <c r="S62" i="1"/>
  <c r="T62" i="1"/>
  <c r="U62" i="1"/>
  <c r="X62" i="1"/>
  <c r="N63" i="1"/>
  <c r="O63" i="1"/>
  <c r="P63" i="1"/>
  <c r="Q63" i="1"/>
  <c r="R63" i="1"/>
  <c r="S63" i="1"/>
  <c r="T63" i="1"/>
  <c r="U63" i="1"/>
  <c r="X63" i="1"/>
  <c r="N64" i="1"/>
  <c r="O64" i="1"/>
  <c r="P64" i="1"/>
  <c r="Q64" i="1"/>
  <c r="R64" i="1"/>
  <c r="S64" i="1"/>
  <c r="T64" i="1"/>
  <c r="U64" i="1"/>
  <c r="X64" i="1"/>
  <c r="N65" i="1"/>
  <c r="O65" i="1"/>
  <c r="P65" i="1"/>
  <c r="Q65" i="1"/>
  <c r="R65" i="1"/>
  <c r="S65" i="1"/>
  <c r="T65" i="1"/>
  <c r="U65" i="1"/>
  <c r="X65" i="1"/>
  <c r="N66" i="1"/>
  <c r="O66" i="1"/>
  <c r="P66" i="1"/>
  <c r="Q66" i="1"/>
  <c r="R66" i="1"/>
  <c r="S66" i="1"/>
  <c r="T66" i="1"/>
  <c r="U66" i="1"/>
  <c r="X66" i="1"/>
  <c r="N67" i="1"/>
  <c r="O67" i="1"/>
  <c r="P67" i="1"/>
  <c r="Q67" i="1"/>
  <c r="R67" i="1"/>
  <c r="S67" i="1"/>
  <c r="T67" i="1"/>
  <c r="U67" i="1"/>
  <c r="X67" i="1"/>
  <c r="N68" i="1"/>
  <c r="O68" i="1"/>
  <c r="P68" i="1"/>
  <c r="Q68" i="1"/>
  <c r="R68" i="1"/>
  <c r="S68" i="1"/>
  <c r="T68" i="1"/>
  <c r="U68" i="1"/>
  <c r="X68" i="1"/>
  <c r="N69" i="1"/>
  <c r="O69" i="1"/>
  <c r="P69" i="1"/>
  <c r="Q69" i="1"/>
  <c r="R69" i="1"/>
  <c r="S69" i="1"/>
  <c r="T69" i="1"/>
  <c r="U69" i="1"/>
  <c r="X69" i="1"/>
  <c r="N70" i="1"/>
  <c r="O70" i="1"/>
  <c r="P70" i="1"/>
  <c r="Q70" i="1"/>
  <c r="R70" i="1"/>
  <c r="S70" i="1"/>
  <c r="T70" i="1"/>
  <c r="U70" i="1"/>
  <c r="X70" i="1"/>
  <c r="N71" i="1"/>
  <c r="O71" i="1"/>
  <c r="P71" i="1"/>
  <c r="Q71" i="1"/>
  <c r="R71" i="1"/>
  <c r="S71" i="1"/>
  <c r="T71" i="1"/>
  <c r="U71" i="1"/>
  <c r="X71" i="1"/>
  <c r="N72" i="1"/>
  <c r="O72" i="1"/>
  <c r="P72" i="1"/>
  <c r="Q72" i="1"/>
  <c r="R72" i="1"/>
  <c r="S72" i="1"/>
  <c r="T72" i="1"/>
  <c r="U72" i="1"/>
  <c r="X72" i="1"/>
  <c r="N73" i="1"/>
  <c r="O73" i="1"/>
  <c r="P73" i="1"/>
  <c r="Q73" i="1"/>
  <c r="R73" i="1"/>
  <c r="S73" i="1"/>
  <c r="T73" i="1"/>
  <c r="U73" i="1"/>
  <c r="X73" i="1"/>
  <c r="N74" i="1"/>
  <c r="O74" i="1"/>
  <c r="P74" i="1"/>
  <c r="Q74" i="1"/>
  <c r="R74" i="1"/>
  <c r="S74" i="1"/>
  <c r="T74" i="1"/>
  <c r="U74" i="1"/>
  <c r="X74" i="1"/>
  <c r="N75" i="1"/>
  <c r="O75" i="1"/>
  <c r="P75" i="1"/>
  <c r="Q75" i="1"/>
  <c r="R75" i="1"/>
  <c r="S75" i="1"/>
  <c r="T75" i="1"/>
  <c r="U75" i="1"/>
  <c r="X75" i="1"/>
  <c r="N76" i="1"/>
  <c r="O76" i="1"/>
  <c r="P76" i="1"/>
  <c r="Q76" i="1"/>
  <c r="R76" i="1"/>
  <c r="S76" i="1"/>
  <c r="T76" i="1"/>
  <c r="U76" i="1"/>
  <c r="X76" i="1"/>
  <c r="N77" i="1"/>
  <c r="O77" i="1"/>
  <c r="P77" i="1"/>
  <c r="Q77" i="1"/>
  <c r="R77" i="1"/>
  <c r="S77" i="1"/>
  <c r="T77" i="1"/>
  <c r="U77" i="1"/>
  <c r="X77" i="1"/>
  <c r="N78" i="1"/>
  <c r="O78" i="1"/>
  <c r="P78" i="1"/>
  <c r="Q78" i="1"/>
  <c r="R78" i="1"/>
  <c r="S78" i="1"/>
  <c r="T78" i="1"/>
  <c r="U78" i="1"/>
  <c r="X78" i="1"/>
  <c r="N79" i="1"/>
  <c r="O79" i="1"/>
  <c r="P79" i="1"/>
  <c r="Q79" i="1"/>
  <c r="R79" i="1"/>
  <c r="S79" i="1"/>
  <c r="T79" i="1"/>
  <c r="U79" i="1"/>
  <c r="X79" i="1"/>
  <c r="N80" i="1"/>
  <c r="O80" i="1"/>
  <c r="P80" i="1"/>
  <c r="Q80" i="1"/>
  <c r="R80" i="1"/>
  <c r="S80" i="1"/>
  <c r="T80" i="1"/>
  <c r="U80" i="1"/>
  <c r="X80" i="1"/>
  <c r="N81" i="1"/>
  <c r="O81" i="1"/>
  <c r="P81" i="1"/>
  <c r="Q81" i="1"/>
  <c r="R81" i="1"/>
  <c r="S81" i="1"/>
  <c r="T81" i="1"/>
  <c r="U81" i="1"/>
  <c r="X81" i="1"/>
  <c r="N82" i="1"/>
  <c r="O82" i="1"/>
  <c r="P82" i="1"/>
  <c r="Q82" i="1"/>
  <c r="R82" i="1"/>
  <c r="S82" i="1"/>
  <c r="T82" i="1"/>
  <c r="U82" i="1"/>
  <c r="X82" i="1"/>
  <c r="N83" i="1"/>
  <c r="O83" i="1"/>
  <c r="P83" i="1"/>
  <c r="Q83" i="1"/>
  <c r="R83" i="1"/>
  <c r="S83" i="1"/>
  <c r="T83" i="1"/>
  <c r="U83" i="1"/>
  <c r="X83" i="1"/>
  <c r="N84" i="1"/>
  <c r="O84" i="1"/>
  <c r="P84" i="1"/>
  <c r="Q84" i="1"/>
  <c r="R84" i="1"/>
  <c r="S84" i="1"/>
  <c r="T84" i="1"/>
  <c r="U84" i="1"/>
  <c r="X84" i="1"/>
  <c r="N85" i="1"/>
  <c r="O85" i="1"/>
  <c r="P85" i="1"/>
  <c r="Q85" i="1"/>
  <c r="R85" i="1"/>
  <c r="S85" i="1"/>
  <c r="T85" i="1"/>
  <c r="U85" i="1"/>
  <c r="X85" i="1"/>
  <c r="N86" i="1"/>
  <c r="O86" i="1"/>
  <c r="P86" i="1"/>
  <c r="Q86" i="1"/>
  <c r="R86" i="1"/>
  <c r="S86" i="1"/>
  <c r="T86" i="1"/>
  <c r="U86" i="1"/>
  <c r="X86" i="1"/>
  <c r="N87" i="1"/>
  <c r="O87" i="1"/>
  <c r="P87" i="1"/>
  <c r="Q87" i="1"/>
  <c r="R87" i="1"/>
  <c r="S87" i="1"/>
  <c r="T87" i="1"/>
  <c r="U87" i="1"/>
  <c r="X87" i="1"/>
  <c r="N88" i="1"/>
  <c r="O88" i="1"/>
  <c r="P88" i="1"/>
  <c r="Q88" i="1"/>
  <c r="R88" i="1"/>
  <c r="S88" i="1"/>
  <c r="T88" i="1"/>
  <c r="U88" i="1"/>
  <c r="X88" i="1"/>
  <c r="N89" i="1"/>
  <c r="O89" i="1"/>
  <c r="P89" i="1"/>
  <c r="Q89" i="1"/>
  <c r="R89" i="1"/>
  <c r="S89" i="1"/>
  <c r="T89" i="1"/>
  <c r="U89" i="1"/>
  <c r="X89" i="1"/>
  <c r="N90" i="1"/>
  <c r="O90" i="1"/>
  <c r="P90" i="1"/>
  <c r="Q90" i="1"/>
  <c r="R90" i="1"/>
  <c r="S90" i="1"/>
  <c r="T90" i="1"/>
  <c r="U90" i="1"/>
  <c r="X90" i="1"/>
  <c r="N91" i="1"/>
  <c r="O91" i="1"/>
  <c r="P91" i="1"/>
  <c r="Q91" i="1"/>
  <c r="R91" i="1"/>
  <c r="S91" i="1"/>
  <c r="T91" i="1"/>
  <c r="U91" i="1"/>
  <c r="X91" i="1"/>
  <c r="N92" i="1"/>
  <c r="O92" i="1"/>
  <c r="P92" i="1"/>
  <c r="Q92" i="1"/>
  <c r="R92" i="1"/>
  <c r="S92" i="1"/>
  <c r="T92" i="1"/>
  <c r="U92" i="1"/>
  <c r="X92" i="1"/>
  <c r="N93" i="1"/>
  <c r="O93" i="1"/>
  <c r="P93" i="1"/>
  <c r="Q93" i="1"/>
  <c r="R93" i="1"/>
  <c r="S93" i="1"/>
  <c r="T93" i="1"/>
  <c r="U93" i="1"/>
  <c r="X93" i="1"/>
  <c r="N94" i="1"/>
  <c r="O94" i="1"/>
  <c r="P94" i="1"/>
  <c r="Q94" i="1"/>
  <c r="R94" i="1"/>
  <c r="S94" i="1"/>
  <c r="T94" i="1"/>
  <c r="U94" i="1"/>
  <c r="X94" i="1"/>
  <c r="N95" i="1"/>
  <c r="O95" i="1"/>
  <c r="P95" i="1"/>
  <c r="Q95" i="1"/>
  <c r="R95" i="1"/>
  <c r="S95" i="1"/>
  <c r="T95" i="1"/>
  <c r="U95" i="1"/>
  <c r="X95" i="1"/>
  <c r="N96" i="1"/>
  <c r="O96" i="1"/>
  <c r="P96" i="1"/>
  <c r="Q96" i="1"/>
  <c r="R96" i="1"/>
  <c r="S96" i="1"/>
  <c r="T96" i="1"/>
  <c r="U96" i="1"/>
  <c r="X96" i="1"/>
  <c r="N97" i="1"/>
  <c r="O97" i="1"/>
  <c r="P97" i="1"/>
  <c r="Q97" i="1"/>
  <c r="R97" i="1"/>
  <c r="S97" i="1"/>
  <c r="T97" i="1"/>
  <c r="U97" i="1"/>
  <c r="X97" i="1"/>
  <c r="N98" i="1"/>
  <c r="O98" i="1"/>
  <c r="P98" i="1"/>
  <c r="Q98" i="1"/>
  <c r="R98" i="1"/>
  <c r="S98" i="1"/>
  <c r="T98" i="1"/>
  <c r="U98" i="1"/>
  <c r="X98" i="1"/>
  <c r="N99" i="1"/>
  <c r="O99" i="1"/>
  <c r="P99" i="1"/>
  <c r="Q99" i="1"/>
  <c r="R99" i="1"/>
  <c r="S99" i="1"/>
  <c r="T99" i="1"/>
  <c r="U99" i="1"/>
  <c r="X99" i="1"/>
  <c r="N100" i="1"/>
  <c r="O100" i="1"/>
  <c r="P100" i="1"/>
  <c r="Q100" i="1"/>
  <c r="R100" i="1"/>
  <c r="S100" i="1"/>
  <c r="T100" i="1"/>
  <c r="U100" i="1"/>
  <c r="X100" i="1"/>
  <c r="N101" i="1"/>
  <c r="O101" i="1"/>
  <c r="P101" i="1"/>
  <c r="Q101" i="1"/>
  <c r="R101" i="1"/>
  <c r="S101" i="1"/>
  <c r="T101" i="1"/>
  <c r="U101" i="1"/>
  <c r="X101" i="1"/>
  <c r="N102" i="1"/>
  <c r="O102" i="1"/>
  <c r="P102" i="1"/>
  <c r="Q102" i="1"/>
  <c r="R102" i="1"/>
  <c r="S102" i="1"/>
  <c r="T102" i="1"/>
  <c r="U102" i="1"/>
  <c r="X102" i="1"/>
  <c r="N103" i="1"/>
  <c r="O103" i="1"/>
  <c r="P103" i="1"/>
  <c r="Q103" i="1"/>
  <c r="R103" i="1"/>
  <c r="S103" i="1"/>
  <c r="T103" i="1"/>
  <c r="U103" i="1"/>
  <c r="X103" i="1"/>
  <c r="N104" i="1"/>
  <c r="O104" i="1"/>
  <c r="P104" i="1"/>
  <c r="Q104" i="1"/>
  <c r="R104" i="1"/>
  <c r="S104" i="1"/>
  <c r="T104" i="1"/>
  <c r="U104" i="1"/>
  <c r="X104" i="1"/>
  <c r="N105" i="1"/>
  <c r="O105" i="1"/>
  <c r="P105" i="1"/>
  <c r="Q105" i="1"/>
  <c r="R105" i="1"/>
  <c r="S105" i="1"/>
  <c r="T105" i="1"/>
  <c r="U105" i="1"/>
  <c r="X105" i="1"/>
  <c r="N106" i="1"/>
  <c r="O106" i="1"/>
  <c r="P106" i="1"/>
  <c r="Q106" i="1"/>
  <c r="R106" i="1"/>
  <c r="S106" i="1"/>
  <c r="T106" i="1"/>
  <c r="U106" i="1"/>
  <c r="X106" i="1"/>
  <c r="N107" i="1"/>
  <c r="O107" i="1"/>
  <c r="P107" i="1"/>
  <c r="Q107" i="1"/>
  <c r="R107" i="1"/>
  <c r="S107" i="1"/>
  <c r="T107" i="1"/>
  <c r="U107" i="1"/>
  <c r="X107" i="1"/>
  <c r="N108" i="1"/>
  <c r="O108" i="1"/>
  <c r="P108" i="1"/>
  <c r="Q108" i="1"/>
  <c r="R108" i="1"/>
  <c r="S108" i="1"/>
  <c r="T108" i="1"/>
  <c r="U108" i="1"/>
  <c r="X108" i="1"/>
  <c r="N109" i="1"/>
  <c r="O109" i="1"/>
  <c r="P109" i="1"/>
  <c r="Q109" i="1"/>
  <c r="R109" i="1"/>
  <c r="S109" i="1"/>
  <c r="T109" i="1"/>
  <c r="U109" i="1"/>
  <c r="X109" i="1"/>
  <c r="N110" i="1"/>
  <c r="O110" i="1"/>
  <c r="P110" i="1"/>
  <c r="Q110" i="1"/>
  <c r="R110" i="1"/>
  <c r="S110" i="1"/>
  <c r="T110" i="1"/>
  <c r="U110" i="1"/>
  <c r="X110" i="1"/>
  <c r="N111" i="1"/>
  <c r="O111" i="1"/>
  <c r="P111" i="1"/>
  <c r="Q111" i="1"/>
  <c r="R111" i="1"/>
  <c r="S111" i="1"/>
  <c r="T111" i="1"/>
  <c r="U111" i="1"/>
  <c r="X111" i="1"/>
  <c r="N112" i="1"/>
  <c r="O112" i="1"/>
  <c r="P112" i="1"/>
  <c r="Q112" i="1"/>
  <c r="R112" i="1"/>
  <c r="S112" i="1"/>
  <c r="T112" i="1"/>
  <c r="U112" i="1"/>
  <c r="X112" i="1"/>
  <c r="N113" i="1"/>
  <c r="O113" i="1"/>
  <c r="P113" i="1"/>
  <c r="Q113" i="1"/>
  <c r="R113" i="1"/>
  <c r="S113" i="1"/>
  <c r="T113" i="1"/>
  <c r="U113" i="1"/>
  <c r="X113" i="1"/>
  <c r="N114" i="1"/>
  <c r="O114" i="1"/>
  <c r="P114" i="1"/>
  <c r="Q114" i="1"/>
  <c r="R114" i="1"/>
  <c r="S114" i="1"/>
  <c r="T114" i="1"/>
  <c r="U114" i="1"/>
  <c r="X114" i="1"/>
  <c r="N115" i="1"/>
  <c r="O115" i="1"/>
  <c r="P115" i="1"/>
  <c r="Q115" i="1"/>
  <c r="R115" i="1"/>
  <c r="S115" i="1"/>
  <c r="T115" i="1"/>
  <c r="U115" i="1"/>
  <c r="X115" i="1"/>
  <c r="N116" i="1"/>
  <c r="O116" i="1"/>
  <c r="P116" i="1"/>
  <c r="Q116" i="1"/>
  <c r="R116" i="1"/>
  <c r="S116" i="1"/>
  <c r="T116" i="1"/>
  <c r="U116" i="1"/>
  <c r="X116" i="1"/>
  <c r="N117" i="1"/>
  <c r="O117" i="1"/>
  <c r="P117" i="1"/>
  <c r="Q117" i="1"/>
  <c r="R117" i="1"/>
  <c r="S117" i="1"/>
  <c r="T117" i="1"/>
  <c r="U117" i="1"/>
  <c r="X117" i="1"/>
  <c r="N118" i="1"/>
  <c r="O118" i="1"/>
  <c r="P118" i="1"/>
  <c r="Q118" i="1"/>
  <c r="R118" i="1"/>
  <c r="S118" i="1"/>
  <c r="T118" i="1"/>
  <c r="U118" i="1"/>
  <c r="X118" i="1"/>
  <c r="N119" i="1"/>
  <c r="O119" i="1"/>
  <c r="P119" i="1"/>
  <c r="Q119" i="1"/>
  <c r="R119" i="1"/>
  <c r="S119" i="1"/>
  <c r="T119" i="1"/>
  <c r="U119" i="1"/>
  <c r="X119" i="1"/>
  <c r="N120" i="1"/>
  <c r="O120" i="1"/>
  <c r="P120" i="1"/>
  <c r="Q120" i="1"/>
  <c r="R120" i="1"/>
  <c r="S120" i="1"/>
  <c r="T120" i="1"/>
  <c r="U120" i="1"/>
  <c r="X120" i="1"/>
  <c r="N121" i="1"/>
  <c r="O121" i="1"/>
  <c r="P121" i="1"/>
  <c r="Q121" i="1"/>
  <c r="R121" i="1"/>
  <c r="S121" i="1"/>
  <c r="T121" i="1"/>
  <c r="U121" i="1"/>
  <c r="X121" i="1"/>
  <c r="N122" i="1"/>
  <c r="O122" i="1"/>
  <c r="P122" i="1"/>
  <c r="Q122" i="1"/>
  <c r="R122" i="1"/>
  <c r="S122" i="1"/>
  <c r="T122" i="1"/>
  <c r="U122" i="1"/>
  <c r="X122" i="1"/>
  <c r="N123" i="1"/>
  <c r="O123" i="1"/>
  <c r="P123" i="1"/>
  <c r="Q123" i="1"/>
  <c r="R123" i="1"/>
  <c r="S123" i="1"/>
  <c r="T123" i="1"/>
  <c r="U123" i="1"/>
  <c r="X123" i="1"/>
  <c r="N124" i="1"/>
  <c r="O124" i="1"/>
  <c r="P124" i="1"/>
  <c r="Q124" i="1"/>
  <c r="R124" i="1"/>
  <c r="S124" i="1"/>
  <c r="T124" i="1"/>
  <c r="U124" i="1"/>
  <c r="X124" i="1"/>
  <c r="N125" i="1"/>
  <c r="O125" i="1"/>
  <c r="P125" i="1"/>
  <c r="Q125" i="1"/>
  <c r="R125" i="1"/>
  <c r="S125" i="1"/>
  <c r="T125" i="1"/>
  <c r="U125" i="1"/>
  <c r="X125" i="1"/>
  <c r="N126" i="1"/>
  <c r="O126" i="1"/>
  <c r="P126" i="1"/>
  <c r="Q126" i="1"/>
  <c r="R126" i="1"/>
  <c r="S126" i="1"/>
  <c r="T126" i="1"/>
  <c r="U126" i="1"/>
  <c r="X126" i="1"/>
  <c r="N127" i="1"/>
  <c r="O127" i="1"/>
  <c r="P127" i="1"/>
  <c r="Q127" i="1"/>
  <c r="R127" i="1"/>
  <c r="S127" i="1"/>
  <c r="T127" i="1"/>
  <c r="U127" i="1"/>
  <c r="X127" i="1"/>
  <c r="N128" i="1"/>
  <c r="O128" i="1"/>
  <c r="P128" i="1"/>
  <c r="Q128" i="1"/>
  <c r="R128" i="1"/>
  <c r="S128" i="1"/>
  <c r="T128" i="1"/>
  <c r="U128" i="1"/>
  <c r="X128" i="1"/>
  <c r="N129" i="1"/>
  <c r="O129" i="1"/>
  <c r="P129" i="1"/>
  <c r="Q129" i="1"/>
  <c r="R129" i="1"/>
  <c r="S129" i="1"/>
  <c r="T129" i="1"/>
  <c r="U129" i="1"/>
  <c r="X129" i="1"/>
  <c r="N130" i="1"/>
  <c r="O130" i="1"/>
  <c r="P130" i="1"/>
  <c r="Q130" i="1"/>
  <c r="R130" i="1"/>
  <c r="S130" i="1"/>
  <c r="T130" i="1"/>
  <c r="U130" i="1"/>
  <c r="X130" i="1"/>
  <c r="N131" i="1"/>
  <c r="O131" i="1"/>
  <c r="P131" i="1"/>
  <c r="Q131" i="1"/>
  <c r="R131" i="1"/>
  <c r="S131" i="1"/>
  <c r="T131" i="1"/>
  <c r="U131" i="1"/>
  <c r="X131" i="1"/>
  <c r="N132" i="1"/>
  <c r="O132" i="1"/>
  <c r="P132" i="1"/>
  <c r="Q132" i="1"/>
  <c r="R132" i="1"/>
  <c r="S132" i="1"/>
  <c r="T132" i="1"/>
  <c r="U132" i="1"/>
  <c r="X132" i="1"/>
  <c r="N133" i="1"/>
  <c r="O133" i="1"/>
  <c r="P133" i="1"/>
  <c r="Q133" i="1"/>
  <c r="R133" i="1"/>
  <c r="S133" i="1"/>
  <c r="T133" i="1"/>
  <c r="U133" i="1"/>
  <c r="X133" i="1"/>
  <c r="N134" i="1"/>
  <c r="O134" i="1"/>
  <c r="P134" i="1"/>
  <c r="Q134" i="1"/>
  <c r="R134" i="1"/>
  <c r="S134" i="1"/>
  <c r="T134" i="1"/>
  <c r="U134" i="1"/>
  <c r="X134" i="1"/>
  <c r="N135" i="1"/>
  <c r="O135" i="1"/>
  <c r="P135" i="1"/>
  <c r="Q135" i="1"/>
  <c r="R135" i="1"/>
  <c r="S135" i="1"/>
  <c r="T135" i="1"/>
  <c r="U135" i="1"/>
  <c r="X135" i="1"/>
  <c r="N136" i="1"/>
  <c r="O136" i="1"/>
  <c r="P136" i="1"/>
  <c r="Q136" i="1"/>
  <c r="R136" i="1"/>
  <c r="S136" i="1"/>
  <c r="T136" i="1"/>
  <c r="U136" i="1"/>
  <c r="X136" i="1"/>
  <c r="N137" i="1"/>
  <c r="O137" i="1"/>
  <c r="P137" i="1"/>
  <c r="Q137" i="1"/>
  <c r="R137" i="1"/>
  <c r="S137" i="1"/>
  <c r="T137" i="1"/>
  <c r="U137" i="1"/>
  <c r="X137" i="1"/>
  <c r="N138" i="1"/>
  <c r="O138" i="1"/>
  <c r="P138" i="1"/>
  <c r="Q138" i="1"/>
  <c r="R138" i="1"/>
  <c r="S138" i="1"/>
  <c r="T138" i="1"/>
  <c r="U138" i="1"/>
  <c r="X138" i="1"/>
  <c r="N139" i="1"/>
  <c r="O139" i="1"/>
  <c r="P139" i="1"/>
  <c r="Q139" i="1"/>
  <c r="R139" i="1"/>
  <c r="S139" i="1"/>
  <c r="T139" i="1"/>
  <c r="U139" i="1"/>
  <c r="X139" i="1"/>
  <c r="N140" i="1"/>
  <c r="O140" i="1"/>
  <c r="P140" i="1"/>
  <c r="Q140" i="1"/>
  <c r="R140" i="1"/>
  <c r="S140" i="1"/>
  <c r="T140" i="1"/>
  <c r="U140" i="1"/>
  <c r="X140" i="1"/>
  <c r="N141" i="1"/>
  <c r="O141" i="1"/>
  <c r="P141" i="1"/>
  <c r="Q141" i="1"/>
  <c r="R141" i="1"/>
  <c r="S141" i="1"/>
  <c r="T141" i="1"/>
  <c r="U141" i="1"/>
  <c r="X141" i="1"/>
  <c r="N142" i="1"/>
  <c r="O142" i="1"/>
  <c r="P142" i="1"/>
  <c r="Q142" i="1"/>
  <c r="R142" i="1"/>
  <c r="S142" i="1"/>
  <c r="T142" i="1"/>
  <c r="U142" i="1"/>
  <c r="X142" i="1"/>
  <c r="N143" i="1"/>
  <c r="O143" i="1"/>
  <c r="P143" i="1"/>
  <c r="Q143" i="1"/>
  <c r="R143" i="1"/>
  <c r="S143" i="1"/>
  <c r="T143" i="1"/>
  <c r="U143" i="1"/>
  <c r="X143" i="1"/>
  <c r="N144" i="1"/>
  <c r="O144" i="1"/>
  <c r="P144" i="1"/>
  <c r="Q144" i="1"/>
  <c r="R144" i="1"/>
  <c r="S144" i="1"/>
  <c r="T144" i="1"/>
  <c r="U144" i="1"/>
  <c r="X144" i="1"/>
  <c r="N145" i="1"/>
  <c r="O145" i="1"/>
  <c r="P145" i="1"/>
  <c r="Q145" i="1"/>
  <c r="R145" i="1"/>
  <c r="S145" i="1"/>
  <c r="T145" i="1"/>
  <c r="U145" i="1"/>
  <c r="X145" i="1"/>
  <c r="N146" i="1"/>
  <c r="O146" i="1"/>
  <c r="P146" i="1"/>
  <c r="Q146" i="1"/>
  <c r="R146" i="1"/>
  <c r="S146" i="1"/>
  <c r="T146" i="1"/>
  <c r="U146" i="1"/>
  <c r="X146" i="1"/>
  <c r="N147" i="1"/>
  <c r="O147" i="1"/>
  <c r="P147" i="1"/>
  <c r="Q147" i="1"/>
  <c r="R147" i="1"/>
  <c r="S147" i="1"/>
  <c r="T147" i="1"/>
  <c r="U147" i="1"/>
  <c r="X147" i="1"/>
  <c r="N148" i="1"/>
  <c r="O148" i="1"/>
  <c r="P148" i="1"/>
  <c r="Q148" i="1"/>
  <c r="R148" i="1"/>
  <c r="S148" i="1"/>
  <c r="T148" i="1"/>
  <c r="U148" i="1"/>
  <c r="X148" i="1"/>
  <c r="N149" i="1"/>
  <c r="O149" i="1"/>
  <c r="P149" i="1"/>
  <c r="Q149" i="1"/>
  <c r="R149" i="1"/>
  <c r="S149" i="1"/>
  <c r="T149" i="1"/>
  <c r="U149" i="1"/>
  <c r="X149" i="1"/>
  <c r="N150" i="1"/>
  <c r="O150" i="1"/>
  <c r="P150" i="1"/>
  <c r="Q150" i="1"/>
  <c r="R150" i="1"/>
  <c r="S150" i="1"/>
  <c r="T150" i="1"/>
  <c r="U150" i="1"/>
  <c r="X150" i="1"/>
  <c r="N151" i="1"/>
  <c r="O151" i="1"/>
  <c r="P151" i="1"/>
  <c r="Q151" i="1"/>
  <c r="R151" i="1"/>
  <c r="S151" i="1"/>
  <c r="T151" i="1"/>
  <c r="U151" i="1"/>
  <c r="X151" i="1"/>
  <c r="N152" i="1"/>
  <c r="O152" i="1"/>
  <c r="P152" i="1"/>
  <c r="Q152" i="1"/>
  <c r="R152" i="1"/>
  <c r="S152" i="1"/>
  <c r="T152" i="1"/>
  <c r="U152" i="1"/>
  <c r="X152" i="1"/>
  <c r="N153" i="1"/>
  <c r="O153" i="1"/>
  <c r="P153" i="1"/>
  <c r="Q153" i="1"/>
  <c r="R153" i="1"/>
  <c r="S153" i="1"/>
  <c r="T153" i="1"/>
  <c r="U153" i="1"/>
  <c r="X153" i="1"/>
  <c r="N154" i="1"/>
  <c r="O154" i="1"/>
  <c r="P154" i="1"/>
  <c r="Q154" i="1"/>
  <c r="R154" i="1"/>
  <c r="S154" i="1"/>
  <c r="T154" i="1"/>
  <c r="U154" i="1"/>
  <c r="X154" i="1"/>
  <c r="N155" i="1"/>
  <c r="O155" i="1"/>
  <c r="P155" i="1"/>
  <c r="Q155" i="1"/>
  <c r="R155" i="1"/>
  <c r="S155" i="1"/>
  <c r="T155" i="1"/>
  <c r="U155" i="1"/>
  <c r="X155" i="1"/>
  <c r="N156" i="1"/>
  <c r="O156" i="1"/>
  <c r="P156" i="1"/>
  <c r="Q156" i="1"/>
  <c r="R156" i="1"/>
  <c r="S156" i="1"/>
  <c r="T156" i="1"/>
  <c r="U156" i="1"/>
  <c r="X156" i="1"/>
  <c r="N157" i="1"/>
  <c r="O157" i="1"/>
  <c r="P157" i="1"/>
  <c r="Q157" i="1"/>
  <c r="R157" i="1"/>
  <c r="S157" i="1"/>
  <c r="T157" i="1"/>
  <c r="U157" i="1"/>
  <c r="X157" i="1"/>
  <c r="N158" i="1"/>
  <c r="O158" i="1"/>
  <c r="P158" i="1"/>
  <c r="Q158" i="1"/>
  <c r="R158" i="1"/>
  <c r="S158" i="1"/>
  <c r="T158" i="1"/>
  <c r="U158" i="1"/>
  <c r="X158" i="1"/>
  <c r="N159" i="1"/>
  <c r="O159" i="1"/>
  <c r="P159" i="1"/>
  <c r="Q159" i="1"/>
  <c r="R159" i="1"/>
  <c r="S159" i="1"/>
  <c r="T159" i="1"/>
  <c r="U159" i="1"/>
  <c r="X159" i="1"/>
  <c r="N160" i="1"/>
  <c r="O160" i="1"/>
  <c r="P160" i="1"/>
  <c r="Q160" i="1"/>
  <c r="R160" i="1"/>
  <c r="S160" i="1"/>
  <c r="T160" i="1"/>
  <c r="U160" i="1"/>
  <c r="X160" i="1"/>
  <c r="N161" i="1"/>
  <c r="O161" i="1"/>
  <c r="P161" i="1"/>
  <c r="Q161" i="1"/>
  <c r="R161" i="1"/>
  <c r="S161" i="1"/>
  <c r="T161" i="1"/>
  <c r="U161" i="1"/>
  <c r="X161" i="1"/>
  <c r="N162" i="1"/>
  <c r="O162" i="1"/>
  <c r="P162" i="1"/>
  <c r="Q162" i="1"/>
  <c r="R162" i="1"/>
  <c r="S162" i="1"/>
  <c r="T162" i="1"/>
  <c r="U162" i="1"/>
  <c r="X162" i="1"/>
  <c r="N163" i="1"/>
  <c r="O163" i="1"/>
  <c r="P163" i="1"/>
  <c r="Q163" i="1"/>
  <c r="R163" i="1"/>
  <c r="S163" i="1"/>
  <c r="T163" i="1"/>
  <c r="U163" i="1"/>
  <c r="X163" i="1"/>
  <c r="N164" i="1"/>
  <c r="O164" i="1"/>
  <c r="P164" i="1"/>
  <c r="Q164" i="1"/>
  <c r="R164" i="1"/>
  <c r="S164" i="1"/>
  <c r="T164" i="1"/>
  <c r="U164" i="1"/>
  <c r="X164" i="1"/>
  <c r="N165" i="1"/>
  <c r="O165" i="1"/>
  <c r="P165" i="1"/>
  <c r="Q165" i="1"/>
  <c r="R165" i="1"/>
  <c r="S165" i="1"/>
  <c r="T165" i="1"/>
  <c r="U165" i="1"/>
  <c r="X165" i="1"/>
  <c r="N166" i="1"/>
  <c r="O166" i="1"/>
  <c r="P166" i="1"/>
  <c r="Q166" i="1"/>
  <c r="R166" i="1"/>
  <c r="S166" i="1"/>
  <c r="T166" i="1"/>
  <c r="U166" i="1"/>
  <c r="X166" i="1"/>
  <c r="N167" i="1"/>
  <c r="O167" i="1"/>
  <c r="P167" i="1"/>
  <c r="Q167" i="1"/>
  <c r="R167" i="1"/>
  <c r="S167" i="1"/>
  <c r="T167" i="1"/>
  <c r="U167" i="1"/>
  <c r="X167" i="1"/>
  <c r="N168" i="1"/>
  <c r="O168" i="1"/>
  <c r="P168" i="1"/>
  <c r="Q168" i="1"/>
  <c r="R168" i="1"/>
  <c r="S168" i="1"/>
  <c r="T168" i="1"/>
  <c r="U168" i="1"/>
  <c r="X168" i="1"/>
  <c r="N169" i="1"/>
  <c r="O169" i="1"/>
  <c r="P169" i="1"/>
  <c r="Q169" i="1"/>
  <c r="R169" i="1"/>
  <c r="S169" i="1"/>
  <c r="T169" i="1"/>
  <c r="U169" i="1"/>
  <c r="X169" i="1"/>
  <c r="N170" i="1"/>
  <c r="O170" i="1"/>
  <c r="P170" i="1"/>
  <c r="Q170" i="1"/>
  <c r="R170" i="1"/>
  <c r="S170" i="1"/>
  <c r="T170" i="1"/>
  <c r="U170" i="1"/>
  <c r="X170" i="1"/>
  <c r="N171" i="1"/>
  <c r="O171" i="1"/>
  <c r="P171" i="1"/>
  <c r="Q171" i="1"/>
  <c r="R171" i="1"/>
  <c r="S171" i="1"/>
  <c r="T171" i="1"/>
  <c r="U171" i="1"/>
  <c r="X171" i="1"/>
  <c r="N172" i="1"/>
  <c r="O172" i="1"/>
  <c r="P172" i="1"/>
  <c r="Q172" i="1"/>
  <c r="R172" i="1"/>
  <c r="S172" i="1"/>
  <c r="T172" i="1"/>
  <c r="U172" i="1"/>
  <c r="X172" i="1"/>
  <c r="N173" i="1"/>
  <c r="O173" i="1"/>
  <c r="P173" i="1"/>
  <c r="Q173" i="1"/>
  <c r="R173" i="1"/>
  <c r="S173" i="1"/>
  <c r="T173" i="1"/>
  <c r="U173" i="1"/>
  <c r="X173" i="1"/>
  <c r="N174" i="1"/>
  <c r="O174" i="1"/>
  <c r="P174" i="1"/>
  <c r="Q174" i="1"/>
  <c r="R174" i="1"/>
  <c r="S174" i="1"/>
  <c r="T174" i="1"/>
  <c r="U174" i="1"/>
  <c r="X174" i="1"/>
  <c r="N175" i="1"/>
  <c r="O175" i="1"/>
  <c r="P175" i="1"/>
  <c r="Q175" i="1"/>
  <c r="R175" i="1"/>
  <c r="S175" i="1"/>
  <c r="T175" i="1"/>
  <c r="U175" i="1"/>
  <c r="X175" i="1"/>
  <c r="N176" i="1"/>
  <c r="O176" i="1"/>
  <c r="P176" i="1"/>
  <c r="Q176" i="1"/>
  <c r="R176" i="1"/>
  <c r="S176" i="1"/>
  <c r="T176" i="1"/>
  <c r="U176" i="1"/>
  <c r="X176" i="1"/>
  <c r="N177" i="1"/>
  <c r="O177" i="1"/>
  <c r="P177" i="1"/>
  <c r="Q177" i="1"/>
  <c r="R177" i="1"/>
  <c r="S177" i="1"/>
  <c r="T177" i="1"/>
  <c r="U177" i="1"/>
  <c r="X177" i="1"/>
  <c r="N178" i="1"/>
  <c r="O178" i="1"/>
  <c r="P178" i="1"/>
  <c r="Q178" i="1"/>
  <c r="R178" i="1"/>
  <c r="S178" i="1"/>
  <c r="T178" i="1"/>
  <c r="U178" i="1"/>
  <c r="X178" i="1"/>
  <c r="N179" i="1"/>
  <c r="O179" i="1"/>
  <c r="P179" i="1"/>
  <c r="Q179" i="1"/>
  <c r="R179" i="1"/>
  <c r="S179" i="1"/>
  <c r="T179" i="1"/>
  <c r="U179" i="1"/>
  <c r="X179" i="1"/>
  <c r="N180" i="1"/>
  <c r="O180" i="1"/>
  <c r="P180" i="1"/>
  <c r="Q180" i="1"/>
  <c r="R180" i="1"/>
  <c r="S180" i="1"/>
  <c r="T180" i="1"/>
  <c r="U180" i="1"/>
  <c r="X180" i="1"/>
  <c r="N181" i="1"/>
  <c r="O181" i="1"/>
  <c r="P181" i="1"/>
  <c r="Q181" i="1"/>
  <c r="R181" i="1"/>
  <c r="S181" i="1"/>
  <c r="T181" i="1"/>
  <c r="U181" i="1"/>
  <c r="X181" i="1"/>
  <c r="N182" i="1"/>
  <c r="O182" i="1"/>
  <c r="P182" i="1"/>
  <c r="Q182" i="1"/>
  <c r="R182" i="1"/>
  <c r="S182" i="1"/>
  <c r="T182" i="1"/>
  <c r="U182" i="1"/>
  <c r="X182" i="1"/>
  <c r="N183" i="1"/>
  <c r="O183" i="1"/>
  <c r="P183" i="1"/>
  <c r="Q183" i="1"/>
  <c r="R183" i="1"/>
  <c r="S183" i="1"/>
  <c r="T183" i="1"/>
  <c r="U183" i="1"/>
  <c r="X183" i="1"/>
  <c r="N184" i="1"/>
  <c r="O184" i="1"/>
  <c r="P184" i="1"/>
  <c r="Q184" i="1"/>
  <c r="R184" i="1"/>
  <c r="S184" i="1"/>
  <c r="T184" i="1"/>
  <c r="U184" i="1"/>
  <c r="X184" i="1"/>
  <c r="N185" i="1"/>
  <c r="O185" i="1"/>
  <c r="P185" i="1"/>
  <c r="Q185" i="1"/>
  <c r="R185" i="1"/>
  <c r="S185" i="1"/>
  <c r="T185" i="1"/>
  <c r="U185" i="1"/>
  <c r="X185" i="1"/>
  <c r="N186" i="1"/>
  <c r="O186" i="1"/>
  <c r="P186" i="1"/>
  <c r="Q186" i="1"/>
  <c r="R186" i="1"/>
  <c r="S186" i="1"/>
  <c r="T186" i="1"/>
  <c r="U186" i="1"/>
  <c r="X186" i="1"/>
  <c r="N187" i="1"/>
  <c r="O187" i="1"/>
  <c r="P187" i="1"/>
  <c r="Q187" i="1"/>
  <c r="R187" i="1"/>
  <c r="S187" i="1"/>
  <c r="T187" i="1"/>
  <c r="U187" i="1"/>
  <c r="X187" i="1"/>
  <c r="N188" i="1"/>
  <c r="O188" i="1"/>
  <c r="P188" i="1"/>
  <c r="Q188" i="1"/>
  <c r="R188" i="1"/>
  <c r="S188" i="1"/>
  <c r="T188" i="1"/>
  <c r="U188" i="1"/>
  <c r="X188" i="1"/>
  <c r="N189" i="1"/>
  <c r="O189" i="1"/>
  <c r="P189" i="1"/>
  <c r="Q189" i="1"/>
  <c r="R189" i="1"/>
  <c r="S189" i="1"/>
  <c r="T189" i="1"/>
  <c r="U189" i="1"/>
  <c r="X189" i="1"/>
  <c r="N190" i="1"/>
  <c r="O190" i="1"/>
  <c r="P190" i="1"/>
  <c r="Q190" i="1"/>
  <c r="R190" i="1"/>
  <c r="S190" i="1"/>
  <c r="T190" i="1"/>
  <c r="U190" i="1"/>
  <c r="X190" i="1"/>
  <c r="N191" i="1"/>
  <c r="O191" i="1"/>
  <c r="P191" i="1"/>
  <c r="Q191" i="1"/>
  <c r="R191" i="1"/>
  <c r="S191" i="1"/>
  <c r="T191" i="1"/>
  <c r="U191" i="1"/>
  <c r="X191" i="1"/>
  <c r="N192" i="1"/>
  <c r="O192" i="1"/>
  <c r="P192" i="1"/>
  <c r="Q192" i="1"/>
  <c r="R192" i="1"/>
  <c r="S192" i="1"/>
  <c r="T192" i="1"/>
  <c r="U192" i="1"/>
  <c r="X192" i="1"/>
  <c r="N193" i="1"/>
  <c r="O193" i="1"/>
  <c r="P193" i="1"/>
  <c r="Q193" i="1"/>
  <c r="R193" i="1"/>
  <c r="S193" i="1"/>
  <c r="T193" i="1"/>
  <c r="U193" i="1"/>
  <c r="X193" i="1"/>
  <c r="N194" i="1"/>
  <c r="O194" i="1"/>
  <c r="P194" i="1"/>
  <c r="Q194" i="1"/>
  <c r="R194" i="1"/>
  <c r="S194" i="1"/>
  <c r="T194" i="1"/>
  <c r="U194" i="1"/>
  <c r="X194" i="1"/>
  <c r="N195" i="1"/>
  <c r="O195" i="1"/>
  <c r="P195" i="1"/>
  <c r="Q195" i="1"/>
  <c r="R195" i="1"/>
  <c r="S195" i="1"/>
  <c r="T195" i="1"/>
  <c r="U195" i="1"/>
  <c r="X195" i="1"/>
  <c r="N196" i="1"/>
  <c r="O196" i="1"/>
  <c r="P196" i="1"/>
  <c r="Q196" i="1"/>
  <c r="R196" i="1"/>
  <c r="S196" i="1"/>
  <c r="T196" i="1"/>
  <c r="U196" i="1"/>
  <c r="X196" i="1"/>
  <c r="N197" i="1"/>
  <c r="O197" i="1"/>
  <c r="P197" i="1"/>
  <c r="Q197" i="1"/>
  <c r="R197" i="1"/>
  <c r="S197" i="1"/>
  <c r="T197" i="1"/>
  <c r="U197" i="1"/>
  <c r="X197" i="1"/>
  <c r="N198" i="1"/>
  <c r="O198" i="1"/>
  <c r="P198" i="1"/>
  <c r="Q198" i="1"/>
  <c r="R198" i="1"/>
  <c r="S198" i="1"/>
  <c r="T198" i="1"/>
  <c r="U198" i="1"/>
  <c r="X198" i="1"/>
  <c r="N199" i="1"/>
  <c r="O199" i="1"/>
  <c r="P199" i="1"/>
  <c r="Q199" i="1"/>
  <c r="R199" i="1"/>
  <c r="S199" i="1"/>
  <c r="T199" i="1"/>
  <c r="U199" i="1"/>
  <c r="X199" i="1"/>
  <c r="N200" i="1"/>
  <c r="O200" i="1"/>
  <c r="P200" i="1"/>
  <c r="Q200" i="1"/>
  <c r="R200" i="1"/>
  <c r="S200" i="1"/>
  <c r="T200" i="1"/>
  <c r="U200" i="1"/>
  <c r="X200" i="1"/>
  <c r="N201" i="1"/>
  <c r="O201" i="1"/>
  <c r="P201" i="1"/>
  <c r="Q201" i="1"/>
  <c r="R201" i="1"/>
  <c r="S201" i="1"/>
  <c r="T201" i="1"/>
  <c r="U201" i="1"/>
  <c r="X201" i="1"/>
  <c r="N202" i="1"/>
  <c r="O202" i="1"/>
  <c r="P202" i="1"/>
  <c r="Q202" i="1"/>
  <c r="R202" i="1"/>
  <c r="S202" i="1"/>
  <c r="T202" i="1"/>
  <c r="U202" i="1"/>
  <c r="X202" i="1"/>
  <c r="N203" i="1"/>
  <c r="O203" i="1"/>
  <c r="P203" i="1"/>
  <c r="Q203" i="1"/>
  <c r="R203" i="1"/>
  <c r="S203" i="1"/>
  <c r="T203" i="1"/>
  <c r="U203" i="1"/>
  <c r="X203" i="1"/>
  <c r="N204" i="1"/>
  <c r="O204" i="1"/>
  <c r="P204" i="1"/>
  <c r="Q204" i="1"/>
  <c r="R204" i="1"/>
  <c r="S204" i="1"/>
  <c r="T204" i="1"/>
  <c r="U204" i="1"/>
  <c r="X204" i="1"/>
  <c r="N205" i="1"/>
  <c r="O205" i="1"/>
  <c r="P205" i="1"/>
  <c r="Q205" i="1"/>
  <c r="R205" i="1"/>
  <c r="S205" i="1"/>
  <c r="T205" i="1"/>
  <c r="U205" i="1"/>
  <c r="X205" i="1"/>
  <c r="N206" i="1"/>
  <c r="O206" i="1"/>
  <c r="P206" i="1"/>
  <c r="Q206" i="1"/>
  <c r="R206" i="1"/>
  <c r="S206" i="1"/>
  <c r="T206" i="1"/>
  <c r="U206" i="1"/>
  <c r="X206" i="1"/>
  <c r="N207" i="1"/>
  <c r="O207" i="1"/>
  <c r="P207" i="1"/>
  <c r="Q207" i="1"/>
  <c r="R207" i="1"/>
  <c r="S207" i="1"/>
  <c r="T207" i="1"/>
  <c r="U207" i="1"/>
  <c r="X207" i="1"/>
  <c r="N208" i="1"/>
  <c r="O208" i="1"/>
  <c r="P208" i="1"/>
  <c r="Q208" i="1"/>
  <c r="R208" i="1"/>
  <c r="S208" i="1"/>
  <c r="T208" i="1"/>
  <c r="U208" i="1"/>
  <c r="X208" i="1"/>
  <c r="N209" i="1"/>
  <c r="O209" i="1"/>
  <c r="P209" i="1"/>
  <c r="Q209" i="1"/>
  <c r="R209" i="1"/>
  <c r="S209" i="1"/>
  <c r="T209" i="1"/>
  <c r="U209" i="1"/>
  <c r="X209" i="1"/>
  <c r="N210" i="1"/>
  <c r="O210" i="1"/>
  <c r="P210" i="1"/>
  <c r="Q210" i="1"/>
  <c r="R210" i="1"/>
  <c r="S210" i="1"/>
  <c r="T210" i="1"/>
  <c r="U210" i="1"/>
  <c r="X210" i="1"/>
  <c r="N211" i="1"/>
  <c r="O211" i="1"/>
  <c r="P211" i="1"/>
  <c r="Q211" i="1"/>
  <c r="R211" i="1"/>
  <c r="S211" i="1"/>
  <c r="T211" i="1"/>
  <c r="U211" i="1"/>
  <c r="X211" i="1"/>
  <c r="N212" i="1"/>
  <c r="O212" i="1"/>
  <c r="P212" i="1"/>
  <c r="Q212" i="1"/>
  <c r="R212" i="1"/>
  <c r="S212" i="1"/>
  <c r="T212" i="1"/>
  <c r="U212" i="1"/>
  <c r="X212" i="1"/>
  <c r="N213" i="1"/>
  <c r="O213" i="1"/>
  <c r="P213" i="1"/>
  <c r="Q213" i="1"/>
  <c r="R213" i="1"/>
  <c r="S213" i="1"/>
  <c r="T213" i="1"/>
  <c r="U213" i="1"/>
  <c r="X213" i="1"/>
  <c r="N214" i="1"/>
  <c r="O214" i="1"/>
  <c r="P214" i="1"/>
  <c r="Q214" i="1"/>
  <c r="R214" i="1"/>
  <c r="S214" i="1"/>
  <c r="T214" i="1"/>
  <c r="U214" i="1"/>
  <c r="X214" i="1"/>
  <c r="N215" i="1"/>
  <c r="O215" i="1"/>
  <c r="P215" i="1"/>
  <c r="Q215" i="1"/>
  <c r="R215" i="1"/>
  <c r="S215" i="1"/>
  <c r="T215" i="1"/>
  <c r="U215" i="1"/>
  <c r="X215" i="1"/>
  <c r="N216" i="1"/>
  <c r="O216" i="1"/>
  <c r="P216" i="1"/>
  <c r="Q216" i="1"/>
  <c r="R216" i="1"/>
  <c r="S216" i="1"/>
  <c r="T216" i="1"/>
  <c r="U216" i="1"/>
  <c r="X216" i="1"/>
  <c r="N217" i="1"/>
  <c r="O217" i="1"/>
  <c r="P217" i="1"/>
  <c r="Q217" i="1"/>
  <c r="R217" i="1"/>
  <c r="S217" i="1"/>
  <c r="T217" i="1"/>
  <c r="U217" i="1"/>
  <c r="X217" i="1"/>
  <c r="N218" i="1"/>
  <c r="O218" i="1"/>
  <c r="P218" i="1"/>
  <c r="Q218" i="1"/>
  <c r="R218" i="1"/>
  <c r="S218" i="1"/>
  <c r="T218" i="1"/>
  <c r="U218" i="1"/>
  <c r="X218" i="1"/>
  <c r="N219" i="1"/>
  <c r="O219" i="1"/>
  <c r="P219" i="1"/>
  <c r="Q219" i="1"/>
  <c r="R219" i="1"/>
  <c r="S219" i="1"/>
  <c r="T219" i="1"/>
  <c r="U219" i="1"/>
  <c r="X219" i="1"/>
  <c r="N220" i="1"/>
  <c r="O220" i="1"/>
  <c r="P220" i="1"/>
  <c r="Q220" i="1"/>
  <c r="R220" i="1"/>
  <c r="S220" i="1"/>
  <c r="T220" i="1"/>
  <c r="U220" i="1"/>
  <c r="X220" i="1"/>
  <c r="N221" i="1"/>
  <c r="O221" i="1"/>
  <c r="P221" i="1"/>
  <c r="Q221" i="1"/>
  <c r="R221" i="1"/>
  <c r="S221" i="1"/>
  <c r="T221" i="1"/>
  <c r="U221" i="1"/>
  <c r="X221" i="1"/>
  <c r="N222" i="1"/>
  <c r="O222" i="1"/>
  <c r="P222" i="1"/>
  <c r="Q222" i="1"/>
  <c r="R222" i="1"/>
  <c r="S222" i="1"/>
  <c r="T222" i="1"/>
  <c r="U222" i="1"/>
  <c r="X222" i="1"/>
  <c r="N223" i="1"/>
  <c r="O223" i="1"/>
  <c r="P223" i="1"/>
  <c r="Q223" i="1"/>
  <c r="R223" i="1"/>
  <c r="S223" i="1"/>
  <c r="T223" i="1"/>
  <c r="U223" i="1"/>
  <c r="X223" i="1"/>
  <c r="N224" i="1"/>
  <c r="O224" i="1"/>
  <c r="P224" i="1"/>
  <c r="Q224" i="1"/>
  <c r="R224" i="1"/>
  <c r="S224" i="1"/>
  <c r="T224" i="1"/>
  <c r="U224" i="1"/>
  <c r="X224" i="1"/>
  <c r="N225" i="1"/>
  <c r="O225" i="1"/>
  <c r="P225" i="1"/>
  <c r="Q225" i="1"/>
  <c r="R225" i="1"/>
  <c r="S225" i="1"/>
  <c r="T225" i="1"/>
  <c r="U225" i="1"/>
  <c r="X225" i="1"/>
  <c r="N226" i="1"/>
  <c r="O226" i="1"/>
  <c r="P226" i="1"/>
  <c r="Q226" i="1"/>
  <c r="R226" i="1"/>
  <c r="S226" i="1"/>
  <c r="T226" i="1"/>
  <c r="U226" i="1"/>
  <c r="X226" i="1"/>
  <c r="N227" i="1"/>
  <c r="O227" i="1"/>
  <c r="P227" i="1"/>
  <c r="Q227" i="1"/>
  <c r="R227" i="1"/>
  <c r="S227" i="1"/>
  <c r="T227" i="1"/>
  <c r="U227" i="1"/>
  <c r="X227" i="1"/>
  <c r="N228" i="1"/>
  <c r="O228" i="1"/>
  <c r="P228" i="1"/>
  <c r="Q228" i="1"/>
  <c r="R228" i="1"/>
  <c r="S228" i="1"/>
  <c r="T228" i="1"/>
  <c r="U228" i="1"/>
  <c r="X228" i="1"/>
  <c r="N229" i="1"/>
  <c r="O229" i="1"/>
  <c r="P229" i="1"/>
  <c r="Q229" i="1"/>
  <c r="R229" i="1"/>
  <c r="S229" i="1"/>
  <c r="T229" i="1"/>
  <c r="U229" i="1"/>
  <c r="X229" i="1"/>
  <c r="N230" i="1"/>
  <c r="O230" i="1"/>
  <c r="P230" i="1"/>
  <c r="Q230" i="1"/>
  <c r="R230" i="1"/>
  <c r="S230" i="1"/>
  <c r="T230" i="1"/>
  <c r="U230" i="1"/>
  <c r="X230" i="1"/>
  <c r="N231" i="1"/>
  <c r="O231" i="1"/>
  <c r="P231" i="1"/>
  <c r="Q231" i="1"/>
  <c r="R231" i="1"/>
  <c r="S231" i="1"/>
  <c r="T231" i="1"/>
  <c r="U231" i="1"/>
  <c r="X231" i="1"/>
  <c r="N232" i="1"/>
  <c r="O232" i="1"/>
  <c r="P232" i="1"/>
  <c r="Q232" i="1"/>
  <c r="R232" i="1"/>
  <c r="S232" i="1"/>
  <c r="T232" i="1"/>
  <c r="U232" i="1"/>
  <c r="X232" i="1"/>
  <c r="N233" i="1"/>
  <c r="O233" i="1"/>
  <c r="P233" i="1"/>
  <c r="Q233" i="1"/>
  <c r="R233" i="1"/>
  <c r="S233" i="1"/>
  <c r="T233" i="1"/>
  <c r="U233" i="1"/>
  <c r="X233" i="1"/>
  <c r="N234" i="1"/>
  <c r="O234" i="1"/>
  <c r="P234" i="1"/>
  <c r="Q234" i="1"/>
  <c r="R234" i="1"/>
  <c r="S234" i="1"/>
  <c r="T234" i="1"/>
  <c r="U234" i="1"/>
  <c r="X234" i="1"/>
  <c r="N235" i="1"/>
  <c r="O235" i="1"/>
  <c r="P235" i="1"/>
  <c r="Q235" i="1"/>
  <c r="R235" i="1"/>
  <c r="S235" i="1"/>
  <c r="T235" i="1"/>
  <c r="U235" i="1"/>
  <c r="X235" i="1"/>
  <c r="N236" i="1"/>
  <c r="O236" i="1"/>
  <c r="P236" i="1"/>
  <c r="Q236" i="1"/>
  <c r="R236" i="1"/>
  <c r="S236" i="1"/>
  <c r="T236" i="1"/>
  <c r="U236" i="1"/>
  <c r="X236" i="1"/>
  <c r="N237" i="1"/>
  <c r="O237" i="1"/>
  <c r="P237" i="1"/>
  <c r="Q237" i="1"/>
  <c r="R237" i="1"/>
  <c r="S237" i="1"/>
  <c r="T237" i="1"/>
  <c r="U237" i="1"/>
  <c r="X237" i="1"/>
  <c r="N238" i="1"/>
  <c r="O238" i="1"/>
  <c r="P238" i="1"/>
  <c r="Q238" i="1"/>
  <c r="R238" i="1"/>
  <c r="S238" i="1"/>
  <c r="T238" i="1"/>
  <c r="U238" i="1"/>
  <c r="X238" i="1"/>
  <c r="N239" i="1"/>
  <c r="O239" i="1"/>
  <c r="P239" i="1"/>
  <c r="Q239" i="1"/>
  <c r="R239" i="1"/>
  <c r="S239" i="1"/>
  <c r="T239" i="1"/>
  <c r="U239" i="1"/>
  <c r="X239" i="1"/>
  <c r="N240" i="1"/>
  <c r="O240" i="1"/>
  <c r="P240" i="1"/>
  <c r="Q240" i="1"/>
  <c r="R240" i="1"/>
  <c r="S240" i="1"/>
  <c r="T240" i="1"/>
  <c r="U240" i="1"/>
  <c r="X240" i="1"/>
  <c r="N241" i="1"/>
  <c r="O241" i="1"/>
  <c r="P241" i="1"/>
  <c r="Q241" i="1"/>
  <c r="R241" i="1"/>
  <c r="S241" i="1"/>
  <c r="T241" i="1"/>
  <c r="U241" i="1"/>
  <c r="X241" i="1"/>
  <c r="N242" i="1"/>
  <c r="O242" i="1"/>
  <c r="P242" i="1"/>
  <c r="Q242" i="1"/>
  <c r="R242" i="1"/>
  <c r="S242" i="1"/>
  <c r="T242" i="1"/>
  <c r="U242" i="1"/>
  <c r="X242" i="1"/>
  <c r="N243" i="1"/>
  <c r="O243" i="1"/>
  <c r="P243" i="1"/>
  <c r="Q243" i="1"/>
  <c r="R243" i="1"/>
  <c r="S243" i="1"/>
  <c r="T243" i="1"/>
  <c r="U243" i="1"/>
  <c r="X243" i="1"/>
  <c r="N244" i="1"/>
  <c r="O244" i="1"/>
  <c r="P244" i="1"/>
  <c r="Q244" i="1"/>
  <c r="R244" i="1"/>
  <c r="S244" i="1"/>
  <c r="T244" i="1"/>
  <c r="U244" i="1"/>
  <c r="X244" i="1"/>
  <c r="N245" i="1"/>
  <c r="O245" i="1"/>
  <c r="P245" i="1"/>
  <c r="Q245" i="1"/>
  <c r="R245" i="1"/>
  <c r="S245" i="1"/>
  <c r="T245" i="1"/>
  <c r="U245" i="1"/>
  <c r="X245" i="1"/>
  <c r="N246" i="1"/>
  <c r="O246" i="1"/>
  <c r="P246" i="1"/>
  <c r="Q246" i="1"/>
  <c r="R246" i="1"/>
  <c r="S246" i="1"/>
  <c r="T246" i="1"/>
  <c r="U246" i="1"/>
  <c r="X246" i="1"/>
  <c r="N247" i="1"/>
  <c r="O247" i="1"/>
  <c r="P247" i="1"/>
  <c r="Q247" i="1"/>
  <c r="R247" i="1"/>
  <c r="S247" i="1"/>
  <c r="T247" i="1"/>
  <c r="U247" i="1"/>
  <c r="X247" i="1"/>
  <c r="N248" i="1"/>
  <c r="O248" i="1"/>
  <c r="P248" i="1"/>
  <c r="Q248" i="1"/>
  <c r="R248" i="1"/>
  <c r="S248" i="1"/>
  <c r="T248" i="1"/>
  <c r="U248" i="1"/>
  <c r="X248" i="1"/>
  <c r="N249" i="1"/>
  <c r="O249" i="1"/>
  <c r="P249" i="1"/>
  <c r="Q249" i="1"/>
  <c r="R249" i="1"/>
  <c r="S249" i="1"/>
  <c r="T249" i="1"/>
  <c r="U249" i="1"/>
  <c r="X249" i="1"/>
  <c r="N250" i="1"/>
  <c r="O250" i="1"/>
  <c r="P250" i="1"/>
  <c r="Q250" i="1"/>
  <c r="R250" i="1"/>
  <c r="S250" i="1"/>
  <c r="T250" i="1"/>
  <c r="U250" i="1"/>
  <c r="X250" i="1"/>
  <c r="N251" i="1"/>
  <c r="O251" i="1"/>
  <c r="P251" i="1"/>
  <c r="Q251" i="1"/>
  <c r="R251" i="1"/>
  <c r="S251" i="1"/>
  <c r="T251" i="1"/>
  <c r="U251" i="1"/>
  <c r="X251" i="1"/>
  <c r="N252" i="1"/>
  <c r="O252" i="1"/>
  <c r="P252" i="1"/>
  <c r="Q252" i="1"/>
  <c r="R252" i="1"/>
  <c r="S252" i="1"/>
  <c r="T252" i="1"/>
  <c r="U252" i="1"/>
  <c r="X252" i="1"/>
  <c r="N253" i="1"/>
  <c r="O253" i="1"/>
  <c r="P253" i="1"/>
  <c r="Q253" i="1"/>
  <c r="R253" i="1"/>
  <c r="S253" i="1"/>
  <c r="T253" i="1"/>
  <c r="U253" i="1"/>
  <c r="X253" i="1"/>
  <c r="N254" i="1"/>
  <c r="O254" i="1"/>
  <c r="P254" i="1"/>
  <c r="Q254" i="1"/>
  <c r="R254" i="1"/>
  <c r="S254" i="1"/>
  <c r="T254" i="1"/>
  <c r="U254" i="1"/>
  <c r="X254" i="1"/>
  <c r="N255" i="1"/>
  <c r="O255" i="1"/>
  <c r="P255" i="1"/>
  <c r="Q255" i="1"/>
  <c r="R255" i="1"/>
  <c r="S255" i="1"/>
  <c r="T255" i="1"/>
  <c r="U255" i="1"/>
  <c r="X255" i="1"/>
  <c r="N256" i="1"/>
  <c r="O256" i="1"/>
  <c r="P256" i="1"/>
  <c r="Q256" i="1"/>
  <c r="R256" i="1"/>
  <c r="S256" i="1"/>
  <c r="T256" i="1"/>
  <c r="U256" i="1"/>
  <c r="X256" i="1"/>
  <c r="N257" i="1"/>
  <c r="O257" i="1"/>
  <c r="P257" i="1"/>
  <c r="Q257" i="1"/>
  <c r="R257" i="1"/>
  <c r="S257" i="1"/>
  <c r="T257" i="1"/>
  <c r="U257" i="1"/>
  <c r="X257" i="1"/>
  <c r="N258" i="1"/>
  <c r="O258" i="1"/>
  <c r="P258" i="1"/>
  <c r="Q258" i="1"/>
  <c r="R258" i="1"/>
  <c r="S258" i="1"/>
  <c r="T258" i="1"/>
  <c r="U258" i="1"/>
  <c r="X258" i="1"/>
  <c r="N259" i="1"/>
  <c r="O259" i="1"/>
  <c r="P259" i="1"/>
  <c r="Q259" i="1"/>
  <c r="R259" i="1"/>
  <c r="S259" i="1"/>
  <c r="T259" i="1"/>
  <c r="U259" i="1"/>
  <c r="X259" i="1"/>
  <c r="N260" i="1"/>
  <c r="O260" i="1"/>
  <c r="P260" i="1"/>
  <c r="Q260" i="1"/>
  <c r="R260" i="1"/>
  <c r="S260" i="1"/>
  <c r="T260" i="1"/>
  <c r="U260" i="1"/>
  <c r="X260" i="1"/>
  <c r="N261" i="1"/>
  <c r="O261" i="1"/>
  <c r="P261" i="1"/>
  <c r="Q261" i="1"/>
  <c r="R261" i="1"/>
  <c r="S261" i="1"/>
  <c r="T261" i="1"/>
  <c r="U261" i="1"/>
  <c r="X261" i="1"/>
  <c r="N262" i="1"/>
  <c r="O262" i="1"/>
  <c r="P262" i="1"/>
  <c r="Q262" i="1"/>
  <c r="R262" i="1"/>
  <c r="S262" i="1"/>
  <c r="T262" i="1"/>
  <c r="U262" i="1"/>
  <c r="X262" i="1"/>
  <c r="N263" i="1"/>
  <c r="O263" i="1"/>
  <c r="P263" i="1"/>
  <c r="Q263" i="1"/>
  <c r="R263" i="1"/>
  <c r="S263" i="1"/>
  <c r="T263" i="1"/>
  <c r="U263" i="1"/>
  <c r="X263" i="1"/>
  <c r="N264" i="1"/>
  <c r="O264" i="1"/>
  <c r="P264" i="1"/>
  <c r="Q264" i="1"/>
  <c r="R264" i="1"/>
  <c r="S264" i="1"/>
  <c r="T264" i="1"/>
  <c r="U264" i="1"/>
  <c r="X264" i="1"/>
  <c r="N265" i="1"/>
  <c r="O265" i="1"/>
  <c r="P265" i="1"/>
  <c r="Q265" i="1"/>
  <c r="R265" i="1"/>
  <c r="S265" i="1"/>
  <c r="T265" i="1"/>
  <c r="U265" i="1"/>
  <c r="X265" i="1"/>
  <c r="N266" i="1"/>
  <c r="O266" i="1"/>
  <c r="P266" i="1"/>
  <c r="Q266" i="1"/>
  <c r="R266" i="1"/>
  <c r="S266" i="1"/>
  <c r="T266" i="1"/>
  <c r="U266" i="1"/>
  <c r="X266" i="1"/>
  <c r="N267" i="1"/>
  <c r="O267" i="1"/>
  <c r="P267" i="1"/>
  <c r="Q267" i="1"/>
  <c r="R267" i="1"/>
  <c r="S267" i="1"/>
  <c r="T267" i="1"/>
  <c r="U267" i="1"/>
  <c r="X267" i="1"/>
  <c r="N268" i="1"/>
  <c r="O268" i="1"/>
  <c r="P268" i="1"/>
  <c r="Q268" i="1"/>
  <c r="R268" i="1"/>
  <c r="S268" i="1"/>
  <c r="T268" i="1"/>
  <c r="U268" i="1"/>
  <c r="X268" i="1"/>
  <c r="N269" i="1"/>
  <c r="O269" i="1"/>
  <c r="P269" i="1"/>
  <c r="Q269" i="1"/>
  <c r="R269" i="1"/>
  <c r="S269" i="1"/>
  <c r="T269" i="1"/>
  <c r="U269" i="1"/>
  <c r="X269" i="1"/>
  <c r="N270" i="1"/>
  <c r="O270" i="1"/>
  <c r="P270" i="1"/>
  <c r="Q270" i="1"/>
  <c r="R270" i="1"/>
  <c r="S270" i="1"/>
  <c r="T270" i="1"/>
  <c r="U270" i="1"/>
  <c r="X270" i="1"/>
  <c r="N271" i="1"/>
  <c r="O271" i="1"/>
  <c r="P271" i="1"/>
  <c r="Q271" i="1"/>
  <c r="R271" i="1"/>
  <c r="S271" i="1"/>
  <c r="T271" i="1"/>
  <c r="U271" i="1"/>
  <c r="X271" i="1"/>
  <c r="N272" i="1"/>
  <c r="O272" i="1"/>
  <c r="P272" i="1"/>
  <c r="Q272" i="1"/>
  <c r="R272" i="1"/>
  <c r="S272" i="1"/>
  <c r="T272" i="1"/>
  <c r="U272" i="1"/>
  <c r="X272" i="1"/>
  <c r="N273" i="1"/>
  <c r="O273" i="1"/>
  <c r="P273" i="1"/>
  <c r="Q273" i="1"/>
  <c r="R273" i="1"/>
  <c r="S273" i="1"/>
  <c r="T273" i="1"/>
  <c r="U273" i="1"/>
  <c r="X273" i="1"/>
  <c r="N274" i="1"/>
  <c r="O274" i="1"/>
  <c r="P274" i="1"/>
  <c r="Q274" i="1"/>
  <c r="R274" i="1"/>
  <c r="S274" i="1"/>
  <c r="T274" i="1"/>
  <c r="U274" i="1"/>
  <c r="X274" i="1"/>
  <c r="N275" i="1"/>
  <c r="O275" i="1"/>
  <c r="P275" i="1"/>
  <c r="Q275" i="1"/>
  <c r="R275" i="1"/>
  <c r="S275" i="1"/>
  <c r="T275" i="1"/>
  <c r="U275" i="1"/>
  <c r="X275" i="1"/>
  <c r="N276" i="1"/>
  <c r="O276" i="1"/>
  <c r="P276" i="1"/>
  <c r="Q276" i="1"/>
  <c r="R276" i="1"/>
  <c r="S276" i="1"/>
  <c r="T276" i="1"/>
  <c r="U276" i="1"/>
  <c r="X276" i="1"/>
  <c r="N277" i="1"/>
  <c r="O277" i="1"/>
  <c r="P277" i="1"/>
  <c r="Q277" i="1"/>
  <c r="R277" i="1"/>
  <c r="S277" i="1"/>
  <c r="T277" i="1"/>
  <c r="U277" i="1"/>
  <c r="X277" i="1"/>
  <c r="N278" i="1"/>
  <c r="O278" i="1"/>
  <c r="P278" i="1"/>
  <c r="Q278" i="1"/>
  <c r="R278" i="1"/>
  <c r="S278" i="1"/>
  <c r="T278" i="1"/>
  <c r="U278" i="1"/>
  <c r="X278" i="1"/>
  <c r="N279" i="1"/>
  <c r="O279" i="1"/>
  <c r="P279" i="1"/>
  <c r="Q279" i="1"/>
  <c r="R279" i="1"/>
  <c r="S279" i="1"/>
  <c r="T279" i="1"/>
  <c r="U279" i="1"/>
  <c r="X279" i="1"/>
  <c r="N280" i="1"/>
  <c r="O280" i="1"/>
  <c r="P280" i="1"/>
  <c r="Q280" i="1"/>
  <c r="R280" i="1"/>
  <c r="S280" i="1"/>
  <c r="T280" i="1"/>
  <c r="U280" i="1"/>
  <c r="X280" i="1"/>
  <c r="N281" i="1"/>
  <c r="O281" i="1"/>
  <c r="P281" i="1"/>
  <c r="Q281" i="1"/>
  <c r="R281" i="1"/>
  <c r="S281" i="1"/>
  <c r="T281" i="1"/>
  <c r="U281" i="1"/>
  <c r="X281" i="1"/>
  <c r="N282" i="1"/>
  <c r="O282" i="1"/>
  <c r="P282" i="1"/>
  <c r="Q282" i="1"/>
  <c r="R282" i="1"/>
  <c r="S282" i="1"/>
  <c r="T282" i="1"/>
  <c r="U282" i="1"/>
  <c r="X282" i="1"/>
  <c r="N283" i="1"/>
  <c r="O283" i="1"/>
  <c r="P283" i="1"/>
  <c r="Q283" i="1"/>
  <c r="R283" i="1"/>
  <c r="S283" i="1"/>
  <c r="T283" i="1"/>
  <c r="U283" i="1"/>
  <c r="X283" i="1"/>
  <c r="N284" i="1"/>
  <c r="O284" i="1"/>
  <c r="P284" i="1"/>
  <c r="Q284" i="1"/>
  <c r="R284" i="1"/>
  <c r="S284" i="1"/>
  <c r="T284" i="1"/>
  <c r="U284" i="1"/>
  <c r="X284" i="1"/>
  <c r="N285" i="1"/>
  <c r="O285" i="1"/>
  <c r="P285" i="1"/>
  <c r="Q285" i="1"/>
  <c r="R285" i="1"/>
  <c r="S285" i="1"/>
  <c r="T285" i="1"/>
  <c r="U285" i="1"/>
  <c r="X285" i="1"/>
  <c r="N286" i="1"/>
  <c r="O286" i="1"/>
  <c r="P286" i="1"/>
  <c r="Q286" i="1"/>
  <c r="R286" i="1"/>
  <c r="S286" i="1"/>
  <c r="T286" i="1"/>
  <c r="U286" i="1"/>
  <c r="X286" i="1"/>
  <c r="N287" i="1"/>
  <c r="O287" i="1"/>
  <c r="P287" i="1"/>
  <c r="Q287" i="1"/>
  <c r="R287" i="1"/>
  <c r="S287" i="1"/>
  <c r="T287" i="1"/>
  <c r="U287" i="1"/>
  <c r="X287" i="1"/>
  <c r="N288" i="1"/>
  <c r="O288" i="1"/>
  <c r="P288" i="1"/>
  <c r="Q288" i="1"/>
  <c r="R288" i="1"/>
  <c r="S288" i="1"/>
  <c r="T288" i="1"/>
  <c r="U288" i="1"/>
  <c r="X288" i="1"/>
  <c r="N289" i="1"/>
  <c r="O289" i="1"/>
  <c r="P289" i="1"/>
  <c r="Q289" i="1"/>
  <c r="R289" i="1"/>
  <c r="S289" i="1"/>
  <c r="T289" i="1"/>
  <c r="U289" i="1"/>
  <c r="X289" i="1"/>
  <c r="N290" i="1"/>
  <c r="O290" i="1"/>
  <c r="P290" i="1"/>
  <c r="Q290" i="1"/>
  <c r="R290" i="1"/>
  <c r="S290" i="1"/>
  <c r="T290" i="1"/>
  <c r="U290" i="1"/>
  <c r="X290" i="1"/>
  <c r="N291" i="1"/>
  <c r="O291" i="1"/>
  <c r="P291" i="1"/>
  <c r="Q291" i="1"/>
  <c r="R291" i="1"/>
  <c r="S291" i="1"/>
  <c r="T291" i="1"/>
  <c r="U291" i="1"/>
  <c r="X291" i="1"/>
  <c r="N292" i="1"/>
  <c r="O292" i="1"/>
  <c r="P292" i="1"/>
  <c r="Q292" i="1"/>
  <c r="R292" i="1"/>
  <c r="S292" i="1"/>
  <c r="T292" i="1"/>
  <c r="U292" i="1"/>
  <c r="X292" i="1"/>
  <c r="N293" i="1"/>
  <c r="O293" i="1"/>
  <c r="P293" i="1"/>
  <c r="Q293" i="1"/>
  <c r="R293" i="1"/>
  <c r="S293" i="1"/>
  <c r="T293" i="1"/>
  <c r="U293" i="1"/>
  <c r="X293" i="1"/>
  <c r="N294" i="1"/>
  <c r="O294" i="1"/>
  <c r="P294" i="1"/>
  <c r="Q294" i="1"/>
  <c r="R294" i="1"/>
  <c r="S294" i="1"/>
  <c r="T294" i="1"/>
  <c r="U294" i="1"/>
  <c r="X294" i="1"/>
  <c r="N295" i="1"/>
  <c r="O295" i="1"/>
  <c r="P295" i="1"/>
  <c r="Q295" i="1"/>
  <c r="R295" i="1"/>
  <c r="S295" i="1"/>
  <c r="T295" i="1"/>
  <c r="U295" i="1"/>
  <c r="X295" i="1"/>
  <c r="N296" i="1"/>
  <c r="O296" i="1"/>
  <c r="P296" i="1"/>
  <c r="Q296" i="1"/>
  <c r="R296" i="1"/>
  <c r="S296" i="1"/>
  <c r="T296" i="1"/>
  <c r="U296" i="1"/>
  <c r="X296" i="1"/>
  <c r="N297" i="1"/>
  <c r="O297" i="1"/>
  <c r="P297" i="1"/>
  <c r="Q297" i="1"/>
  <c r="R297" i="1"/>
  <c r="S297" i="1"/>
  <c r="T297" i="1"/>
  <c r="U297" i="1"/>
  <c r="X297" i="1"/>
  <c r="N298" i="1"/>
  <c r="O298" i="1"/>
  <c r="P298" i="1"/>
  <c r="Q298" i="1"/>
  <c r="R298" i="1"/>
  <c r="S298" i="1"/>
  <c r="T298" i="1"/>
  <c r="U298" i="1"/>
  <c r="X298" i="1"/>
  <c r="N299" i="1"/>
  <c r="O299" i="1"/>
  <c r="P299" i="1"/>
  <c r="Q299" i="1"/>
  <c r="R299" i="1"/>
  <c r="S299" i="1"/>
  <c r="T299" i="1"/>
  <c r="U299" i="1"/>
  <c r="X299" i="1"/>
  <c r="N300" i="1"/>
  <c r="O300" i="1"/>
  <c r="P300" i="1"/>
  <c r="Q300" i="1"/>
  <c r="R300" i="1"/>
  <c r="S300" i="1"/>
  <c r="T300" i="1"/>
  <c r="U300" i="1"/>
  <c r="X300" i="1"/>
  <c r="N301" i="1"/>
  <c r="O301" i="1"/>
  <c r="P301" i="1"/>
  <c r="Q301" i="1"/>
  <c r="R301" i="1"/>
  <c r="S301" i="1"/>
  <c r="T301" i="1"/>
  <c r="U301" i="1"/>
  <c r="X301" i="1"/>
  <c r="N302" i="1"/>
  <c r="O302" i="1"/>
  <c r="P302" i="1"/>
  <c r="Q302" i="1"/>
  <c r="R302" i="1"/>
  <c r="S302" i="1"/>
  <c r="T302" i="1"/>
  <c r="U302" i="1"/>
  <c r="X302" i="1"/>
  <c r="N303" i="1"/>
  <c r="O303" i="1"/>
  <c r="P303" i="1"/>
  <c r="Q303" i="1"/>
  <c r="R303" i="1"/>
  <c r="S303" i="1"/>
  <c r="T303" i="1"/>
  <c r="U303" i="1"/>
  <c r="X303" i="1"/>
  <c r="N304" i="1"/>
  <c r="O304" i="1"/>
  <c r="P304" i="1"/>
  <c r="Q304" i="1"/>
  <c r="R304" i="1"/>
  <c r="S304" i="1"/>
  <c r="T304" i="1"/>
  <c r="U304" i="1"/>
  <c r="X304" i="1"/>
  <c r="N305" i="1"/>
  <c r="O305" i="1"/>
  <c r="P305" i="1"/>
  <c r="Q305" i="1"/>
  <c r="R305" i="1"/>
  <c r="S305" i="1"/>
  <c r="T305" i="1"/>
  <c r="U305" i="1"/>
  <c r="X305" i="1"/>
  <c r="N306" i="1"/>
  <c r="O306" i="1"/>
  <c r="P306" i="1"/>
  <c r="Q306" i="1"/>
  <c r="R306" i="1"/>
  <c r="S306" i="1"/>
  <c r="T306" i="1"/>
  <c r="U306" i="1"/>
  <c r="X306" i="1"/>
  <c r="N307" i="1"/>
  <c r="O307" i="1"/>
  <c r="P307" i="1"/>
  <c r="Q307" i="1"/>
  <c r="R307" i="1"/>
  <c r="S307" i="1"/>
  <c r="T307" i="1"/>
  <c r="U307" i="1"/>
  <c r="X307" i="1"/>
  <c r="N308" i="1"/>
  <c r="O308" i="1"/>
  <c r="P308" i="1"/>
  <c r="Q308" i="1"/>
  <c r="R308" i="1"/>
  <c r="S308" i="1"/>
  <c r="T308" i="1"/>
  <c r="U308" i="1"/>
  <c r="X308" i="1"/>
  <c r="N309" i="1"/>
  <c r="O309" i="1"/>
  <c r="P309" i="1"/>
  <c r="Q309" i="1"/>
  <c r="R309" i="1"/>
  <c r="S309" i="1"/>
  <c r="T309" i="1"/>
  <c r="U309" i="1"/>
  <c r="X309" i="1"/>
  <c r="N310" i="1"/>
  <c r="O310" i="1"/>
  <c r="P310" i="1"/>
  <c r="Q310" i="1"/>
  <c r="R310" i="1"/>
  <c r="S310" i="1"/>
  <c r="T310" i="1"/>
  <c r="U310" i="1"/>
  <c r="X310" i="1"/>
  <c r="N311" i="1"/>
  <c r="O311" i="1"/>
  <c r="P311" i="1"/>
  <c r="Q311" i="1"/>
  <c r="R311" i="1"/>
  <c r="S311" i="1"/>
  <c r="T311" i="1"/>
  <c r="U311" i="1"/>
  <c r="X311" i="1"/>
  <c r="N312" i="1"/>
  <c r="O312" i="1"/>
  <c r="P312" i="1"/>
  <c r="Q312" i="1"/>
  <c r="R312" i="1"/>
  <c r="S312" i="1"/>
  <c r="T312" i="1"/>
  <c r="U312" i="1"/>
  <c r="X312" i="1"/>
  <c r="N313" i="1"/>
  <c r="O313" i="1"/>
  <c r="P313" i="1"/>
  <c r="Q313" i="1"/>
  <c r="R313" i="1"/>
  <c r="S313" i="1"/>
  <c r="T313" i="1"/>
  <c r="U313" i="1"/>
  <c r="X313" i="1"/>
  <c r="N314" i="1"/>
  <c r="O314" i="1"/>
  <c r="P314" i="1"/>
  <c r="Q314" i="1"/>
  <c r="R314" i="1"/>
  <c r="S314" i="1"/>
  <c r="T314" i="1"/>
  <c r="U314" i="1"/>
  <c r="X314" i="1"/>
  <c r="N315" i="1"/>
  <c r="O315" i="1"/>
  <c r="P315" i="1"/>
  <c r="Q315" i="1"/>
  <c r="R315" i="1"/>
  <c r="S315" i="1"/>
  <c r="T315" i="1"/>
  <c r="U315" i="1"/>
  <c r="X315" i="1"/>
  <c r="N316" i="1"/>
  <c r="O316" i="1"/>
  <c r="P316" i="1"/>
  <c r="Q316" i="1"/>
  <c r="R316" i="1"/>
  <c r="S316" i="1"/>
  <c r="T316" i="1"/>
  <c r="U316" i="1"/>
  <c r="X316" i="1"/>
  <c r="N317" i="1"/>
  <c r="O317" i="1"/>
  <c r="P317" i="1"/>
  <c r="Q317" i="1"/>
  <c r="R317" i="1"/>
  <c r="S317" i="1"/>
  <c r="T317" i="1"/>
  <c r="U317" i="1"/>
  <c r="X317" i="1"/>
  <c r="N318" i="1"/>
  <c r="O318" i="1"/>
  <c r="P318" i="1"/>
  <c r="Q318" i="1"/>
  <c r="R318" i="1"/>
  <c r="S318" i="1"/>
  <c r="T318" i="1"/>
  <c r="U318" i="1"/>
  <c r="X318" i="1"/>
  <c r="N319" i="1"/>
  <c r="O319" i="1"/>
  <c r="P319" i="1"/>
  <c r="Q319" i="1"/>
  <c r="R319" i="1"/>
  <c r="S319" i="1"/>
  <c r="T319" i="1"/>
  <c r="U319" i="1"/>
  <c r="X319" i="1"/>
  <c r="N320" i="1"/>
  <c r="O320" i="1"/>
  <c r="P320" i="1"/>
  <c r="Q320" i="1"/>
  <c r="R320" i="1"/>
  <c r="S320" i="1"/>
  <c r="T320" i="1"/>
  <c r="U320" i="1"/>
  <c r="X320" i="1"/>
  <c r="N321" i="1"/>
  <c r="O321" i="1"/>
  <c r="P321" i="1"/>
  <c r="Q321" i="1"/>
  <c r="R321" i="1"/>
  <c r="S321" i="1"/>
  <c r="T321" i="1"/>
  <c r="U321" i="1"/>
  <c r="X321" i="1"/>
  <c r="N322" i="1"/>
  <c r="O322" i="1"/>
  <c r="P322" i="1"/>
  <c r="Q322" i="1"/>
  <c r="R322" i="1"/>
  <c r="S322" i="1"/>
  <c r="T322" i="1"/>
  <c r="U322" i="1"/>
  <c r="X322" i="1"/>
  <c r="N323" i="1"/>
  <c r="O323" i="1"/>
  <c r="P323" i="1"/>
  <c r="Q323" i="1"/>
  <c r="R323" i="1"/>
  <c r="S323" i="1"/>
  <c r="T323" i="1"/>
  <c r="U323" i="1"/>
  <c r="X323" i="1"/>
  <c r="N324" i="1"/>
  <c r="O324" i="1"/>
  <c r="P324" i="1"/>
  <c r="Q324" i="1"/>
  <c r="R324" i="1"/>
  <c r="S324" i="1"/>
  <c r="T324" i="1"/>
  <c r="U324" i="1"/>
  <c r="X324" i="1"/>
  <c r="N325" i="1"/>
  <c r="O325" i="1"/>
  <c r="P325" i="1"/>
  <c r="Q325" i="1"/>
  <c r="R325" i="1"/>
  <c r="S325" i="1"/>
  <c r="T325" i="1"/>
  <c r="U325" i="1"/>
  <c r="X325" i="1"/>
  <c r="N326" i="1"/>
  <c r="O326" i="1"/>
  <c r="P326" i="1"/>
  <c r="Q326" i="1"/>
  <c r="R326" i="1"/>
  <c r="S326" i="1"/>
  <c r="T326" i="1"/>
  <c r="U326" i="1"/>
  <c r="X326" i="1"/>
  <c r="N327" i="1"/>
  <c r="O327" i="1"/>
  <c r="P327" i="1"/>
  <c r="Q327" i="1"/>
  <c r="R327" i="1"/>
  <c r="S327" i="1"/>
  <c r="T327" i="1"/>
  <c r="U327" i="1"/>
  <c r="X327" i="1"/>
  <c r="N328" i="1"/>
  <c r="O328" i="1"/>
  <c r="P328" i="1"/>
  <c r="Q328" i="1"/>
  <c r="R328" i="1"/>
  <c r="S328" i="1"/>
  <c r="T328" i="1"/>
  <c r="U328" i="1"/>
  <c r="X328" i="1"/>
  <c r="N329" i="1"/>
  <c r="O329" i="1"/>
  <c r="P329" i="1"/>
  <c r="Q329" i="1"/>
  <c r="R329" i="1"/>
  <c r="S329" i="1"/>
  <c r="T329" i="1"/>
  <c r="U329" i="1"/>
  <c r="X329" i="1"/>
  <c r="N330" i="1"/>
  <c r="O330" i="1"/>
  <c r="P330" i="1"/>
  <c r="Q330" i="1"/>
  <c r="R330" i="1"/>
  <c r="S330" i="1"/>
  <c r="T330" i="1"/>
  <c r="U330" i="1"/>
  <c r="X330" i="1"/>
  <c r="N331" i="1"/>
  <c r="O331" i="1"/>
  <c r="P331" i="1"/>
  <c r="Q331" i="1"/>
  <c r="R331" i="1"/>
  <c r="S331" i="1"/>
  <c r="T331" i="1"/>
  <c r="U331" i="1"/>
  <c r="X331" i="1"/>
  <c r="N332" i="1"/>
  <c r="O332" i="1"/>
  <c r="P332" i="1"/>
  <c r="Q332" i="1"/>
  <c r="R332" i="1"/>
  <c r="S332" i="1"/>
  <c r="T332" i="1"/>
  <c r="U332" i="1"/>
  <c r="X332" i="1"/>
  <c r="N333" i="1"/>
  <c r="O333" i="1"/>
  <c r="P333" i="1"/>
  <c r="Q333" i="1"/>
  <c r="R333" i="1"/>
  <c r="S333" i="1"/>
  <c r="T333" i="1"/>
  <c r="U333" i="1"/>
  <c r="X333" i="1"/>
  <c r="N334" i="1"/>
  <c r="O334" i="1"/>
  <c r="P334" i="1"/>
  <c r="Q334" i="1"/>
  <c r="R334" i="1"/>
  <c r="S334" i="1"/>
  <c r="T334" i="1"/>
  <c r="U334" i="1"/>
  <c r="X334" i="1"/>
  <c r="N335" i="1"/>
  <c r="O335" i="1"/>
  <c r="P335" i="1"/>
  <c r="Q335" i="1"/>
  <c r="R335" i="1"/>
  <c r="S335" i="1"/>
  <c r="T335" i="1"/>
  <c r="U335" i="1"/>
  <c r="X335" i="1"/>
  <c r="N336" i="1"/>
  <c r="O336" i="1"/>
  <c r="P336" i="1"/>
  <c r="Q336" i="1"/>
  <c r="R336" i="1"/>
  <c r="S336" i="1"/>
  <c r="T336" i="1"/>
  <c r="U336" i="1"/>
  <c r="X336" i="1"/>
  <c r="N337" i="1"/>
  <c r="O337" i="1"/>
  <c r="P337" i="1"/>
  <c r="Q337" i="1"/>
  <c r="R337" i="1"/>
  <c r="S337" i="1"/>
  <c r="T337" i="1"/>
  <c r="U337" i="1"/>
  <c r="X337" i="1"/>
  <c r="N338" i="1"/>
  <c r="O338" i="1"/>
  <c r="P338" i="1"/>
  <c r="Q338" i="1"/>
  <c r="R338" i="1"/>
  <c r="S338" i="1"/>
  <c r="T338" i="1"/>
  <c r="U338" i="1"/>
  <c r="X338" i="1"/>
  <c r="N339" i="1"/>
  <c r="O339" i="1"/>
  <c r="P339" i="1"/>
  <c r="Q339" i="1"/>
  <c r="R339" i="1"/>
  <c r="S339" i="1"/>
  <c r="T339" i="1"/>
  <c r="U339" i="1"/>
  <c r="X339" i="1"/>
  <c r="N340" i="1"/>
  <c r="O340" i="1"/>
  <c r="P340" i="1"/>
  <c r="Q340" i="1"/>
  <c r="R340" i="1"/>
  <c r="S340" i="1"/>
  <c r="T340" i="1"/>
  <c r="U340" i="1"/>
  <c r="X340" i="1"/>
  <c r="N341" i="1"/>
  <c r="O341" i="1"/>
  <c r="P341" i="1"/>
  <c r="Q341" i="1"/>
  <c r="R341" i="1"/>
  <c r="S341" i="1"/>
  <c r="T341" i="1"/>
  <c r="U341" i="1"/>
  <c r="X341" i="1"/>
  <c r="N342" i="1"/>
  <c r="O342" i="1"/>
  <c r="P342" i="1"/>
  <c r="Q342" i="1"/>
  <c r="R342" i="1"/>
  <c r="S342" i="1"/>
  <c r="T342" i="1"/>
  <c r="U342" i="1"/>
  <c r="X342" i="1"/>
  <c r="N343" i="1"/>
  <c r="O343" i="1"/>
  <c r="P343" i="1"/>
  <c r="Q343" i="1"/>
  <c r="R343" i="1"/>
  <c r="S343" i="1"/>
  <c r="T343" i="1"/>
  <c r="U343" i="1"/>
  <c r="X343" i="1"/>
  <c r="N344" i="1"/>
  <c r="O344" i="1"/>
  <c r="P344" i="1"/>
  <c r="Q344" i="1"/>
  <c r="R344" i="1"/>
  <c r="S344" i="1"/>
  <c r="T344" i="1"/>
  <c r="U344" i="1"/>
  <c r="X344" i="1"/>
  <c r="N345" i="1"/>
  <c r="O345" i="1"/>
  <c r="P345" i="1"/>
  <c r="Q345" i="1"/>
  <c r="R345" i="1"/>
  <c r="S345" i="1"/>
  <c r="T345" i="1"/>
  <c r="U345" i="1"/>
  <c r="X345" i="1"/>
  <c r="N346" i="1"/>
  <c r="O346" i="1"/>
  <c r="P346" i="1"/>
  <c r="Q346" i="1"/>
  <c r="R346" i="1"/>
  <c r="S346" i="1"/>
  <c r="T346" i="1"/>
  <c r="U346" i="1"/>
  <c r="X346" i="1"/>
  <c r="N347" i="1"/>
  <c r="O347" i="1"/>
  <c r="P347" i="1"/>
  <c r="Q347" i="1"/>
  <c r="R347" i="1"/>
  <c r="S347" i="1"/>
  <c r="T347" i="1"/>
  <c r="U347" i="1"/>
  <c r="X347" i="1"/>
  <c r="N348" i="1"/>
  <c r="O348" i="1"/>
  <c r="P348" i="1"/>
  <c r="Q348" i="1"/>
  <c r="R348" i="1"/>
  <c r="S348" i="1"/>
  <c r="T348" i="1"/>
  <c r="U348" i="1"/>
  <c r="X348" i="1"/>
  <c r="N349" i="1"/>
  <c r="O349" i="1"/>
  <c r="P349" i="1"/>
  <c r="Q349" i="1"/>
  <c r="R349" i="1"/>
  <c r="S349" i="1"/>
  <c r="T349" i="1"/>
  <c r="U349" i="1"/>
  <c r="X349" i="1"/>
  <c r="N350" i="1"/>
  <c r="O350" i="1"/>
  <c r="P350" i="1"/>
  <c r="Q350" i="1"/>
  <c r="R350" i="1"/>
  <c r="S350" i="1"/>
  <c r="T350" i="1"/>
  <c r="U350" i="1"/>
  <c r="X350" i="1"/>
  <c r="N351" i="1"/>
  <c r="O351" i="1"/>
  <c r="P351" i="1"/>
  <c r="Q351" i="1"/>
  <c r="R351" i="1"/>
  <c r="S351" i="1"/>
  <c r="T351" i="1"/>
  <c r="U351" i="1"/>
  <c r="X351" i="1"/>
  <c r="N352" i="1"/>
  <c r="O352" i="1"/>
  <c r="P352" i="1"/>
  <c r="Q352" i="1"/>
  <c r="R352" i="1"/>
  <c r="S352" i="1"/>
  <c r="T352" i="1"/>
  <c r="U352" i="1"/>
  <c r="X352" i="1"/>
  <c r="N353" i="1"/>
  <c r="O353" i="1"/>
  <c r="P353" i="1"/>
  <c r="Q353" i="1"/>
  <c r="R353" i="1"/>
  <c r="S353" i="1"/>
  <c r="T353" i="1"/>
  <c r="U353" i="1"/>
  <c r="X353" i="1"/>
  <c r="N354" i="1"/>
  <c r="O354" i="1"/>
  <c r="P354" i="1"/>
  <c r="Q354" i="1"/>
  <c r="R354" i="1"/>
  <c r="S354" i="1"/>
  <c r="T354" i="1"/>
  <c r="U354" i="1"/>
  <c r="X354" i="1"/>
  <c r="N355" i="1"/>
  <c r="O355" i="1"/>
  <c r="P355" i="1"/>
  <c r="Q355" i="1"/>
  <c r="R355" i="1"/>
  <c r="S355" i="1"/>
  <c r="T355" i="1"/>
  <c r="U355" i="1"/>
  <c r="X355" i="1"/>
  <c r="N356" i="1"/>
  <c r="O356" i="1"/>
  <c r="P356" i="1"/>
  <c r="Q356" i="1"/>
  <c r="R356" i="1"/>
  <c r="S356" i="1"/>
  <c r="T356" i="1"/>
  <c r="U356" i="1"/>
  <c r="X356" i="1"/>
  <c r="N357" i="1"/>
  <c r="O357" i="1"/>
  <c r="P357" i="1"/>
  <c r="Q357" i="1"/>
  <c r="R357" i="1"/>
  <c r="S357" i="1"/>
  <c r="T357" i="1"/>
  <c r="U357" i="1"/>
  <c r="X357" i="1"/>
  <c r="N358" i="1"/>
  <c r="O358" i="1"/>
  <c r="P358" i="1"/>
  <c r="Q358" i="1"/>
  <c r="R358" i="1"/>
  <c r="S358" i="1"/>
  <c r="T358" i="1"/>
  <c r="U358" i="1"/>
  <c r="X358" i="1"/>
  <c r="N359" i="1"/>
  <c r="O359" i="1"/>
  <c r="P359" i="1"/>
  <c r="Q359" i="1"/>
  <c r="R359" i="1"/>
  <c r="S359" i="1"/>
  <c r="T359" i="1"/>
  <c r="U359" i="1"/>
  <c r="X359" i="1"/>
  <c r="N360" i="1"/>
  <c r="O360" i="1"/>
  <c r="P360" i="1"/>
  <c r="Q360" i="1"/>
  <c r="R360" i="1"/>
  <c r="S360" i="1"/>
  <c r="T360" i="1"/>
  <c r="U360" i="1"/>
  <c r="X360" i="1"/>
  <c r="N361" i="1"/>
  <c r="O361" i="1"/>
  <c r="P361" i="1"/>
  <c r="Q361" i="1"/>
  <c r="R361" i="1"/>
  <c r="S361" i="1"/>
  <c r="T361" i="1"/>
  <c r="U361" i="1"/>
  <c r="X361" i="1"/>
  <c r="N362" i="1"/>
  <c r="O362" i="1"/>
  <c r="P362" i="1"/>
  <c r="Q362" i="1"/>
  <c r="R362" i="1"/>
  <c r="S362" i="1"/>
  <c r="T362" i="1"/>
  <c r="U362" i="1"/>
  <c r="X362" i="1"/>
  <c r="N363" i="1"/>
  <c r="O363" i="1"/>
  <c r="P363" i="1"/>
  <c r="Q363" i="1"/>
  <c r="R363" i="1"/>
  <c r="S363" i="1"/>
  <c r="T363" i="1"/>
  <c r="U363" i="1"/>
  <c r="X363" i="1"/>
  <c r="N364" i="1"/>
  <c r="O364" i="1"/>
  <c r="P364" i="1"/>
  <c r="Q364" i="1"/>
  <c r="R364" i="1"/>
  <c r="S364" i="1"/>
  <c r="T364" i="1"/>
  <c r="U364" i="1"/>
  <c r="X364" i="1"/>
  <c r="N365" i="1"/>
  <c r="O365" i="1"/>
  <c r="P365" i="1"/>
  <c r="Q365" i="1"/>
  <c r="R365" i="1"/>
  <c r="S365" i="1"/>
  <c r="T365" i="1"/>
  <c r="U365" i="1"/>
  <c r="X365" i="1"/>
  <c r="N366" i="1"/>
  <c r="O366" i="1"/>
  <c r="P366" i="1"/>
  <c r="Q366" i="1"/>
  <c r="R366" i="1"/>
  <c r="S366" i="1"/>
  <c r="T366" i="1"/>
  <c r="U366" i="1"/>
  <c r="X366" i="1"/>
  <c r="N367" i="1"/>
  <c r="O367" i="1"/>
  <c r="P367" i="1"/>
  <c r="Q367" i="1"/>
  <c r="R367" i="1"/>
  <c r="S367" i="1"/>
  <c r="T367" i="1"/>
  <c r="U367" i="1"/>
  <c r="X367" i="1"/>
  <c r="N368" i="1"/>
  <c r="O368" i="1"/>
  <c r="P368" i="1"/>
  <c r="Q368" i="1"/>
  <c r="R368" i="1"/>
  <c r="S368" i="1"/>
  <c r="T368" i="1"/>
  <c r="U368" i="1"/>
  <c r="X368" i="1"/>
  <c r="N369" i="1"/>
  <c r="O369" i="1"/>
  <c r="P369" i="1"/>
  <c r="Q369" i="1"/>
  <c r="R369" i="1"/>
  <c r="S369" i="1"/>
  <c r="T369" i="1"/>
  <c r="U369" i="1"/>
  <c r="X369" i="1"/>
  <c r="N370" i="1"/>
  <c r="O370" i="1"/>
  <c r="P370" i="1"/>
  <c r="Q370" i="1"/>
  <c r="R370" i="1"/>
  <c r="S370" i="1"/>
  <c r="T370" i="1"/>
  <c r="U370" i="1"/>
  <c r="X370" i="1"/>
  <c r="N371" i="1"/>
  <c r="O371" i="1"/>
  <c r="P371" i="1"/>
  <c r="Q371" i="1"/>
  <c r="R371" i="1"/>
  <c r="S371" i="1"/>
  <c r="T371" i="1"/>
  <c r="U371" i="1"/>
  <c r="X371" i="1"/>
  <c r="N372" i="1"/>
  <c r="O372" i="1"/>
  <c r="P372" i="1"/>
  <c r="Q372" i="1"/>
  <c r="R372" i="1"/>
  <c r="S372" i="1"/>
  <c r="T372" i="1"/>
  <c r="U372" i="1"/>
  <c r="X372" i="1"/>
  <c r="N373" i="1"/>
  <c r="O373" i="1"/>
  <c r="P373" i="1"/>
  <c r="Q373" i="1"/>
  <c r="R373" i="1"/>
  <c r="S373" i="1"/>
  <c r="T373" i="1"/>
  <c r="U373" i="1"/>
  <c r="X373" i="1"/>
  <c r="N374" i="1"/>
  <c r="O374" i="1"/>
  <c r="P374" i="1"/>
  <c r="Q374" i="1"/>
  <c r="R374" i="1"/>
  <c r="S374" i="1"/>
  <c r="T374" i="1"/>
  <c r="U374" i="1"/>
  <c r="X374" i="1"/>
  <c r="N375" i="1"/>
  <c r="O375" i="1"/>
  <c r="P375" i="1"/>
  <c r="Q375" i="1"/>
  <c r="R375" i="1"/>
  <c r="S375" i="1"/>
  <c r="T375" i="1"/>
  <c r="U375" i="1"/>
  <c r="X375" i="1"/>
  <c r="N376" i="1"/>
  <c r="O376" i="1"/>
  <c r="P376" i="1"/>
  <c r="Q376" i="1"/>
  <c r="R376" i="1"/>
  <c r="S376" i="1"/>
  <c r="T376" i="1"/>
  <c r="U376" i="1"/>
  <c r="X376" i="1"/>
  <c r="N377" i="1"/>
  <c r="O377" i="1"/>
  <c r="P377" i="1"/>
  <c r="Q377" i="1"/>
  <c r="R377" i="1"/>
  <c r="S377" i="1"/>
  <c r="T377" i="1"/>
  <c r="U377" i="1"/>
  <c r="X377" i="1"/>
  <c r="N378" i="1"/>
  <c r="O378" i="1"/>
  <c r="P378" i="1"/>
  <c r="Q378" i="1"/>
  <c r="R378" i="1"/>
  <c r="S378" i="1"/>
  <c r="T378" i="1"/>
  <c r="U378" i="1"/>
  <c r="X378" i="1"/>
  <c r="N379" i="1"/>
  <c r="O379" i="1"/>
  <c r="P379" i="1"/>
  <c r="Q379" i="1"/>
  <c r="R379" i="1"/>
  <c r="S379" i="1"/>
  <c r="T379" i="1"/>
  <c r="U379" i="1"/>
  <c r="X379" i="1"/>
  <c r="N380" i="1"/>
  <c r="O380" i="1"/>
  <c r="P380" i="1"/>
  <c r="Q380" i="1"/>
  <c r="R380" i="1"/>
  <c r="S380" i="1"/>
  <c r="T380" i="1"/>
  <c r="U380" i="1"/>
  <c r="X380" i="1"/>
  <c r="N381" i="1"/>
  <c r="O381" i="1"/>
  <c r="P381" i="1"/>
  <c r="Q381" i="1"/>
  <c r="R381" i="1"/>
  <c r="S381" i="1"/>
  <c r="T381" i="1"/>
  <c r="U381" i="1"/>
  <c r="X381" i="1"/>
  <c r="N382" i="1"/>
  <c r="O382" i="1"/>
  <c r="P382" i="1"/>
  <c r="Q382" i="1"/>
  <c r="R382" i="1"/>
  <c r="S382" i="1"/>
  <c r="T382" i="1"/>
  <c r="U382" i="1"/>
  <c r="X382" i="1"/>
  <c r="N383" i="1"/>
  <c r="O383" i="1"/>
  <c r="P383" i="1"/>
  <c r="Q383" i="1"/>
  <c r="R383" i="1"/>
  <c r="S383" i="1"/>
  <c r="T383" i="1"/>
  <c r="U383" i="1"/>
  <c r="X383" i="1"/>
  <c r="N384" i="1"/>
  <c r="O384" i="1"/>
  <c r="P384" i="1"/>
  <c r="Q384" i="1"/>
  <c r="R384" i="1"/>
  <c r="S384" i="1"/>
  <c r="T384" i="1"/>
  <c r="U384" i="1"/>
  <c r="X384" i="1"/>
  <c r="N385" i="1"/>
  <c r="O385" i="1"/>
  <c r="P385" i="1"/>
  <c r="Q385" i="1"/>
  <c r="R385" i="1"/>
  <c r="S385" i="1"/>
  <c r="T385" i="1"/>
  <c r="U385" i="1"/>
  <c r="X385" i="1"/>
  <c r="N386" i="1"/>
  <c r="O386" i="1"/>
  <c r="P386" i="1"/>
  <c r="Q386" i="1"/>
  <c r="R386" i="1"/>
  <c r="S386" i="1"/>
  <c r="T386" i="1"/>
  <c r="U386" i="1"/>
  <c r="X386" i="1"/>
  <c r="N387" i="1"/>
  <c r="O387" i="1"/>
  <c r="P387" i="1"/>
  <c r="Q387" i="1"/>
  <c r="R387" i="1"/>
  <c r="S387" i="1"/>
  <c r="T387" i="1"/>
  <c r="U387" i="1"/>
  <c r="X387" i="1"/>
  <c r="N388" i="1"/>
  <c r="O388" i="1"/>
  <c r="P388" i="1"/>
  <c r="Q388" i="1"/>
  <c r="R388" i="1"/>
  <c r="S388" i="1"/>
  <c r="T388" i="1"/>
  <c r="U388" i="1"/>
  <c r="X388" i="1"/>
  <c r="N389" i="1"/>
  <c r="O389" i="1"/>
  <c r="P389" i="1"/>
  <c r="Q389" i="1"/>
  <c r="R389" i="1"/>
  <c r="S389" i="1"/>
  <c r="T389" i="1"/>
  <c r="U389" i="1"/>
  <c r="X389" i="1"/>
  <c r="N390" i="1"/>
  <c r="O390" i="1"/>
  <c r="P390" i="1"/>
  <c r="Q390" i="1"/>
  <c r="R390" i="1"/>
  <c r="S390" i="1"/>
  <c r="T390" i="1"/>
  <c r="U390" i="1"/>
  <c r="X390" i="1"/>
  <c r="N391" i="1"/>
  <c r="O391" i="1"/>
  <c r="P391" i="1"/>
  <c r="Q391" i="1"/>
  <c r="R391" i="1"/>
  <c r="S391" i="1"/>
  <c r="T391" i="1"/>
  <c r="U391" i="1"/>
  <c r="X391" i="1"/>
  <c r="N392" i="1"/>
  <c r="O392" i="1"/>
  <c r="P392" i="1"/>
  <c r="Q392" i="1"/>
  <c r="R392" i="1"/>
  <c r="S392" i="1"/>
  <c r="T392" i="1"/>
  <c r="U392" i="1"/>
  <c r="X392" i="1"/>
  <c r="N393" i="1"/>
  <c r="O393" i="1"/>
  <c r="P393" i="1"/>
  <c r="Q393" i="1"/>
  <c r="R393" i="1"/>
  <c r="S393" i="1"/>
  <c r="T393" i="1"/>
  <c r="U393" i="1"/>
  <c r="X393" i="1"/>
  <c r="N394" i="1"/>
  <c r="O394" i="1"/>
  <c r="P394" i="1"/>
  <c r="Q394" i="1"/>
  <c r="R394" i="1"/>
  <c r="S394" i="1"/>
  <c r="T394" i="1"/>
  <c r="U394" i="1"/>
  <c r="X394" i="1"/>
  <c r="N395" i="1"/>
  <c r="O395" i="1"/>
  <c r="P395" i="1"/>
  <c r="Q395" i="1"/>
  <c r="R395" i="1"/>
  <c r="S395" i="1"/>
  <c r="T395" i="1"/>
  <c r="U395" i="1"/>
  <c r="X395" i="1"/>
  <c r="N396" i="1"/>
  <c r="O396" i="1"/>
  <c r="P396" i="1"/>
  <c r="Q396" i="1"/>
  <c r="R396" i="1"/>
  <c r="S396" i="1"/>
  <c r="T396" i="1"/>
  <c r="U396" i="1"/>
  <c r="X396" i="1"/>
  <c r="N397" i="1"/>
  <c r="O397" i="1"/>
  <c r="P397" i="1"/>
  <c r="Q397" i="1"/>
  <c r="R397" i="1"/>
  <c r="S397" i="1"/>
  <c r="T397" i="1"/>
  <c r="U397" i="1"/>
  <c r="X397" i="1"/>
  <c r="N398" i="1"/>
  <c r="O398" i="1"/>
  <c r="P398" i="1"/>
  <c r="Q398" i="1"/>
  <c r="R398" i="1"/>
  <c r="S398" i="1"/>
  <c r="T398" i="1"/>
  <c r="U398" i="1"/>
  <c r="X398" i="1"/>
  <c r="N399" i="1"/>
  <c r="O399" i="1"/>
  <c r="P399" i="1"/>
  <c r="Q399" i="1"/>
  <c r="R399" i="1"/>
  <c r="S399" i="1"/>
  <c r="T399" i="1"/>
  <c r="U399" i="1"/>
  <c r="X399" i="1"/>
  <c r="N400" i="1"/>
  <c r="O400" i="1"/>
  <c r="P400" i="1"/>
  <c r="Q400" i="1"/>
  <c r="R400" i="1"/>
  <c r="S400" i="1"/>
  <c r="T400" i="1"/>
  <c r="U400" i="1"/>
  <c r="X400" i="1"/>
  <c r="N401" i="1"/>
  <c r="O401" i="1"/>
  <c r="P401" i="1"/>
  <c r="Q401" i="1"/>
  <c r="R401" i="1"/>
  <c r="S401" i="1"/>
  <c r="T401" i="1"/>
  <c r="U401" i="1"/>
  <c r="X401" i="1"/>
  <c r="N402" i="1"/>
  <c r="O402" i="1"/>
  <c r="P402" i="1"/>
  <c r="Q402" i="1"/>
  <c r="R402" i="1"/>
  <c r="S402" i="1"/>
  <c r="T402" i="1"/>
  <c r="U402" i="1"/>
  <c r="X402" i="1"/>
  <c r="N403" i="1"/>
  <c r="O403" i="1"/>
  <c r="P403" i="1"/>
  <c r="Q403" i="1"/>
  <c r="R403" i="1"/>
  <c r="S403" i="1"/>
  <c r="T403" i="1"/>
  <c r="U403" i="1"/>
  <c r="X403" i="1"/>
  <c r="N404" i="1"/>
  <c r="O404" i="1"/>
  <c r="P404" i="1"/>
  <c r="Q404" i="1"/>
  <c r="R404" i="1"/>
  <c r="S404" i="1"/>
  <c r="T404" i="1"/>
  <c r="U404" i="1"/>
  <c r="X404" i="1"/>
  <c r="N405" i="1"/>
  <c r="O405" i="1"/>
  <c r="P405" i="1"/>
  <c r="Q405" i="1"/>
  <c r="R405" i="1"/>
  <c r="S405" i="1"/>
  <c r="T405" i="1"/>
  <c r="U405" i="1"/>
  <c r="X405" i="1"/>
  <c r="N406" i="1"/>
  <c r="O406" i="1"/>
  <c r="P406" i="1"/>
  <c r="Q406" i="1"/>
  <c r="R406" i="1"/>
  <c r="S406" i="1"/>
  <c r="T406" i="1"/>
  <c r="U406" i="1"/>
  <c r="X406" i="1"/>
  <c r="N407" i="1"/>
  <c r="O407" i="1"/>
  <c r="P407" i="1"/>
  <c r="Q407" i="1"/>
  <c r="R407" i="1"/>
  <c r="S407" i="1"/>
  <c r="T407" i="1"/>
  <c r="U407" i="1"/>
  <c r="X407" i="1"/>
  <c r="N408" i="1"/>
  <c r="O408" i="1"/>
  <c r="P408" i="1"/>
  <c r="Q408" i="1"/>
  <c r="R408" i="1"/>
  <c r="S408" i="1"/>
  <c r="T408" i="1"/>
  <c r="U408" i="1"/>
  <c r="X408" i="1"/>
  <c r="N409" i="1"/>
  <c r="O409" i="1"/>
  <c r="P409" i="1"/>
  <c r="Q409" i="1"/>
  <c r="R409" i="1"/>
  <c r="S409" i="1"/>
  <c r="T409" i="1"/>
  <c r="U409" i="1"/>
  <c r="X409" i="1"/>
  <c r="N410" i="1"/>
  <c r="O410" i="1"/>
  <c r="P410" i="1"/>
  <c r="Q410" i="1"/>
  <c r="R410" i="1"/>
  <c r="S410" i="1"/>
  <c r="T410" i="1"/>
  <c r="U410" i="1"/>
  <c r="X410" i="1"/>
  <c r="N411" i="1"/>
  <c r="O411" i="1"/>
  <c r="P411" i="1"/>
  <c r="Q411" i="1"/>
  <c r="R411" i="1"/>
  <c r="S411" i="1"/>
  <c r="T411" i="1"/>
  <c r="U411" i="1"/>
  <c r="X411" i="1"/>
  <c r="N412" i="1"/>
  <c r="O412" i="1"/>
  <c r="P412" i="1"/>
  <c r="Q412" i="1"/>
  <c r="R412" i="1"/>
  <c r="S412" i="1"/>
  <c r="T412" i="1"/>
  <c r="U412" i="1"/>
  <c r="X412" i="1"/>
  <c r="N413" i="1"/>
  <c r="O413" i="1"/>
  <c r="P413" i="1"/>
  <c r="Q413" i="1"/>
  <c r="R413" i="1"/>
  <c r="S413" i="1"/>
  <c r="T413" i="1"/>
  <c r="U413" i="1"/>
  <c r="X413" i="1"/>
  <c r="N414" i="1"/>
  <c r="O414" i="1"/>
  <c r="P414" i="1"/>
  <c r="Q414" i="1"/>
  <c r="R414" i="1"/>
  <c r="S414" i="1"/>
  <c r="T414" i="1"/>
  <c r="U414" i="1"/>
  <c r="X414" i="1"/>
  <c r="N415" i="1"/>
  <c r="O415" i="1"/>
  <c r="P415" i="1"/>
  <c r="Q415" i="1"/>
  <c r="R415" i="1"/>
  <c r="S415" i="1"/>
  <c r="T415" i="1"/>
  <c r="U415" i="1"/>
  <c r="X415" i="1"/>
  <c r="N416" i="1"/>
  <c r="O416" i="1"/>
  <c r="P416" i="1"/>
  <c r="Q416" i="1"/>
  <c r="R416" i="1"/>
  <c r="S416" i="1"/>
  <c r="T416" i="1"/>
  <c r="U416" i="1"/>
  <c r="X416" i="1"/>
  <c r="N417" i="1"/>
  <c r="O417" i="1"/>
  <c r="P417" i="1"/>
  <c r="Q417" i="1"/>
  <c r="R417" i="1"/>
  <c r="S417" i="1"/>
  <c r="T417" i="1"/>
  <c r="U417" i="1"/>
  <c r="X417" i="1"/>
  <c r="N418" i="1"/>
  <c r="O418" i="1"/>
  <c r="P418" i="1"/>
  <c r="Q418" i="1"/>
  <c r="R418" i="1"/>
  <c r="S418" i="1"/>
  <c r="T418" i="1"/>
  <c r="U418" i="1"/>
  <c r="X418" i="1"/>
  <c r="N419" i="1"/>
  <c r="O419" i="1"/>
  <c r="P419" i="1"/>
  <c r="Q419" i="1"/>
  <c r="R419" i="1"/>
  <c r="S419" i="1"/>
  <c r="T419" i="1"/>
  <c r="U419" i="1"/>
  <c r="X419" i="1"/>
  <c r="N420" i="1"/>
  <c r="O420" i="1"/>
  <c r="P420" i="1"/>
  <c r="Q420" i="1"/>
  <c r="R420" i="1"/>
  <c r="S420" i="1"/>
  <c r="T420" i="1"/>
  <c r="U420" i="1"/>
  <c r="X420" i="1"/>
  <c r="N421" i="1"/>
  <c r="O421" i="1"/>
  <c r="P421" i="1"/>
  <c r="Q421" i="1"/>
  <c r="R421" i="1"/>
  <c r="S421" i="1"/>
  <c r="T421" i="1"/>
  <c r="U421" i="1"/>
  <c r="X421" i="1"/>
  <c r="N422" i="1"/>
  <c r="O422" i="1"/>
  <c r="P422" i="1"/>
  <c r="Q422" i="1"/>
  <c r="R422" i="1"/>
  <c r="S422" i="1"/>
  <c r="T422" i="1"/>
  <c r="U422" i="1"/>
  <c r="X422" i="1"/>
  <c r="N423" i="1"/>
  <c r="O423" i="1"/>
  <c r="P423" i="1"/>
  <c r="Q423" i="1"/>
  <c r="R423" i="1"/>
  <c r="S423" i="1"/>
  <c r="T423" i="1"/>
  <c r="U423" i="1"/>
  <c r="X423" i="1"/>
  <c r="N424" i="1"/>
  <c r="O424" i="1"/>
  <c r="P424" i="1"/>
  <c r="Q424" i="1"/>
  <c r="R424" i="1"/>
  <c r="S424" i="1"/>
  <c r="T424" i="1"/>
  <c r="U424" i="1"/>
  <c r="X424" i="1"/>
  <c r="N425" i="1"/>
  <c r="O425" i="1"/>
  <c r="P425" i="1"/>
  <c r="Q425" i="1"/>
  <c r="R425" i="1"/>
  <c r="S425" i="1"/>
  <c r="T425" i="1"/>
  <c r="U425" i="1"/>
  <c r="X425" i="1"/>
  <c r="N426" i="1"/>
  <c r="O426" i="1"/>
  <c r="P426" i="1"/>
  <c r="Q426" i="1"/>
  <c r="R426" i="1"/>
  <c r="S426" i="1"/>
  <c r="T426" i="1"/>
  <c r="U426" i="1"/>
  <c r="X426" i="1"/>
  <c r="N427" i="1"/>
  <c r="O427" i="1"/>
  <c r="P427" i="1"/>
  <c r="Q427" i="1"/>
  <c r="R427" i="1"/>
  <c r="S427" i="1"/>
  <c r="T427" i="1"/>
  <c r="U427" i="1"/>
  <c r="X427" i="1"/>
  <c r="N428" i="1"/>
  <c r="O428" i="1"/>
  <c r="P428" i="1"/>
  <c r="Q428" i="1"/>
  <c r="R428" i="1"/>
  <c r="S428" i="1"/>
  <c r="T428" i="1"/>
  <c r="U428" i="1"/>
  <c r="X428" i="1"/>
  <c r="N429" i="1"/>
  <c r="O429" i="1"/>
  <c r="P429" i="1"/>
  <c r="Q429" i="1"/>
  <c r="R429" i="1"/>
  <c r="S429" i="1"/>
  <c r="T429" i="1"/>
  <c r="U429" i="1"/>
  <c r="X429" i="1"/>
  <c r="N430" i="1"/>
  <c r="O430" i="1"/>
  <c r="P430" i="1"/>
  <c r="Q430" i="1"/>
  <c r="R430" i="1"/>
  <c r="S430" i="1"/>
  <c r="T430" i="1"/>
  <c r="U430" i="1"/>
  <c r="X430" i="1"/>
  <c r="N431" i="1"/>
  <c r="O431" i="1"/>
  <c r="P431" i="1"/>
  <c r="Q431" i="1"/>
  <c r="R431" i="1"/>
  <c r="S431" i="1"/>
  <c r="T431" i="1"/>
  <c r="U431" i="1"/>
  <c r="X431" i="1"/>
  <c r="N432" i="1"/>
  <c r="O432" i="1"/>
  <c r="P432" i="1"/>
  <c r="Q432" i="1"/>
  <c r="R432" i="1"/>
  <c r="S432" i="1"/>
  <c r="T432" i="1"/>
  <c r="U432" i="1"/>
  <c r="X432" i="1"/>
  <c r="N433" i="1"/>
  <c r="O433" i="1"/>
  <c r="P433" i="1"/>
  <c r="Q433" i="1"/>
  <c r="R433" i="1"/>
  <c r="S433" i="1"/>
  <c r="T433" i="1"/>
  <c r="U433" i="1"/>
  <c r="X433" i="1"/>
  <c r="N434" i="1"/>
  <c r="O434" i="1"/>
  <c r="P434" i="1"/>
  <c r="Q434" i="1"/>
  <c r="R434" i="1"/>
  <c r="S434" i="1"/>
  <c r="T434" i="1"/>
  <c r="U434" i="1"/>
  <c r="X434" i="1"/>
  <c r="N435" i="1"/>
  <c r="O435" i="1"/>
  <c r="P435" i="1"/>
  <c r="Q435" i="1"/>
  <c r="R435" i="1"/>
  <c r="S435" i="1"/>
  <c r="T435" i="1"/>
  <c r="U435" i="1"/>
  <c r="X435" i="1"/>
  <c r="N436" i="1"/>
  <c r="O436" i="1"/>
  <c r="P436" i="1"/>
  <c r="Q436" i="1"/>
  <c r="R436" i="1"/>
  <c r="S436" i="1"/>
  <c r="T436" i="1"/>
  <c r="U436" i="1"/>
  <c r="X436" i="1"/>
  <c r="N437" i="1"/>
  <c r="O437" i="1"/>
  <c r="P437" i="1"/>
  <c r="Q437" i="1"/>
  <c r="R437" i="1"/>
  <c r="S437" i="1"/>
  <c r="T437" i="1"/>
  <c r="U437" i="1"/>
  <c r="X437" i="1"/>
  <c r="N438" i="1"/>
  <c r="O438" i="1"/>
  <c r="P438" i="1"/>
  <c r="Q438" i="1"/>
  <c r="R438" i="1"/>
  <c r="S438" i="1"/>
  <c r="T438" i="1"/>
  <c r="U438" i="1"/>
  <c r="X438" i="1"/>
  <c r="N439" i="1"/>
  <c r="O439" i="1"/>
  <c r="P439" i="1"/>
  <c r="Q439" i="1"/>
  <c r="R439" i="1"/>
  <c r="S439" i="1"/>
  <c r="T439" i="1"/>
  <c r="U439" i="1"/>
  <c r="X439" i="1"/>
  <c r="N440" i="1"/>
  <c r="O440" i="1"/>
  <c r="P440" i="1"/>
  <c r="Q440" i="1"/>
  <c r="R440" i="1"/>
  <c r="S440" i="1"/>
  <c r="T440" i="1"/>
  <c r="U440" i="1"/>
  <c r="X440" i="1"/>
  <c r="N441" i="1"/>
  <c r="O441" i="1"/>
  <c r="P441" i="1"/>
  <c r="Q441" i="1"/>
  <c r="R441" i="1"/>
  <c r="S441" i="1"/>
  <c r="T441" i="1"/>
  <c r="U441" i="1"/>
  <c r="X441" i="1"/>
  <c r="N442" i="1"/>
  <c r="O442" i="1"/>
  <c r="P442" i="1"/>
  <c r="Q442" i="1"/>
  <c r="R442" i="1"/>
  <c r="S442" i="1"/>
  <c r="T442" i="1"/>
  <c r="U442" i="1"/>
  <c r="X442" i="1"/>
  <c r="N443" i="1"/>
  <c r="O443" i="1"/>
  <c r="P443" i="1"/>
  <c r="Q443" i="1"/>
  <c r="R443" i="1"/>
  <c r="S443" i="1"/>
  <c r="T443" i="1"/>
  <c r="U443" i="1"/>
  <c r="X443" i="1"/>
  <c r="N444" i="1"/>
  <c r="O444" i="1"/>
  <c r="P444" i="1"/>
  <c r="Q444" i="1"/>
  <c r="R444" i="1"/>
  <c r="S444" i="1"/>
  <c r="T444" i="1"/>
  <c r="U444" i="1"/>
  <c r="X444" i="1"/>
  <c r="N445" i="1"/>
  <c r="O445" i="1"/>
  <c r="P445" i="1"/>
  <c r="Q445" i="1"/>
  <c r="R445" i="1"/>
  <c r="S445" i="1"/>
  <c r="T445" i="1"/>
  <c r="U445" i="1"/>
  <c r="X445" i="1"/>
  <c r="N446" i="1"/>
  <c r="O446" i="1"/>
  <c r="P446" i="1"/>
  <c r="Q446" i="1"/>
  <c r="R446" i="1"/>
  <c r="S446" i="1"/>
  <c r="T446" i="1"/>
  <c r="U446" i="1"/>
  <c r="X446" i="1"/>
  <c r="N447" i="1"/>
  <c r="O447" i="1"/>
  <c r="P447" i="1"/>
  <c r="Q447" i="1"/>
  <c r="R447" i="1"/>
  <c r="S447" i="1"/>
  <c r="T447" i="1"/>
  <c r="U447" i="1"/>
  <c r="X447" i="1"/>
  <c r="N448" i="1"/>
  <c r="O448" i="1"/>
  <c r="P448" i="1"/>
  <c r="Q448" i="1"/>
  <c r="R448" i="1"/>
  <c r="S448" i="1"/>
  <c r="T448" i="1"/>
  <c r="U448" i="1"/>
  <c r="X448" i="1"/>
  <c r="N449" i="1"/>
  <c r="O449" i="1"/>
  <c r="P449" i="1"/>
  <c r="Q449" i="1"/>
  <c r="R449" i="1"/>
  <c r="S449" i="1"/>
  <c r="T449" i="1"/>
  <c r="U449" i="1"/>
  <c r="X449" i="1"/>
  <c r="N450" i="1"/>
  <c r="O450" i="1"/>
  <c r="P450" i="1"/>
  <c r="Q450" i="1"/>
  <c r="R450" i="1"/>
  <c r="S450" i="1"/>
  <c r="T450" i="1"/>
  <c r="U450" i="1"/>
  <c r="X450" i="1"/>
  <c r="N451" i="1"/>
  <c r="O451" i="1"/>
  <c r="P451" i="1"/>
  <c r="Q451" i="1"/>
  <c r="R451" i="1"/>
  <c r="S451" i="1"/>
  <c r="T451" i="1"/>
  <c r="U451" i="1"/>
  <c r="X451" i="1"/>
  <c r="N452" i="1"/>
  <c r="O452" i="1"/>
  <c r="P452" i="1"/>
  <c r="Q452" i="1"/>
  <c r="R452" i="1"/>
  <c r="S452" i="1"/>
  <c r="T452" i="1"/>
  <c r="U452" i="1"/>
  <c r="X452" i="1"/>
  <c r="N453" i="1"/>
  <c r="O453" i="1"/>
  <c r="P453" i="1"/>
  <c r="Q453" i="1"/>
  <c r="R453" i="1"/>
  <c r="S453" i="1"/>
  <c r="T453" i="1"/>
  <c r="U453" i="1"/>
  <c r="X453" i="1"/>
  <c r="N454" i="1"/>
  <c r="O454" i="1"/>
  <c r="P454" i="1"/>
  <c r="Q454" i="1"/>
  <c r="R454" i="1"/>
  <c r="S454" i="1"/>
  <c r="T454" i="1"/>
  <c r="U454" i="1"/>
  <c r="X454" i="1"/>
  <c r="N455" i="1"/>
  <c r="O455" i="1"/>
  <c r="P455" i="1"/>
  <c r="Q455" i="1"/>
  <c r="R455" i="1"/>
  <c r="S455" i="1"/>
  <c r="T455" i="1"/>
  <c r="U455" i="1"/>
  <c r="X455" i="1"/>
  <c r="N456" i="1"/>
  <c r="O456" i="1"/>
  <c r="P456" i="1"/>
  <c r="Q456" i="1"/>
  <c r="R456" i="1"/>
  <c r="S456" i="1"/>
  <c r="T456" i="1"/>
  <c r="U456" i="1"/>
  <c r="X456" i="1"/>
  <c r="N457" i="1"/>
  <c r="O457" i="1"/>
  <c r="P457" i="1"/>
  <c r="Q457" i="1"/>
  <c r="R457" i="1"/>
  <c r="S457" i="1"/>
  <c r="T457" i="1"/>
  <c r="U457" i="1"/>
  <c r="X457" i="1"/>
  <c r="N458" i="1"/>
  <c r="O458" i="1"/>
  <c r="P458" i="1"/>
  <c r="Q458" i="1"/>
  <c r="R458" i="1"/>
  <c r="S458" i="1"/>
  <c r="T458" i="1"/>
  <c r="U458" i="1"/>
  <c r="X458" i="1"/>
  <c r="N459" i="1"/>
  <c r="O459" i="1"/>
  <c r="P459" i="1"/>
  <c r="Q459" i="1"/>
  <c r="R459" i="1"/>
  <c r="S459" i="1"/>
  <c r="T459" i="1"/>
  <c r="U459" i="1"/>
  <c r="X459" i="1"/>
  <c r="N460" i="1"/>
  <c r="O460" i="1"/>
  <c r="P460" i="1"/>
  <c r="Q460" i="1"/>
  <c r="R460" i="1"/>
  <c r="S460" i="1"/>
  <c r="T460" i="1"/>
  <c r="U460" i="1"/>
  <c r="X460" i="1"/>
  <c r="N461" i="1"/>
  <c r="O461" i="1"/>
  <c r="P461" i="1"/>
  <c r="Q461" i="1"/>
  <c r="R461" i="1"/>
  <c r="S461" i="1"/>
  <c r="T461" i="1"/>
  <c r="U461" i="1"/>
  <c r="X461" i="1"/>
  <c r="N462" i="1"/>
  <c r="O462" i="1"/>
  <c r="P462" i="1"/>
  <c r="Q462" i="1"/>
  <c r="R462" i="1"/>
  <c r="S462" i="1"/>
  <c r="T462" i="1"/>
  <c r="U462" i="1"/>
  <c r="X462" i="1"/>
  <c r="N463" i="1"/>
  <c r="O463" i="1"/>
  <c r="P463" i="1"/>
  <c r="Q463" i="1"/>
  <c r="R463" i="1"/>
  <c r="S463" i="1"/>
  <c r="T463" i="1"/>
  <c r="U463" i="1"/>
  <c r="X463" i="1"/>
  <c r="N464" i="1"/>
  <c r="O464" i="1"/>
  <c r="P464" i="1"/>
  <c r="Q464" i="1"/>
  <c r="R464" i="1"/>
  <c r="S464" i="1"/>
  <c r="T464" i="1"/>
  <c r="U464" i="1"/>
  <c r="X464" i="1"/>
  <c r="N465" i="1"/>
  <c r="O465" i="1"/>
  <c r="P465" i="1"/>
  <c r="Q465" i="1"/>
  <c r="R465" i="1"/>
  <c r="S465" i="1"/>
  <c r="T465" i="1"/>
  <c r="U465" i="1"/>
  <c r="X465" i="1"/>
  <c r="N466" i="1"/>
  <c r="O466" i="1"/>
  <c r="P466" i="1"/>
  <c r="Q466" i="1"/>
  <c r="R466" i="1"/>
  <c r="S466" i="1"/>
  <c r="T466" i="1"/>
  <c r="U466" i="1"/>
  <c r="X466" i="1"/>
  <c r="N467" i="1"/>
  <c r="O467" i="1"/>
  <c r="P467" i="1"/>
  <c r="Q467" i="1"/>
  <c r="R467" i="1"/>
  <c r="S467" i="1"/>
  <c r="T467" i="1"/>
  <c r="U467" i="1"/>
  <c r="X467" i="1"/>
  <c r="N468" i="1"/>
  <c r="O468" i="1"/>
  <c r="P468" i="1"/>
  <c r="Q468" i="1"/>
  <c r="R468" i="1"/>
  <c r="S468" i="1"/>
  <c r="T468" i="1"/>
  <c r="U468" i="1"/>
  <c r="X468" i="1"/>
  <c r="N469" i="1"/>
  <c r="O469" i="1"/>
  <c r="P469" i="1"/>
  <c r="Q469" i="1"/>
  <c r="R469" i="1"/>
  <c r="S469" i="1"/>
  <c r="T469" i="1"/>
  <c r="U469" i="1"/>
  <c r="X469" i="1"/>
  <c r="N470" i="1"/>
  <c r="O470" i="1"/>
  <c r="P470" i="1"/>
  <c r="Q470" i="1"/>
  <c r="R470" i="1"/>
  <c r="S470" i="1"/>
  <c r="T470" i="1"/>
  <c r="U470" i="1"/>
  <c r="X470" i="1"/>
  <c r="N471" i="1"/>
  <c r="O471" i="1"/>
  <c r="P471" i="1"/>
  <c r="Q471" i="1"/>
  <c r="R471" i="1"/>
  <c r="S471" i="1"/>
  <c r="T471" i="1"/>
  <c r="U471" i="1"/>
  <c r="X471" i="1"/>
  <c r="N472" i="1"/>
  <c r="O472" i="1"/>
  <c r="P472" i="1"/>
  <c r="Q472" i="1"/>
  <c r="R472" i="1"/>
  <c r="S472" i="1"/>
  <c r="T472" i="1"/>
  <c r="U472" i="1"/>
  <c r="X472" i="1"/>
  <c r="N473" i="1"/>
  <c r="O473" i="1"/>
  <c r="P473" i="1"/>
  <c r="Q473" i="1"/>
  <c r="R473" i="1"/>
  <c r="S473" i="1"/>
  <c r="T473" i="1"/>
  <c r="U473" i="1"/>
  <c r="X473" i="1"/>
  <c r="N474" i="1"/>
  <c r="O474" i="1"/>
  <c r="P474" i="1"/>
  <c r="Q474" i="1"/>
  <c r="R474" i="1"/>
  <c r="S474" i="1"/>
  <c r="T474" i="1"/>
  <c r="U474" i="1"/>
  <c r="X474" i="1"/>
  <c r="N475" i="1"/>
  <c r="O475" i="1"/>
  <c r="P475" i="1"/>
  <c r="Q475" i="1"/>
  <c r="R475" i="1"/>
  <c r="S475" i="1"/>
  <c r="T475" i="1"/>
  <c r="U475" i="1"/>
  <c r="X475" i="1"/>
  <c r="N476" i="1"/>
  <c r="O476" i="1"/>
  <c r="P476" i="1"/>
  <c r="Q476" i="1"/>
  <c r="R476" i="1"/>
  <c r="S476" i="1"/>
  <c r="T476" i="1"/>
  <c r="U476" i="1"/>
  <c r="X476" i="1"/>
  <c r="N477" i="1"/>
  <c r="O477" i="1"/>
  <c r="P477" i="1"/>
  <c r="Q477" i="1"/>
  <c r="R477" i="1"/>
  <c r="S477" i="1"/>
  <c r="T477" i="1"/>
  <c r="U477" i="1"/>
  <c r="X477" i="1"/>
  <c r="N478" i="1"/>
  <c r="O478" i="1"/>
  <c r="P478" i="1"/>
  <c r="Q478" i="1"/>
  <c r="R478" i="1"/>
  <c r="S478" i="1"/>
  <c r="T478" i="1"/>
  <c r="U478" i="1"/>
  <c r="X478" i="1"/>
  <c r="N479" i="1"/>
  <c r="O479" i="1"/>
  <c r="P479" i="1"/>
  <c r="Q479" i="1"/>
  <c r="R479" i="1"/>
  <c r="S479" i="1"/>
  <c r="T479" i="1"/>
  <c r="U479" i="1"/>
  <c r="X479" i="1"/>
  <c r="N480" i="1"/>
  <c r="O480" i="1"/>
  <c r="P480" i="1"/>
  <c r="Q480" i="1"/>
  <c r="R480" i="1"/>
  <c r="S480" i="1"/>
  <c r="T480" i="1"/>
  <c r="U480" i="1"/>
  <c r="X480" i="1"/>
  <c r="N481" i="1"/>
  <c r="O481" i="1"/>
  <c r="P481" i="1"/>
  <c r="Q481" i="1"/>
  <c r="R481" i="1"/>
  <c r="S481" i="1"/>
  <c r="T481" i="1"/>
  <c r="U481" i="1"/>
  <c r="X481" i="1"/>
  <c r="N482" i="1"/>
  <c r="O482" i="1"/>
  <c r="P482" i="1"/>
  <c r="Q482" i="1"/>
  <c r="R482" i="1"/>
  <c r="S482" i="1"/>
  <c r="T482" i="1"/>
  <c r="U482" i="1"/>
  <c r="X482" i="1"/>
  <c r="N483" i="1"/>
  <c r="O483" i="1"/>
  <c r="P483" i="1"/>
  <c r="Q483" i="1"/>
  <c r="R483" i="1"/>
  <c r="S483" i="1"/>
  <c r="T483" i="1"/>
  <c r="U483" i="1"/>
  <c r="X483" i="1"/>
  <c r="N484" i="1"/>
  <c r="O484" i="1"/>
  <c r="P484" i="1"/>
  <c r="Q484" i="1"/>
  <c r="R484" i="1"/>
  <c r="S484" i="1"/>
  <c r="T484" i="1"/>
  <c r="U484" i="1"/>
  <c r="X484" i="1"/>
  <c r="N485" i="1"/>
  <c r="O485" i="1"/>
  <c r="P485" i="1"/>
  <c r="Q485" i="1"/>
  <c r="R485" i="1"/>
  <c r="S485" i="1"/>
  <c r="T485" i="1"/>
  <c r="U485" i="1"/>
  <c r="X485" i="1"/>
  <c r="N486" i="1"/>
  <c r="O486" i="1"/>
  <c r="P486" i="1"/>
  <c r="Q486" i="1"/>
  <c r="R486" i="1"/>
  <c r="S486" i="1"/>
  <c r="T486" i="1"/>
  <c r="U486" i="1"/>
  <c r="X486" i="1"/>
  <c r="N487" i="1"/>
  <c r="O487" i="1"/>
  <c r="P487" i="1"/>
  <c r="Q487" i="1"/>
  <c r="R487" i="1"/>
  <c r="S487" i="1"/>
  <c r="T487" i="1"/>
  <c r="U487" i="1"/>
  <c r="X487" i="1"/>
  <c r="N488" i="1"/>
  <c r="O488" i="1"/>
  <c r="P488" i="1"/>
  <c r="Q488" i="1"/>
  <c r="R488" i="1"/>
  <c r="S488" i="1"/>
  <c r="T488" i="1"/>
  <c r="U488" i="1"/>
  <c r="X488" i="1"/>
  <c r="N489" i="1"/>
  <c r="O489" i="1"/>
  <c r="P489" i="1"/>
  <c r="Q489" i="1"/>
  <c r="R489" i="1"/>
  <c r="S489" i="1"/>
  <c r="T489" i="1"/>
  <c r="U489" i="1"/>
  <c r="X489" i="1"/>
  <c r="N490" i="1"/>
  <c r="O490" i="1"/>
  <c r="P490" i="1"/>
  <c r="Q490" i="1"/>
  <c r="R490" i="1"/>
  <c r="S490" i="1"/>
  <c r="T490" i="1"/>
  <c r="U490" i="1"/>
  <c r="X490" i="1"/>
  <c r="N491" i="1"/>
  <c r="O491" i="1"/>
  <c r="P491" i="1"/>
  <c r="Q491" i="1"/>
  <c r="R491" i="1"/>
  <c r="S491" i="1"/>
  <c r="T491" i="1"/>
  <c r="U491" i="1"/>
  <c r="X491" i="1"/>
  <c r="N492" i="1"/>
  <c r="O492" i="1"/>
  <c r="P492" i="1"/>
  <c r="Q492" i="1"/>
  <c r="R492" i="1"/>
  <c r="S492" i="1"/>
  <c r="T492" i="1"/>
  <c r="U492" i="1"/>
  <c r="X492" i="1"/>
  <c r="N493" i="1"/>
  <c r="O493" i="1"/>
  <c r="P493" i="1"/>
  <c r="Q493" i="1"/>
  <c r="R493" i="1"/>
  <c r="S493" i="1"/>
  <c r="T493" i="1"/>
  <c r="U493" i="1"/>
  <c r="X493" i="1"/>
  <c r="N494" i="1"/>
  <c r="O494" i="1"/>
  <c r="P494" i="1"/>
  <c r="Q494" i="1"/>
  <c r="R494" i="1"/>
  <c r="S494" i="1"/>
  <c r="T494" i="1"/>
  <c r="U494" i="1"/>
  <c r="X494" i="1"/>
  <c r="N495" i="1"/>
  <c r="O495" i="1"/>
  <c r="P495" i="1"/>
  <c r="Q495" i="1"/>
  <c r="R495" i="1"/>
  <c r="S495" i="1"/>
  <c r="T495" i="1"/>
  <c r="U495" i="1"/>
  <c r="X495" i="1"/>
  <c r="N496" i="1"/>
  <c r="O496" i="1"/>
  <c r="P496" i="1"/>
  <c r="Q496" i="1"/>
  <c r="R496" i="1"/>
  <c r="S496" i="1"/>
  <c r="T496" i="1"/>
  <c r="U496" i="1"/>
  <c r="X496" i="1"/>
  <c r="N497" i="1"/>
  <c r="O497" i="1"/>
  <c r="P497" i="1"/>
  <c r="Q497" i="1"/>
  <c r="R497" i="1"/>
  <c r="S497" i="1"/>
  <c r="T497" i="1"/>
  <c r="U497" i="1"/>
  <c r="X497" i="1"/>
  <c r="N498" i="1"/>
  <c r="O498" i="1"/>
  <c r="P498" i="1"/>
  <c r="Q498" i="1"/>
  <c r="R498" i="1"/>
  <c r="S498" i="1"/>
  <c r="T498" i="1"/>
  <c r="U498" i="1"/>
  <c r="X498" i="1"/>
  <c r="N499" i="1"/>
  <c r="O499" i="1"/>
  <c r="P499" i="1"/>
  <c r="Q499" i="1"/>
  <c r="R499" i="1"/>
  <c r="S499" i="1"/>
  <c r="T499" i="1"/>
  <c r="U499" i="1"/>
  <c r="X499" i="1"/>
  <c r="N500" i="1"/>
  <c r="O500" i="1"/>
  <c r="P500" i="1"/>
  <c r="Q500" i="1"/>
  <c r="R500" i="1"/>
  <c r="S500" i="1"/>
  <c r="T500" i="1"/>
  <c r="U500" i="1"/>
  <c r="X500" i="1"/>
  <c r="N501" i="1"/>
  <c r="O501" i="1"/>
  <c r="P501" i="1"/>
  <c r="Q501" i="1"/>
  <c r="R501" i="1"/>
  <c r="S501" i="1"/>
  <c r="T501" i="1"/>
  <c r="U501" i="1"/>
  <c r="X501" i="1"/>
  <c r="N502" i="1"/>
  <c r="O502" i="1"/>
  <c r="P502" i="1"/>
  <c r="Q502" i="1"/>
  <c r="R502" i="1"/>
  <c r="S502" i="1"/>
  <c r="T502" i="1"/>
  <c r="U502" i="1"/>
  <c r="X502" i="1"/>
  <c r="N503" i="1"/>
  <c r="O503" i="1"/>
  <c r="P503" i="1"/>
  <c r="Q503" i="1"/>
  <c r="R503" i="1"/>
  <c r="S503" i="1"/>
  <c r="T503" i="1"/>
  <c r="U503" i="1"/>
  <c r="X503" i="1"/>
  <c r="N504" i="1"/>
  <c r="O504" i="1"/>
  <c r="P504" i="1"/>
  <c r="Q504" i="1"/>
  <c r="R504" i="1"/>
  <c r="S504" i="1"/>
  <c r="T504" i="1"/>
  <c r="U504" i="1"/>
  <c r="X504" i="1"/>
  <c r="N505" i="1"/>
  <c r="O505" i="1"/>
  <c r="P505" i="1"/>
  <c r="Q505" i="1"/>
  <c r="R505" i="1"/>
  <c r="S505" i="1"/>
  <c r="T505" i="1"/>
  <c r="U505" i="1"/>
  <c r="X505" i="1"/>
  <c r="N506" i="1"/>
  <c r="O506" i="1"/>
  <c r="P506" i="1"/>
  <c r="Q506" i="1"/>
  <c r="R506" i="1"/>
  <c r="S506" i="1"/>
  <c r="T506" i="1"/>
  <c r="U506" i="1"/>
  <c r="X506" i="1"/>
  <c r="N507" i="1"/>
  <c r="O507" i="1"/>
  <c r="P507" i="1"/>
  <c r="Q507" i="1"/>
  <c r="R507" i="1"/>
  <c r="S507" i="1"/>
  <c r="T507" i="1"/>
  <c r="U507" i="1"/>
  <c r="X507" i="1"/>
  <c r="N508" i="1"/>
  <c r="O508" i="1"/>
  <c r="P508" i="1"/>
  <c r="Q508" i="1"/>
  <c r="R508" i="1"/>
  <c r="S508" i="1"/>
  <c r="T508" i="1"/>
  <c r="U508" i="1"/>
  <c r="X508" i="1"/>
  <c r="N509" i="1"/>
  <c r="O509" i="1"/>
  <c r="P509" i="1"/>
  <c r="Q509" i="1"/>
  <c r="R509" i="1"/>
  <c r="S509" i="1"/>
  <c r="T509" i="1"/>
  <c r="U509" i="1"/>
  <c r="X509" i="1"/>
  <c r="N510" i="1"/>
  <c r="O510" i="1"/>
  <c r="P510" i="1"/>
  <c r="Q510" i="1"/>
  <c r="R510" i="1"/>
  <c r="S510" i="1"/>
  <c r="T510" i="1"/>
  <c r="U510" i="1"/>
  <c r="X510" i="1"/>
  <c r="N511" i="1"/>
  <c r="O511" i="1"/>
  <c r="P511" i="1"/>
  <c r="Q511" i="1"/>
  <c r="R511" i="1"/>
  <c r="S511" i="1"/>
  <c r="T511" i="1"/>
  <c r="U511" i="1"/>
  <c r="X511" i="1"/>
  <c r="N512" i="1"/>
  <c r="O512" i="1"/>
  <c r="P512" i="1"/>
  <c r="Q512" i="1"/>
  <c r="R512" i="1"/>
  <c r="S512" i="1"/>
  <c r="T512" i="1"/>
  <c r="U512" i="1"/>
  <c r="X512" i="1"/>
  <c r="N513" i="1"/>
  <c r="O513" i="1"/>
  <c r="P513" i="1"/>
  <c r="Q513" i="1"/>
  <c r="R513" i="1"/>
  <c r="S513" i="1"/>
  <c r="T513" i="1"/>
  <c r="U513" i="1"/>
  <c r="X513" i="1"/>
  <c r="N514" i="1"/>
  <c r="O514" i="1"/>
  <c r="P514" i="1"/>
  <c r="Q514" i="1"/>
  <c r="R514" i="1"/>
  <c r="S514" i="1"/>
  <c r="T514" i="1"/>
  <c r="U514" i="1"/>
  <c r="X514" i="1"/>
  <c r="N515" i="1"/>
  <c r="O515" i="1"/>
  <c r="P515" i="1"/>
  <c r="Q515" i="1"/>
  <c r="R515" i="1"/>
  <c r="S515" i="1"/>
  <c r="T515" i="1"/>
  <c r="U515" i="1"/>
  <c r="X515" i="1"/>
  <c r="N516" i="1"/>
  <c r="O516" i="1"/>
  <c r="P516" i="1"/>
  <c r="Q516" i="1"/>
  <c r="R516" i="1"/>
  <c r="S516" i="1"/>
  <c r="T516" i="1"/>
  <c r="U516" i="1"/>
  <c r="X516" i="1"/>
  <c r="N517" i="1"/>
  <c r="O517" i="1"/>
  <c r="P517" i="1"/>
  <c r="Q517" i="1"/>
  <c r="R517" i="1"/>
  <c r="S517" i="1"/>
  <c r="T517" i="1"/>
  <c r="U517" i="1"/>
  <c r="X517" i="1"/>
  <c r="N518" i="1"/>
  <c r="O518" i="1"/>
  <c r="P518" i="1"/>
  <c r="Q518" i="1"/>
  <c r="R518" i="1"/>
  <c r="S518" i="1"/>
  <c r="T518" i="1"/>
  <c r="U518" i="1"/>
  <c r="X518" i="1"/>
  <c r="N519" i="1"/>
  <c r="O519" i="1"/>
  <c r="P519" i="1"/>
  <c r="Q519" i="1"/>
  <c r="R519" i="1"/>
  <c r="S519" i="1"/>
  <c r="T519" i="1"/>
  <c r="U519" i="1"/>
  <c r="X519" i="1"/>
  <c r="N520" i="1"/>
  <c r="O520" i="1"/>
  <c r="P520" i="1"/>
  <c r="Q520" i="1"/>
  <c r="R520" i="1"/>
  <c r="S520" i="1"/>
  <c r="T520" i="1"/>
  <c r="U520" i="1"/>
  <c r="X520" i="1"/>
  <c r="N521" i="1"/>
  <c r="O521" i="1"/>
  <c r="P521" i="1"/>
  <c r="Q521" i="1"/>
  <c r="R521" i="1"/>
  <c r="S521" i="1"/>
  <c r="T521" i="1"/>
  <c r="U521" i="1"/>
  <c r="X521" i="1"/>
  <c r="N522" i="1"/>
  <c r="O522" i="1"/>
  <c r="P522" i="1"/>
  <c r="Q522" i="1"/>
  <c r="R522" i="1"/>
  <c r="S522" i="1"/>
  <c r="T522" i="1"/>
  <c r="U522" i="1"/>
  <c r="X522" i="1"/>
  <c r="N523" i="1"/>
  <c r="O523" i="1"/>
  <c r="P523" i="1"/>
  <c r="Q523" i="1"/>
  <c r="R523" i="1"/>
  <c r="S523" i="1"/>
  <c r="T523" i="1"/>
  <c r="U523" i="1"/>
  <c r="X523" i="1"/>
  <c r="N524" i="1"/>
  <c r="O524" i="1"/>
  <c r="P524" i="1"/>
  <c r="Q524" i="1"/>
  <c r="R524" i="1"/>
  <c r="S524" i="1"/>
  <c r="T524" i="1"/>
  <c r="U524" i="1"/>
  <c r="X524" i="1"/>
  <c r="N525" i="1"/>
  <c r="O525" i="1"/>
  <c r="P525" i="1"/>
  <c r="Q525" i="1"/>
  <c r="R525" i="1"/>
  <c r="S525" i="1"/>
  <c r="T525" i="1"/>
  <c r="U525" i="1"/>
  <c r="X525" i="1"/>
  <c r="N526" i="1"/>
  <c r="O526" i="1"/>
  <c r="P526" i="1"/>
  <c r="Q526" i="1"/>
  <c r="R526" i="1"/>
  <c r="S526" i="1"/>
  <c r="T526" i="1"/>
  <c r="U526" i="1"/>
  <c r="X526" i="1"/>
  <c r="N527" i="1"/>
  <c r="O527" i="1"/>
  <c r="P527" i="1"/>
  <c r="Q527" i="1"/>
  <c r="R527" i="1"/>
  <c r="S527" i="1"/>
  <c r="T527" i="1"/>
  <c r="U527" i="1"/>
  <c r="X527" i="1"/>
  <c r="N528" i="1"/>
  <c r="O528" i="1"/>
  <c r="P528" i="1"/>
  <c r="Q528" i="1"/>
  <c r="R528" i="1"/>
  <c r="S528" i="1"/>
  <c r="T528" i="1"/>
  <c r="U528" i="1"/>
  <c r="X528" i="1"/>
  <c r="N529" i="1"/>
  <c r="O529" i="1"/>
  <c r="P529" i="1"/>
  <c r="Q529" i="1"/>
  <c r="R529" i="1"/>
  <c r="S529" i="1"/>
  <c r="T529" i="1"/>
  <c r="U529" i="1"/>
  <c r="X529" i="1"/>
  <c r="N530" i="1"/>
  <c r="O530" i="1"/>
  <c r="P530" i="1"/>
  <c r="Q530" i="1"/>
  <c r="R530" i="1"/>
  <c r="S530" i="1"/>
  <c r="T530" i="1"/>
  <c r="U530" i="1"/>
  <c r="X530" i="1"/>
  <c r="N531" i="1"/>
  <c r="O531" i="1"/>
  <c r="P531" i="1"/>
  <c r="Q531" i="1"/>
  <c r="R531" i="1"/>
  <c r="S531" i="1"/>
  <c r="T531" i="1"/>
  <c r="U531" i="1"/>
  <c r="X531" i="1"/>
  <c r="N532" i="1"/>
  <c r="O532" i="1"/>
  <c r="P532" i="1"/>
  <c r="Q532" i="1"/>
  <c r="R532" i="1"/>
  <c r="S532" i="1"/>
  <c r="T532" i="1"/>
  <c r="U532" i="1"/>
  <c r="X532" i="1"/>
  <c r="N533" i="1"/>
  <c r="O533" i="1"/>
  <c r="P533" i="1"/>
  <c r="Q533" i="1"/>
  <c r="R533" i="1"/>
  <c r="S533" i="1"/>
  <c r="T533" i="1"/>
  <c r="U533" i="1"/>
  <c r="X533" i="1"/>
  <c r="N534" i="1"/>
  <c r="O534" i="1"/>
  <c r="P534" i="1"/>
  <c r="Q534" i="1"/>
  <c r="R534" i="1"/>
  <c r="S534" i="1"/>
  <c r="T534" i="1"/>
  <c r="U534" i="1"/>
  <c r="X534" i="1"/>
  <c r="N535" i="1"/>
  <c r="O535" i="1"/>
  <c r="P535" i="1"/>
  <c r="Q535" i="1"/>
  <c r="R535" i="1"/>
  <c r="S535" i="1"/>
  <c r="T535" i="1"/>
  <c r="U535" i="1"/>
  <c r="X535" i="1"/>
  <c r="N536" i="1"/>
  <c r="O536" i="1"/>
  <c r="P536" i="1"/>
  <c r="Q536" i="1"/>
  <c r="R536" i="1"/>
  <c r="S536" i="1"/>
  <c r="T536" i="1"/>
  <c r="U536" i="1"/>
  <c r="X536" i="1"/>
  <c r="N537" i="1"/>
  <c r="O537" i="1"/>
  <c r="P537" i="1"/>
  <c r="Q537" i="1"/>
  <c r="R537" i="1"/>
  <c r="S537" i="1"/>
  <c r="T537" i="1"/>
  <c r="U537" i="1"/>
  <c r="X537" i="1"/>
  <c r="N538" i="1"/>
  <c r="O538" i="1"/>
  <c r="P538" i="1"/>
  <c r="Q538" i="1"/>
  <c r="R538" i="1"/>
  <c r="S538" i="1"/>
  <c r="T538" i="1"/>
  <c r="U538" i="1"/>
  <c r="X538" i="1"/>
  <c r="N539" i="1"/>
  <c r="O539" i="1"/>
  <c r="P539" i="1"/>
  <c r="Q539" i="1"/>
  <c r="R539" i="1"/>
  <c r="S539" i="1"/>
  <c r="T539" i="1"/>
  <c r="U539" i="1"/>
  <c r="X539" i="1"/>
  <c r="N540" i="1"/>
  <c r="O540" i="1"/>
  <c r="P540" i="1"/>
  <c r="Q540" i="1"/>
  <c r="R540" i="1"/>
  <c r="S540" i="1"/>
  <c r="T540" i="1"/>
  <c r="U540" i="1"/>
  <c r="X540" i="1"/>
  <c r="N541" i="1"/>
  <c r="O541" i="1"/>
  <c r="P541" i="1"/>
  <c r="Q541" i="1"/>
  <c r="R541" i="1"/>
  <c r="S541" i="1"/>
  <c r="T541" i="1"/>
  <c r="U541" i="1"/>
  <c r="X541" i="1"/>
  <c r="N542" i="1"/>
  <c r="O542" i="1"/>
  <c r="P542" i="1"/>
  <c r="Q542" i="1"/>
  <c r="R542" i="1"/>
  <c r="S542" i="1"/>
  <c r="T542" i="1"/>
  <c r="U542" i="1"/>
  <c r="X542" i="1"/>
  <c r="N543" i="1"/>
  <c r="O543" i="1"/>
  <c r="P543" i="1"/>
  <c r="Q543" i="1"/>
  <c r="R543" i="1"/>
  <c r="S543" i="1"/>
  <c r="T543" i="1"/>
  <c r="U543" i="1"/>
  <c r="X543" i="1"/>
  <c r="N544" i="1"/>
  <c r="O544" i="1"/>
  <c r="P544" i="1"/>
  <c r="Q544" i="1"/>
  <c r="R544" i="1"/>
  <c r="S544" i="1"/>
  <c r="T544" i="1"/>
  <c r="U544" i="1"/>
  <c r="X544" i="1"/>
  <c r="N545" i="1"/>
  <c r="O545" i="1"/>
  <c r="P545" i="1"/>
  <c r="Q545" i="1"/>
  <c r="R545" i="1"/>
  <c r="S545" i="1"/>
  <c r="T545" i="1"/>
  <c r="U545" i="1"/>
  <c r="X545" i="1"/>
  <c r="N546" i="1"/>
  <c r="O546" i="1"/>
  <c r="P546" i="1"/>
  <c r="Q546" i="1"/>
  <c r="R546" i="1"/>
  <c r="S546" i="1"/>
  <c r="T546" i="1"/>
  <c r="U546" i="1"/>
  <c r="X546" i="1"/>
  <c r="N547" i="1"/>
  <c r="O547" i="1"/>
  <c r="P547" i="1"/>
  <c r="Q547" i="1"/>
  <c r="R547" i="1"/>
  <c r="S547" i="1"/>
  <c r="T547" i="1"/>
  <c r="U547" i="1"/>
  <c r="X547" i="1"/>
  <c r="N548" i="1"/>
  <c r="O548" i="1"/>
  <c r="P548" i="1"/>
  <c r="Q548" i="1"/>
  <c r="R548" i="1"/>
  <c r="S548" i="1"/>
  <c r="T548" i="1"/>
  <c r="U548" i="1"/>
  <c r="X548" i="1"/>
  <c r="N549" i="1"/>
  <c r="O549" i="1"/>
  <c r="P549" i="1"/>
  <c r="Q549" i="1"/>
  <c r="R549" i="1"/>
  <c r="S549" i="1"/>
  <c r="T549" i="1"/>
  <c r="U549" i="1"/>
  <c r="X549" i="1"/>
  <c r="N550" i="1"/>
  <c r="O550" i="1"/>
  <c r="P550" i="1"/>
  <c r="Q550" i="1"/>
  <c r="R550" i="1"/>
  <c r="S550" i="1"/>
  <c r="T550" i="1"/>
  <c r="U550" i="1"/>
  <c r="X550" i="1"/>
  <c r="N551" i="1"/>
  <c r="O551" i="1"/>
  <c r="P551" i="1"/>
  <c r="Q551" i="1"/>
  <c r="R551" i="1"/>
  <c r="S551" i="1"/>
  <c r="T551" i="1"/>
  <c r="U551" i="1"/>
  <c r="X551" i="1"/>
  <c r="N552" i="1"/>
  <c r="O552" i="1"/>
  <c r="P552" i="1"/>
  <c r="Q552" i="1"/>
  <c r="R552" i="1"/>
  <c r="S552" i="1"/>
  <c r="T552" i="1"/>
  <c r="U552" i="1"/>
  <c r="X552" i="1"/>
  <c r="N553" i="1"/>
  <c r="O553" i="1"/>
  <c r="P553" i="1"/>
  <c r="Q553" i="1"/>
  <c r="R553" i="1"/>
  <c r="S553" i="1"/>
  <c r="T553" i="1"/>
  <c r="U553" i="1"/>
  <c r="X553" i="1"/>
  <c r="N554" i="1"/>
  <c r="O554" i="1"/>
  <c r="P554" i="1"/>
  <c r="Q554" i="1"/>
  <c r="R554" i="1"/>
  <c r="S554" i="1"/>
  <c r="T554" i="1"/>
  <c r="U554" i="1"/>
  <c r="X554" i="1"/>
  <c r="N555" i="1"/>
  <c r="O555" i="1"/>
  <c r="P555" i="1"/>
  <c r="Q555" i="1"/>
  <c r="R555" i="1"/>
  <c r="S555" i="1"/>
  <c r="T555" i="1"/>
  <c r="U555" i="1"/>
  <c r="X555" i="1"/>
  <c r="N556" i="1"/>
  <c r="O556" i="1"/>
  <c r="P556" i="1"/>
  <c r="Q556" i="1"/>
  <c r="R556" i="1"/>
  <c r="S556" i="1"/>
  <c r="T556" i="1"/>
  <c r="U556" i="1"/>
  <c r="X556" i="1"/>
  <c r="N557" i="1"/>
  <c r="O557" i="1"/>
  <c r="P557" i="1"/>
  <c r="Q557" i="1"/>
  <c r="R557" i="1"/>
  <c r="S557" i="1"/>
  <c r="T557" i="1"/>
  <c r="U557" i="1"/>
  <c r="X557" i="1"/>
  <c r="N558" i="1"/>
  <c r="O558" i="1"/>
  <c r="P558" i="1"/>
  <c r="Q558" i="1"/>
  <c r="R558" i="1"/>
  <c r="S558" i="1"/>
  <c r="T558" i="1"/>
  <c r="U558" i="1"/>
  <c r="X558" i="1"/>
  <c r="N559" i="1"/>
  <c r="O559" i="1"/>
  <c r="P559" i="1"/>
  <c r="Q559" i="1"/>
  <c r="R559" i="1"/>
  <c r="S559" i="1"/>
  <c r="T559" i="1"/>
  <c r="U559" i="1"/>
  <c r="X559" i="1"/>
  <c r="N560" i="1"/>
  <c r="O560" i="1"/>
  <c r="P560" i="1"/>
  <c r="Q560" i="1"/>
  <c r="R560" i="1"/>
  <c r="S560" i="1"/>
  <c r="T560" i="1"/>
  <c r="U560" i="1"/>
  <c r="X560" i="1"/>
  <c r="N561" i="1"/>
  <c r="O561" i="1"/>
  <c r="P561" i="1"/>
  <c r="Q561" i="1"/>
  <c r="R561" i="1"/>
  <c r="S561" i="1"/>
  <c r="T561" i="1"/>
  <c r="U561" i="1"/>
  <c r="X561" i="1"/>
  <c r="N562" i="1"/>
  <c r="O562" i="1"/>
  <c r="P562" i="1"/>
  <c r="Q562" i="1"/>
  <c r="R562" i="1"/>
  <c r="S562" i="1"/>
  <c r="T562" i="1"/>
  <c r="U562" i="1"/>
  <c r="X562" i="1"/>
  <c r="N563" i="1"/>
  <c r="O563" i="1"/>
  <c r="P563" i="1"/>
  <c r="Q563" i="1"/>
  <c r="R563" i="1"/>
  <c r="S563" i="1"/>
  <c r="T563" i="1"/>
  <c r="U563" i="1"/>
  <c r="X563" i="1"/>
  <c r="N564" i="1"/>
  <c r="O564" i="1"/>
  <c r="P564" i="1"/>
  <c r="Q564" i="1"/>
  <c r="R564" i="1"/>
  <c r="S564" i="1"/>
  <c r="T564" i="1"/>
  <c r="U564" i="1"/>
  <c r="X564" i="1"/>
  <c r="N565" i="1"/>
  <c r="O565" i="1"/>
  <c r="P565" i="1"/>
  <c r="Q565" i="1"/>
  <c r="R565" i="1"/>
  <c r="S565" i="1"/>
  <c r="T565" i="1"/>
  <c r="U565" i="1"/>
  <c r="X565" i="1"/>
  <c r="N566" i="1"/>
  <c r="O566" i="1"/>
  <c r="P566" i="1"/>
  <c r="Q566" i="1"/>
  <c r="R566" i="1"/>
  <c r="S566" i="1"/>
  <c r="T566" i="1"/>
  <c r="U566" i="1"/>
  <c r="X566" i="1"/>
  <c r="N567" i="1"/>
  <c r="O567" i="1"/>
  <c r="P567" i="1"/>
  <c r="Q567" i="1"/>
  <c r="R567" i="1"/>
  <c r="S567" i="1"/>
  <c r="T567" i="1"/>
  <c r="U567" i="1"/>
  <c r="X567" i="1"/>
  <c r="N568" i="1"/>
  <c r="O568" i="1"/>
  <c r="P568" i="1"/>
  <c r="Q568" i="1"/>
  <c r="R568" i="1"/>
  <c r="S568" i="1"/>
  <c r="T568" i="1"/>
  <c r="U568" i="1"/>
  <c r="X568" i="1"/>
  <c r="N569" i="1"/>
  <c r="O569" i="1"/>
  <c r="P569" i="1"/>
  <c r="Q569" i="1"/>
  <c r="R569" i="1"/>
  <c r="S569" i="1"/>
  <c r="T569" i="1"/>
  <c r="U569" i="1"/>
  <c r="X569" i="1"/>
  <c r="N570" i="1"/>
  <c r="O570" i="1"/>
  <c r="P570" i="1"/>
  <c r="Q570" i="1"/>
  <c r="R570" i="1"/>
  <c r="S570" i="1"/>
  <c r="T570" i="1"/>
  <c r="U570" i="1"/>
  <c r="X570" i="1"/>
  <c r="N571" i="1"/>
  <c r="O571" i="1"/>
  <c r="P571" i="1"/>
  <c r="Q571" i="1"/>
  <c r="R571" i="1"/>
  <c r="S571" i="1"/>
  <c r="T571" i="1"/>
  <c r="U571" i="1"/>
  <c r="X571" i="1"/>
  <c r="N572" i="1"/>
  <c r="O572" i="1"/>
  <c r="P572" i="1"/>
  <c r="Q572" i="1"/>
  <c r="R572" i="1"/>
  <c r="S572" i="1"/>
  <c r="T572" i="1"/>
  <c r="U572" i="1"/>
  <c r="X572" i="1"/>
  <c r="N573" i="1"/>
  <c r="O573" i="1"/>
  <c r="P573" i="1"/>
  <c r="Q573" i="1"/>
  <c r="R573" i="1"/>
  <c r="S573" i="1"/>
  <c r="T573" i="1"/>
  <c r="U573" i="1"/>
  <c r="X573" i="1"/>
  <c r="N574" i="1"/>
  <c r="O574" i="1"/>
  <c r="P574" i="1"/>
  <c r="Q574" i="1"/>
  <c r="R574" i="1"/>
  <c r="S574" i="1"/>
  <c r="T574" i="1"/>
  <c r="U574" i="1"/>
  <c r="X574" i="1"/>
  <c r="N575" i="1"/>
  <c r="O575" i="1"/>
  <c r="P575" i="1"/>
  <c r="Q575" i="1"/>
  <c r="R575" i="1"/>
  <c r="S575" i="1"/>
  <c r="T575" i="1"/>
  <c r="U575" i="1"/>
  <c r="X575" i="1"/>
  <c r="N576" i="1"/>
  <c r="O576" i="1"/>
  <c r="P576" i="1"/>
  <c r="Q576" i="1"/>
  <c r="R576" i="1"/>
  <c r="S576" i="1"/>
  <c r="T576" i="1"/>
  <c r="U576" i="1"/>
  <c r="X576" i="1"/>
  <c r="N577" i="1"/>
  <c r="O577" i="1"/>
  <c r="P577" i="1"/>
  <c r="Q577" i="1"/>
  <c r="R577" i="1"/>
  <c r="S577" i="1"/>
  <c r="T577" i="1"/>
  <c r="U577" i="1"/>
  <c r="X577" i="1"/>
  <c r="N578" i="1"/>
  <c r="O578" i="1"/>
  <c r="P578" i="1"/>
  <c r="Q578" i="1"/>
  <c r="R578" i="1"/>
  <c r="S578" i="1"/>
  <c r="T578" i="1"/>
  <c r="U578" i="1"/>
  <c r="X578" i="1"/>
  <c r="N579" i="1"/>
  <c r="O579" i="1"/>
  <c r="P579" i="1"/>
  <c r="Q579" i="1"/>
  <c r="R579" i="1"/>
  <c r="S579" i="1"/>
  <c r="T579" i="1"/>
  <c r="U579" i="1"/>
  <c r="X579" i="1"/>
  <c r="N580" i="1"/>
  <c r="O580" i="1"/>
  <c r="P580" i="1"/>
  <c r="Q580" i="1"/>
  <c r="R580" i="1"/>
  <c r="S580" i="1"/>
  <c r="T580" i="1"/>
  <c r="U580" i="1"/>
  <c r="X580" i="1"/>
  <c r="N581" i="1"/>
  <c r="O581" i="1"/>
  <c r="P581" i="1"/>
  <c r="Q581" i="1"/>
  <c r="R581" i="1"/>
  <c r="S581" i="1"/>
  <c r="T581" i="1"/>
  <c r="U581" i="1"/>
  <c r="X581" i="1"/>
  <c r="N582" i="1"/>
  <c r="O582" i="1"/>
  <c r="P582" i="1"/>
  <c r="Q582" i="1"/>
  <c r="R582" i="1"/>
  <c r="S582" i="1"/>
  <c r="T582" i="1"/>
  <c r="U582" i="1"/>
  <c r="X582" i="1"/>
  <c r="N583" i="1"/>
  <c r="O583" i="1"/>
  <c r="P583" i="1"/>
  <c r="Q583" i="1"/>
  <c r="R583" i="1"/>
  <c r="S583" i="1"/>
  <c r="T583" i="1"/>
  <c r="U583" i="1"/>
  <c r="X583" i="1"/>
  <c r="N584" i="1"/>
  <c r="O584" i="1"/>
  <c r="P584" i="1"/>
  <c r="Q584" i="1"/>
  <c r="R584" i="1"/>
  <c r="S584" i="1"/>
  <c r="T584" i="1"/>
  <c r="U584" i="1"/>
  <c r="X584" i="1"/>
  <c r="N585" i="1"/>
  <c r="O585" i="1"/>
  <c r="P585" i="1"/>
  <c r="Q585" i="1"/>
  <c r="R585" i="1"/>
  <c r="S585" i="1"/>
  <c r="T585" i="1"/>
  <c r="U585" i="1"/>
  <c r="X585" i="1"/>
  <c r="N586" i="1"/>
  <c r="O586" i="1"/>
  <c r="P586" i="1"/>
  <c r="Q586" i="1"/>
  <c r="R586" i="1"/>
  <c r="S586" i="1"/>
  <c r="T586" i="1"/>
  <c r="U586" i="1"/>
  <c r="X586" i="1"/>
  <c r="N587" i="1"/>
  <c r="O587" i="1"/>
  <c r="P587" i="1"/>
  <c r="Q587" i="1"/>
  <c r="R587" i="1"/>
  <c r="S587" i="1"/>
  <c r="T587" i="1"/>
  <c r="U587" i="1"/>
  <c r="X587" i="1"/>
  <c r="N588" i="1"/>
  <c r="O588" i="1"/>
  <c r="P588" i="1"/>
  <c r="Q588" i="1"/>
  <c r="R588" i="1"/>
  <c r="S588" i="1"/>
  <c r="T588" i="1"/>
  <c r="U588" i="1"/>
  <c r="X588" i="1"/>
  <c r="N589" i="1"/>
  <c r="O589" i="1"/>
  <c r="P589" i="1"/>
  <c r="Q589" i="1"/>
  <c r="R589" i="1"/>
  <c r="S589" i="1"/>
  <c r="T589" i="1"/>
  <c r="U589" i="1"/>
  <c r="X589" i="1"/>
  <c r="N590" i="1"/>
  <c r="O590" i="1"/>
  <c r="P590" i="1"/>
  <c r="Q590" i="1"/>
  <c r="R590" i="1"/>
  <c r="S590" i="1"/>
  <c r="T590" i="1"/>
  <c r="U590" i="1"/>
  <c r="X590" i="1"/>
  <c r="N591" i="1"/>
  <c r="O591" i="1"/>
  <c r="P591" i="1"/>
  <c r="Q591" i="1"/>
  <c r="R591" i="1"/>
  <c r="S591" i="1"/>
  <c r="T591" i="1"/>
  <c r="U591" i="1"/>
  <c r="X591" i="1"/>
  <c r="N592" i="1"/>
  <c r="O592" i="1"/>
  <c r="P592" i="1"/>
  <c r="Q592" i="1"/>
  <c r="R592" i="1"/>
  <c r="S592" i="1"/>
  <c r="T592" i="1"/>
  <c r="U592" i="1"/>
  <c r="X592" i="1"/>
  <c r="N593" i="1"/>
  <c r="O593" i="1"/>
  <c r="P593" i="1"/>
  <c r="Q593" i="1"/>
  <c r="R593" i="1"/>
  <c r="S593" i="1"/>
  <c r="T593" i="1"/>
  <c r="U593" i="1"/>
  <c r="X593" i="1"/>
  <c r="N594" i="1"/>
  <c r="O594" i="1"/>
  <c r="P594" i="1"/>
  <c r="Q594" i="1"/>
  <c r="R594" i="1"/>
  <c r="S594" i="1"/>
  <c r="T594" i="1"/>
  <c r="U594" i="1"/>
  <c r="X594" i="1"/>
  <c r="N595" i="1"/>
  <c r="O595" i="1"/>
  <c r="P595" i="1"/>
  <c r="Q595" i="1"/>
  <c r="R595" i="1"/>
  <c r="S595" i="1"/>
  <c r="T595" i="1"/>
  <c r="U595" i="1"/>
  <c r="X595" i="1"/>
  <c r="N596" i="1"/>
  <c r="O596" i="1"/>
  <c r="P596" i="1"/>
  <c r="Q596" i="1"/>
  <c r="R596" i="1"/>
  <c r="S596" i="1"/>
  <c r="T596" i="1"/>
  <c r="U596" i="1"/>
  <c r="X596" i="1"/>
  <c r="N597" i="1"/>
  <c r="O597" i="1"/>
  <c r="P597" i="1"/>
  <c r="Q597" i="1"/>
  <c r="R597" i="1"/>
  <c r="S597" i="1"/>
  <c r="T597" i="1"/>
  <c r="U597" i="1"/>
  <c r="X597" i="1"/>
  <c r="N598" i="1"/>
  <c r="O598" i="1"/>
  <c r="P598" i="1"/>
  <c r="Q598" i="1"/>
  <c r="R598" i="1"/>
  <c r="S598" i="1"/>
  <c r="T598" i="1"/>
  <c r="U598" i="1"/>
  <c r="X598" i="1"/>
  <c r="N599" i="1"/>
  <c r="O599" i="1"/>
  <c r="P599" i="1"/>
  <c r="Q599" i="1"/>
  <c r="R599" i="1"/>
  <c r="S599" i="1"/>
  <c r="T599" i="1"/>
  <c r="U599" i="1"/>
  <c r="X599" i="1"/>
  <c r="N600" i="1"/>
  <c r="O600" i="1"/>
  <c r="P600" i="1"/>
  <c r="Q600" i="1"/>
  <c r="R600" i="1"/>
  <c r="S600" i="1"/>
  <c r="T600" i="1"/>
  <c r="U600" i="1"/>
  <c r="X600" i="1"/>
  <c r="N601" i="1"/>
  <c r="O601" i="1"/>
  <c r="P601" i="1"/>
  <c r="Q601" i="1"/>
  <c r="R601" i="1"/>
  <c r="S601" i="1"/>
  <c r="T601" i="1"/>
  <c r="U601" i="1"/>
  <c r="X601" i="1"/>
  <c r="N602" i="1"/>
  <c r="O602" i="1"/>
  <c r="P602" i="1"/>
  <c r="Q602" i="1"/>
  <c r="R602" i="1"/>
  <c r="S602" i="1"/>
  <c r="T602" i="1"/>
  <c r="U602" i="1"/>
  <c r="X602" i="1"/>
  <c r="N603" i="1"/>
  <c r="O603" i="1"/>
  <c r="P603" i="1"/>
  <c r="Q603" i="1"/>
  <c r="R603" i="1"/>
  <c r="S603" i="1"/>
  <c r="T603" i="1"/>
  <c r="U603" i="1"/>
  <c r="X603" i="1"/>
  <c r="N604" i="1"/>
  <c r="O604" i="1"/>
  <c r="P604" i="1"/>
  <c r="Q604" i="1"/>
  <c r="R604" i="1"/>
  <c r="S604" i="1"/>
  <c r="T604" i="1"/>
  <c r="U604" i="1"/>
  <c r="X604" i="1"/>
  <c r="N605" i="1"/>
  <c r="O605" i="1"/>
  <c r="P605" i="1"/>
  <c r="Q605" i="1"/>
  <c r="R605" i="1"/>
  <c r="S605" i="1"/>
  <c r="T605" i="1"/>
  <c r="U605" i="1"/>
  <c r="X605" i="1"/>
  <c r="N606" i="1"/>
  <c r="O606" i="1"/>
  <c r="P606" i="1"/>
  <c r="Q606" i="1"/>
  <c r="R606" i="1"/>
  <c r="S606" i="1"/>
  <c r="T606" i="1"/>
  <c r="U606" i="1"/>
  <c r="X606" i="1"/>
  <c r="N607" i="1"/>
  <c r="O607" i="1"/>
  <c r="P607" i="1"/>
  <c r="Q607" i="1"/>
  <c r="R607" i="1"/>
  <c r="S607" i="1"/>
  <c r="T607" i="1"/>
  <c r="U607" i="1"/>
  <c r="X607" i="1"/>
  <c r="N608" i="1"/>
  <c r="O608" i="1"/>
  <c r="P608" i="1"/>
  <c r="Q608" i="1"/>
  <c r="R608" i="1"/>
  <c r="S608" i="1"/>
  <c r="T608" i="1"/>
  <c r="U608" i="1"/>
  <c r="X608" i="1"/>
  <c r="N609" i="1"/>
  <c r="O609" i="1"/>
  <c r="P609" i="1"/>
  <c r="Q609" i="1"/>
  <c r="R609" i="1"/>
  <c r="S609" i="1"/>
  <c r="T609" i="1"/>
  <c r="U609" i="1"/>
  <c r="X609" i="1"/>
  <c r="N610" i="1"/>
  <c r="O610" i="1"/>
  <c r="P610" i="1"/>
  <c r="Q610" i="1"/>
  <c r="R610" i="1"/>
  <c r="S610" i="1"/>
  <c r="T610" i="1"/>
  <c r="U610" i="1"/>
  <c r="X610" i="1"/>
  <c r="N611" i="1"/>
  <c r="O611" i="1"/>
  <c r="P611" i="1"/>
  <c r="Q611" i="1"/>
  <c r="R611" i="1"/>
  <c r="S611" i="1"/>
  <c r="T611" i="1"/>
  <c r="U611" i="1"/>
  <c r="X611" i="1"/>
  <c r="N612" i="1"/>
  <c r="O612" i="1"/>
  <c r="P612" i="1"/>
  <c r="Q612" i="1"/>
  <c r="R612" i="1"/>
  <c r="S612" i="1"/>
  <c r="T612" i="1"/>
  <c r="U612" i="1"/>
  <c r="X612" i="1"/>
  <c r="N613" i="1"/>
  <c r="O613" i="1"/>
  <c r="P613" i="1"/>
  <c r="Q613" i="1"/>
  <c r="R613" i="1"/>
  <c r="S613" i="1"/>
  <c r="T613" i="1"/>
  <c r="U613" i="1"/>
  <c r="X613" i="1"/>
  <c r="N614" i="1"/>
  <c r="O614" i="1"/>
  <c r="P614" i="1"/>
  <c r="Q614" i="1"/>
  <c r="R614" i="1"/>
  <c r="S614" i="1"/>
  <c r="T614" i="1"/>
  <c r="U614" i="1"/>
  <c r="X614" i="1"/>
  <c r="N615" i="1"/>
  <c r="O615" i="1"/>
  <c r="P615" i="1"/>
  <c r="Q615" i="1"/>
  <c r="R615" i="1"/>
  <c r="S615" i="1"/>
  <c r="T615" i="1"/>
  <c r="U615" i="1"/>
  <c r="X615" i="1"/>
  <c r="N616" i="1"/>
  <c r="O616" i="1"/>
  <c r="P616" i="1"/>
  <c r="Q616" i="1"/>
  <c r="R616" i="1"/>
  <c r="S616" i="1"/>
  <c r="T616" i="1"/>
  <c r="U616" i="1"/>
  <c r="X616" i="1"/>
  <c r="N617" i="1"/>
  <c r="O617" i="1"/>
  <c r="P617" i="1"/>
  <c r="Q617" i="1"/>
  <c r="R617" i="1"/>
  <c r="S617" i="1"/>
  <c r="T617" i="1"/>
  <c r="U617" i="1"/>
  <c r="X617" i="1"/>
  <c r="N618" i="1"/>
  <c r="O618" i="1"/>
  <c r="P618" i="1"/>
  <c r="Q618" i="1"/>
  <c r="R618" i="1"/>
  <c r="S618" i="1"/>
  <c r="T618" i="1"/>
  <c r="U618" i="1"/>
  <c r="X618" i="1"/>
  <c r="N619" i="1"/>
  <c r="O619" i="1"/>
  <c r="P619" i="1"/>
  <c r="Q619" i="1"/>
  <c r="R619" i="1"/>
  <c r="S619" i="1"/>
  <c r="T619" i="1"/>
  <c r="U619" i="1"/>
  <c r="X619" i="1"/>
  <c r="N620" i="1"/>
  <c r="O620" i="1"/>
  <c r="P620" i="1"/>
  <c r="Q620" i="1"/>
  <c r="R620" i="1"/>
  <c r="S620" i="1"/>
  <c r="T620" i="1"/>
  <c r="U620" i="1"/>
  <c r="X620" i="1"/>
  <c r="N621" i="1"/>
  <c r="O621" i="1"/>
  <c r="P621" i="1"/>
  <c r="Q621" i="1"/>
  <c r="R621" i="1"/>
  <c r="S621" i="1"/>
  <c r="T621" i="1"/>
  <c r="U621" i="1"/>
  <c r="X621" i="1"/>
  <c r="N622" i="1"/>
  <c r="O622" i="1"/>
  <c r="P622" i="1"/>
  <c r="Q622" i="1"/>
  <c r="R622" i="1"/>
  <c r="S622" i="1"/>
  <c r="T622" i="1"/>
  <c r="U622" i="1"/>
  <c r="X622" i="1"/>
  <c r="N623" i="1"/>
  <c r="O623" i="1"/>
  <c r="P623" i="1"/>
  <c r="Q623" i="1"/>
  <c r="R623" i="1"/>
  <c r="S623" i="1"/>
  <c r="T623" i="1"/>
  <c r="U623" i="1"/>
  <c r="X623" i="1"/>
  <c r="N624" i="1"/>
  <c r="O624" i="1"/>
  <c r="P624" i="1"/>
  <c r="Q624" i="1"/>
  <c r="R624" i="1"/>
  <c r="S624" i="1"/>
  <c r="T624" i="1"/>
  <c r="U624" i="1"/>
  <c r="X624" i="1"/>
  <c r="N625" i="1"/>
  <c r="O625" i="1"/>
  <c r="P625" i="1"/>
  <c r="Q625" i="1"/>
  <c r="R625" i="1"/>
  <c r="S625" i="1"/>
  <c r="T625" i="1"/>
  <c r="U625" i="1"/>
  <c r="X625" i="1"/>
  <c r="N626" i="1"/>
  <c r="O626" i="1"/>
  <c r="P626" i="1"/>
  <c r="Q626" i="1"/>
  <c r="R626" i="1"/>
  <c r="S626" i="1"/>
  <c r="T626" i="1"/>
  <c r="U626" i="1"/>
  <c r="X626" i="1"/>
  <c r="N627" i="1"/>
  <c r="O627" i="1"/>
  <c r="P627" i="1"/>
  <c r="Q627" i="1"/>
  <c r="R627" i="1"/>
  <c r="S627" i="1"/>
  <c r="T627" i="1"/>
  <c r="U627" i="1"/>
  <c r="X627" i="1"/>
  <c r="N628" i="1"/>
  <c r="O628" i="1"/>
  <c r="P628" i="1"/>
  <c r="Q628" i="1"/>
  <c r="R628" i="1"/>
  <c r="S628" i="1"/>
  <c r="T628" i="1"/>
  <c r="U628" i="1"/>
  <c r="X628" i="1"/>
  <c r="N629" i="1"/>
  <c r="O629" i="1"/>
  <c r="P629" i="1"/>
  <c r="Q629" i="1"/>
  <c r="R629" i="1"/>
  <c r="S629" i="1"/>
  <c r="T629" i="1"/>
  <c r="U629" i="1"/>
  <c r="X629" i="1"/>
  <c r="N630" i="1"/>
  <c r="O630" i="1"/>
  <c r="P630" i="1"/>
  <c r="Q630" i="1"/>
  <c r="R630" i="1"/>
  <c r="S630" i="1"/>
  <c r="T630" i="1"/>
  <c r="U630" i="1"/>
  <c r="X630" i="1"/>
  <c r="N631" i="1"/>
  <c r="O631" i="1"/>
  <c r="P631" i="1"/>
  <c r="Q631" i="1"/>
  <c r="R631" i="1"/>
  <c r="S631" i="1"/>
  <c r="T631" i="1"/>
  <c r="U631" i="1"/>
  <c r="X631" i="1"/>
  <c r="N632" i="1"/>
  <c r="O632" i="1"/>
  <c r="P632" i="1"/>
  <c r="Q632" i="1"/>
  <c r="R632" i="1"/>
  <c r="S632" i="1"/>
  <c r="T632" i="1"/>
  <c r="U632" i="1"/>
  <c r="X632" i="1"/>
  <c r="N633" i="1"/>
  <c r="O633" i="1"/>
  <c r="P633" i="1"/>
  <c r="Q633" i="1"/>
  <c r="R633" i="1"/>
  <c r="S633" i="1"/>
  <c r="T633" i="1"/>
  <c r="U633" i="1"/>
  <c r="X633" i="1"/>
  <c r="N634" i="1"/>
  <c r="O634" i="1"/>
  <c r="P634" i="1"/>
  <c r="Q634" i="1"/>
  <c r="R634" i="1"/>
  <c r="S634" i="1"/>
  <c r="T634" i="1"/>
  <c r="U634" i="1"/>
  <c r="X634" i="1"/>
  <c r="N635" i="1"/>
  <c r="O635" i="1"/>
  <c r="P635" i="1"/>
  <c r="Q635" i="1"/>
  <c r="R635" i="1"/>
  <c r="S635" i="1"/>
  <c r="T635" i="1"/>
  <c r="U635" i="1"/>
  <c r="X635" i="1"/>
  <c r="N636" i="1"/>
  <c r="O636" i="1"/>
  <c r="P636" i="1"/>
  <c r="Q636" i="1"/>
  <c r="R636" i="1"/>
  <c r="S636" i="1"/>
  <c r="T636" i="1"/>
  <c r="U636" i="1"/>
  <c r="X636" i="1"/>
  <c r="N637" i="1"/>
  <c r="O637" i="1"/>
  <c r="P637" i="1"/>
  <c r="Q637" i="1"/>
  <c r="R637" i="1"/>
  <c r="S637" i="1"/>
  <c r="T637" i="1"/>
  <c r="U637" i="1"/>
  <c r="X637" i="1"/>
  <c r="N638" i="1"/>
  <c r="O638" i="1"/>
  <c r="P638" i="1"/>
  <c r="Q638" i="1"/>
  <c r="R638" i="1"/>
  <c r="S638" i="1"/>
  <c r="T638" i="1"/>
  <c r="U638" i="1"/>
  <c r="X638" i="1"/>
  <c r="N639" i="1"/>
  <c r="O639" i="1"/>
  <c r="P639" i="1"/>
  <c r="Q639" i="1"/>
  <c r="R639" i="1"/>
  <c r="S639" i="1"/>
  <c r="T639" i="1"/>
  <c r="U639" i="1"/>
  <c r="X639" i="1"/>
  <c r="N640" i="1"/>
  <c r="O640" i="1"/>
  <c r="P640" i="1"/>
  <c r="Q640" i="1"/>
  <c r="R640" i="1"/>
  <c r="S640" i="1"/>
  <c r="T640" i="1"/>
  <c r="U640" i="1"/>
  <c r="X640" i="1"/>
  <c r="N641" i="1"/>
  <c r="O641" i="1"/>
  <c r="P641" i="1"/>
  <c r="Q641" i="1"/>
  <c r="R641" i="1"/>
  <c r="S641" i="1"/>
  <c r="T641" i="1"/>
  <c r="U641" i="1"/>
  <c r="X641" i="1"/>
  <c r="N642" i="1"/>
  <c r="O642" i="1"/>
  <c r="P642" i="1"/>
  <c r="Q642" i="1"/>
  <c r="R642" i="1"/>
  <c r="S642" i="1"/>
  <c r="T642" i="1"/>
  <c r="U642" i="1"/>
  <c r="X642" i="1"/>
  <c r="N643" i="1"/>
  <c r="O643" i="1"/>
  <c r="P643" i="1"/>
  <c r="Q643" i="1"/>
  <c r="R643" i="1"/>
  <c r="S643" i="1"/>
  <c r="T643" i="1"/>
  <c r="U643" i="1"/>
  <c r="X643" i="1"/>
  <c r="N644" i="1"/>
  <c r="O644" i="1"/>
  <c r="P644" i="1"/>
  <c r="Q644" i="1"/>
  <c r="R644" i="1"/>
  <c r="S644" i="1"/>
  <c r="T644" i="1"/>
  <c r="U644" i="1"/>
  <c r="X644" i="1"/>
  <c r="N645" i="1"/>
  <c r="O645" i="1"/>
  <c r="P645" i="1"/>
  <c r="Q645" i="1"/>
  <c r="R645" i="1"/>
  <c r="S645" i="1"/>
  <c r="T645" i="1"/>
  <c r="U645" i="1"/>
  <c r="X645" i="1"/>
  <c r="N646" i="1"/>
  <c r="O646" i="1"/>
  <c r="P646" i="1"/>
  <c r="Q646" i="1"/>
  <c r="R646" i="1"/>
  <c r="S646" i="1"/>
  <c r="T646" i="1"/>
  <c r="U646" i="1"/>
  <c r="X646" i="1"/>
  <c r="N647" i="1"/>
  <c r="O647" i="1"/>
  <c r="P647" i="1"/>
  <c r="Q647" i="1"/>
  <c r="R647" i="1"/>
  <c r="S647" i="1"/>
  <c r="T647" i="1"/>
  <c r="U647" i="1"/>
  <c r="X647" i="1"/>
  <c r="N648" i="1"/>
  <c r="O648" i="1"/>
  <c r="P648" i="1"/>
  <c r="Q648" i="1"/>
  <c r="R648" i="1"/>
  <c r="S648" i="1"/>
  <c r="T648" i="1"/>
  <c r="U648" i="1"/>
  <c r="X648" i="1"/>
  <c r="N649" i="1"/>
  <c r="O649" i="1"/>
  <c r="P649" i="1"/>
  <c r="Q649" i="1"/>
  <c r="R649" i="1"/>
  <c r="S649" i="1"/>
  <c r="T649" i="1"/>
  <c r="U649" i="1"/>
  <c r="X649" i="1"/>
  <c r="N650" i="1"/>
  <c r="O650" i="1"/>
  <c r="P650" i="1"/>
  <c r="Q650" i="1"/>
  <c r="R650" i="1"/>
  <c r="S650" i="1"/>
  <c r="T650" i="1"/>
  <c r="U650" i="1"/>
  <c r="X650" i="1"/>
  <c r="N651" i="1"/>
  <c r="O651" i="1"/>
  <c r="P651" i="1"/>
  <c r="Q651" i="1"/>
  <c r="R651" i="1"/>
  <c r="S651" i="1"/>
  <c r="T651" i="1"/>
  <c r="U651" i="1"/>
  <c r="X651" i="1"/>
  <c r="N652" i="1"/>
  <c r="O652" i="1"/>
  <c r="P652" i="1"/>
  <c r="Q652" i="1"/>
  <c r="R652" i="1"/>
  <c r="S652" i="1"/>
  <c r="T652" i="1"/>
  <c r="U652" i="1"/>
  <c r="X652" i="1"/>
  <c r="N653" i="1"/>
  <c r="O653" i="1"/>
  <c r="P653" i="1"/>
  <c r="Q653" i="1"/>
  <c r="R653" i="1"/>
  <c r="S653" i="1"/>
  <c r="T653" i="1"/>
  <c r="U653" i="1"/>
  <c r="X653" i="1"/>
  <c r="N654" i="1"/>
  <c r="O654" i="1"/>
  <c r="P654" i="1"/>
  <c r="Q654" i="1"/>
  <c r="R654" i="1"/>
  <c r="S654" i="1"/>
  <c r="T654" i="1"/>
  <c r="U654" i="1"/>
  <c r="X654" i="1"/>
  <c r="N655" i="1"/>
  <c r="O655" i="1"/>
  <c r="P655" i="1"/>
  <c r="Q655" i="1"/>
  <c r="R655" i="1"/>
  <c r="S655" i="1"/>
  <c r="T655" i="1"/>
  <c r="U655" i="1"/>
  <c r="X655" i="1"/>
  <c r="N656" i="1"/>
  <c r="O656" i="1"/>
  <c r="P656" i="1"/>
  <c r="Q656" i="1"/>
  <c r="R656" i="1"/>
  <c r="S656" i="1"/>
  <c r="T656" i="1"/>
  <c r="U656" i="1"/>
  <c r="X656" i="1"/>
  <c r="N657" i="1"/>
  <c r="O657" i="1"/>
  <c r="P657" i="1"/>
  <c r="Q657" i="1"/>
  <c r="R657" i="1"/>
  <c r="S657" i="1"/>
  <c r="T657" i="1"/>
  <c r="U657" i="1"/>
  <c r="X657" i="1"/>
  <c r="N658" i="1"/>
  <c r="O658" i="1"/>
  <c r="P658" i="1"/>
  <c r="Q658" i="1"/>
  <c r="R658" i="1"/>
  <c r="S658" i="1"/>
  <c r="T658" i="1"/>
  <c r="U658" i="1"/>
  <c r="X658" i="1"/>
  <c r="N659" i="1"/>
  <c r="O659" i="1"/>
  <c r="P659" i="1"/>
  <c r="Q659" i="1"/>
  <c r="R659" i="1"/>
  <c r="S659" i="1"/>
  <c r="T659" i="1"/>
  <c r="U659" i="1"/>
  <c r="X659" i="1"/>
  <c r="N660" i="1"/>
  <c r="O660" i="1"/>
  <c r="P660" i="1"/>
  <c r="Q660" i="1"/>
  <c r="R660" i="1"/>
  <c r="S660" i="1"/>
  <c r="T660" i="1"/>
  <c r="U660" i="1"/>
  <c r="X660" i="1"/>
  <c r="N661" i="1"/>
  <c r="O661" i="1"/>
  <c r="P661" i="1"/>
  <c r="Q661" i="1"/>
  <c r="R661" i="1"/>
  <c r="S661" i="1"/>
  <c r="T661" i="1"/>
  <c r="U661" i="1"/>
  <c r="X661" i="1"/>
  <c r="N662" i="1"/>
  <c r="O662" i="1"/>
  <c r="P662" i="1"/>
  <c r="Q662" i="1"/>
  <c r="R662" i="1"/>
  <c r="S662" i="1"/>
  <c r="T662" i="1"/>
  <c r="U662" i="1"/>
  <c r="X662" i="1"/>
  <c r="N663" i="1"/>
  <c r="O663" i="1"/>
  <c r="P663" i="1"/>
  <c r="Q663" i="1"/>
  <c r="R663" i="1"/>
  <c r="S663" i="1"/>
  <c r="T663" i="1"/>
  <c r="U663" i="1"/>
  <c r="X663" i="1"/>
  <c r="N664" i="1"/>
  <c r="O664" i="1"/>
  <c r="P664" i="1"/>
  <c r="Q664" i="1"/>
  <c r="R664" i="1"/>
  <c r="S664" i="1"/>
  <c r="T664" i="1"/>
  <c r="U664" i="1"/>
  <c r="X664" i="1"/>
  <c r="N665" i="1"/>
  <c r="O665" i="1"/>
  <c r="P665" i="1"/>
  <c r="Q665" i="1"/>
  <c r="R665" i="1"/>
  <c r="S665" i="1"/>
  <c r="T665" i="1"/>
  <c r="U665" i="1"/>
  <c r="X665" i="1"/>
  <c r="N666" i="1"/>
  <c r="O666" i="1"/>
  <c r="P666" i="1"/>
  <c r="Q666" i="1"/>
  <c r="R666" i="1"/>
  <c r="S666" i="1"/>
  <c r="T666" i="1"/>
  <c r="U666" i="1"/>
  <c r="X666" i="1"/>
  <c r="N667" i="1"/>
  <c r="O667" i="1"/>
  <c r="P667" i="1"/>
  <c r="Q667" i="1"/>
  <c r="R667" i="1"/>
  <c r="S667" i="1"/>
  <c r="T667" i="1"/>
  <c r="U667" i="1"/>
  <c r="X667" i="1"/>
  <c r="N668" i="1"/>
  <c r="O668" i="1"/>
  <c r="P668" i="1"/>
  <c r="Q668" i="1"/>
  <c r="R668" i="1"/>
  <c r="S668" i="1"/>
  <c r="T668" i="1"/>
  <c r="U668" i="1"/>
  <c r="X668" i="1"/>
  <c r="N669" i="1"/>
  <c r="O669" i="1"/>
  <c r="P669" i="1"/>
  <c r="Q669" i="1"/>
  <c r="R669" i="1"/>
  <c r="S669" i="1"/>
  <c r="T669" i="1"/>
  <c r="U669" i="1"/>
  <c r="X669" i="1"/>
  <c r="N670" i="1"/>
  <c r="O670" i="1"/>
  <c r="P670" i="1"/>
  <c r="Q670" i="1"/>
  <c r="R670" i="1"/>
  <c r="S670" i="1"/>
  <c r="T670" i="1"/>
  <c r="U670" i="1"/>
  <c r="X670" i="1"/>
  <c r="N671" i="1"/>
  <c r="O671" i="1"/>
  <c r="P671" i="1"/>
  <c r="Q671" i="1"/>
  <c r="R671" i="1"/>
  <c r="S671" i="1"/>
  <c r="T671" i="1"/>
  <c r="U671" i="1"/>
  <c r="X671" i="1"/>
  <c r="N672" i="1"/>
  <c r="O672" i="1"/>
  <c r="P672" i="1"/>
  <c r="Q672" i="1"/>
  <c r="R672" i="1"/>
  <c r="S672" i="1"/>
  <c r="T672" i="1"/>
  <c r="U672" i="1"/>
  <c r="X672" i="1"/>
  <c r="N673" i="1"/>
  <c r="O673" i="1"/>
  <c r="P673" i="1"/>
  <c r="Q673" i="1"/>
  <c r="R673" i="1"/>
  <c r="S673" i="1"/>
  <c r="T673" i="1"/>
  <c r="U673" i="1"/>
  <c r="X673" i="1"/>
  <c r="N674" i="1"/>
  <c r="O674" i="1"/>
  <c r="P674" i="1"/>
  <c r="Q674" i="1"/>
  <c r="R674" i="1"/>
  <c r="S674" i="1"/>
  <c r="T674" i="1"/>
  <c r="U674" i="1"/>
  <c r="X674" i="1"/>
  <c r="N675" i="1"/>
  <c r="O675" i="1"/>
  <c r="P675" i="1"/>
  <c r="Q675" i="1"/>
  <c r="R675" i="1"/>
  <c r="S675" i="1"/>
  <c r="T675" i="1"/>
  <c r="U675" i="1"/>
  <c r="X675" i="1"/>
  <c r="N676" i="1"/>
  <c r="O676" i="1"/>
  <c r="P676" i="1"/>
  <c r="Q676" i="1"/>
  <c r="R676" i="1"/>
  <c r="S676" i="1"/>
  <c r="T676" i="1"/>
  <c r="U676" i="1"/>
  <c r="X676" i="1"/>
  <c r="N677" i="1"/>
  <c r="O677" i="1"/>
  <c r="P677" i="1"/>
  <c r="Q677" i="1"/>
  <c r="R677" i="1"/>
  <c r="S677" i="1"/>
  <c r="T677" i="1"/>
  <c r="U677" i="1"/>
  <c r="X677" i="1"/>
  <c r="N678" i="1"/>
  <c r="O678" i="1"/>
  <c r="P678" i="1"/>
  <c r="Q678" i="1"/>
  <c r="R678" i="1"/>
  <c r="S678" i="1"/>
  <c r="T678" i="1"/>
  <c r="U678" i="1"/>
  <c r="X678" i="1"/>
  <c r="N679" i="1"/>
  <c r="O679" i="1"/>
  <c r="P679" i="1"/>
  <c r="Q679" i="1"/>
  <c r="R679" i="1"/>
  <c r="S679" i="1"/>
  <c r="T679" i="1"/>
  <c r="U679" i="1"/>
  <c r="X679" i="1"/>
  <c r="N680" i="1"/>
  <c r="O680" i="1"/>
  <c r="P680" i="1"/>
  <c r="Q680" i="1"/>
  <c r="R680" i="1"/>
  <c r="S680" i="1"/>
  <c r="T680" i="1"/>
  <c r="U680" i="1"/>
  <c r="X680" i="1"/>
  <c r="N681" i="1"/>
  <c r="O681" i="1"/>
  <c r="P681" i="1"/>
  <c r="Q681" i="1"/>
  <c r="R681" i="1"/>
  <c r="S681" i="1"/>
  <c r="T681" i="1"/>
  <c r="U681" i="1"/>
  <c r="X681" i="1"/>
  <c r="N682" i="1"/>
  <c r="O682" i="1"/>
  <c r="P682" i="1"/>
  <c r="Q682" i="1"/>
  <c r="R682" i="1"/>
  <c r="S682" i="1"/>
  <c r="T682" i="1"/>
  <c r="U682" i="1"/>
  <c r="X682" i="1"/>
  <c r="N683" i="1"/>
  <c r="O683" i="1"/>
  <c r="P683" i="1"/>
  <c r="Q683" i="1"/>
  <c r="R683" i="1"/>
  <c r="S683" i="1"/>
  <c r="T683" i="1"/>
  <c r="U683" i="1"/>
  <c r="X683" i="1"/>
  <c r="N684" i="1"/>
  <c r="O684" i="1"/>
  <c r="P684" i="1"/>
  <c r="Q684" i="1"/>
  <c r="R684" i="1"/>
  <c r="S684" i="1"/>
  <c r="T684" i="1"/>
  <c r="U684" i="1"/>
  <c r="X684" i="1"/>
  <c r="N685" i="1"/>
  <c r="O685" i="1"/>
  <c r="P685" i="1"/>
  <c r="Q685" i="1"/>
  <c r="R685" i="1"/>
  <c r="S685" i="1"/>
  <c r="T685" i="1"/>
  <c r="U685" i="1"/>
  <c r="X685" i="1"/>
  <c r="N686" i="1"/>
  <c r="O686" i="1"/>
  <c r="P686" i="1"/>
  <c r="Q686" i="1"/>
  <c r="R686" i="1"/>
  <c r="S686" i="1"/>
  <c r="T686" i="1"/>
  <c r="U686" i="1"/>
  <c r="X686" i="1"/>
  <c r="N687" i="1"/>
  <c r="O687" i="1"/>
  <c r="P687" i="1"/>
  <c r="Q687" i="1"/>
  <c r="R687" i="1"/>
  <c r="S687" i="1"/>
  <c r="T687" i="1"/>
  <c r="U687" i="1"/>
  <c r="X687" i="1"/>
  <c r="N688" i="1"/>
  <c r="O688" i="1"/>
  <c r="P688" i="1"/>
  <c r="Q688" i="1"/>
  <c r="R688" i="1"/>
  <c r="S688" i="1"/>
  <c r="T688" i="1"/>
  <c r="U688" i="1"/>
  <c r="X688" i="1"/>
  <c r="N689" i="1"/>
  <c r="O689" i="1"/>
  <c r="P689" i="1"/>
  <c r="Q689" i="1"/>
  <c r="R689" i="1"/>
  <c r="S689" i="1"/>
  <c r="T689" i="1"/>
  <c r="U689" i="1"/>
  <c r="X689" i="1"/>
  <c r="N690" i="1"/>
  <c r="O690" i="1"/>
  <c r="P690" i="1"/>
  <c r="Q690" i="1"/>
  <c r="R690" i="1"/>
  <c r="S690" i="1"/>
  <c r="T690" i="1"/>
  <c r="U690" i="1"/>
  <c r="X690" i="1"/>
  <c r="N691" i="1"/>
  <c r="O691" i="1"/>
  <c r="P691" i="1"/>
  <c r="Q691" i="1"/>
  <c r="R691" i="1"/>
  <c r="S691" i="1"/>
  <c r="T691" i="1"/>
  <c r="U691" i="1"/>
  <c r="X691" i="1"/>
  <c r="N692" i="1"/>
  <c r="O692" i="1"/>
  <c r="P692" i="1"/>
  <c r="Q692" i="1"/>
  <c r="R692" i="1"/>
  <c r="S692" i="1"/>
  <c r="T692" i="1"/>
  <c r="U692" i="1"/>
  <c r="X692" i="1"/>
  <c r="N693" i="1"/>
  <c r="O693" i="1"/>
  <c r="P693" i="1"/>
  <c r="Q693" i="1"/>
  <c r="R693" i="1"/>
  <c r="S693" i="1"/>
  <c r="T693" i="1"/>
  <c r="U693" i="1"/>
  <c r="X693" i="1"/>
  <c r="N694" i="1"/>
  <c r="O694" i="1"/>
  <c r="P694" i="1"/>
  <c r="Q694" i="1"/>
  <c r="R694" i="1"/>
  <c r="S694" i="1"/>
  <c r="T694" i="1"/>
  <c r="U694" i="1"/>
  <c r="X694" i="1"/>
  <c r="N695" i="1"/>
  <c r="O695" i="1"/>
  <c r="P695" i="1"/>
  <c r="Q695" i="1"/>
  <c r="R695" i="1"/>
  <c r="S695" i="1"/>
  <c r="T695" i="1"/>
  <c r="U695" i="1"/>
  <c r="X695" i="1"/>
  <c r="N696" i="1"/>
  <c r="O696" i="1"/>
  <c r="P696" i="1"/>
  <c r="Q696" i="1"/>
  <c r="R696" i="1"/>
  <c r="S696" i="1"/>
  <c r="T696" i="1"/>
  <c r="U696" i="1"/>
  <c r="X696" i="1"/>
  <c r="N697" i="1"/>
  <c r="O697" i="1"/>
  <c r="P697" i="1"/>
  <c r="Q697" i="1"/>
  <c r="R697" i="1"/>
  <c r="S697" i="1"/>
  <c r="T697" i="1"/>
  <c r="U697" i="1"/>
  <c r="X697" i="1"/>
  <c r="N698" i="1"/>
  <c r="O698" i="1"/>
  <c r="P698" i="1"/>
  <c r="Q698" i="1"/>
  <c r="R698" i="1"/>
  <c r="S698" i="1"/>
  <c r="T698" i="1"/>
  <c r="U698" i="1"/>
  <c r="X698" i="1"/>
  <c r="N699" i="1"/>
  <c r="O699" i="1"/>
  <c r="P699" i="1"/>
  <c r="Q699" i="1"/>
  <c r="R699" i="1"/>
  <c r="S699" i="1"/>
  <c r="T699" i="1"/>
  <c r="U699" i="1"/>
  <c r="X699" i="1"/>
  <c r="N700" i="1"/>
  <c r="O700" i="1"/>
  <c r="P700" i="1"/>
  <c r="Q700" i="1"/>
  <c r="R700" i="1"/>
  <c r="S700" i="1"/>
  <c r="T700" i="1"/>
  <c r="U700" i="1"/>
  <c r="X700" i="1"/>
  <c r="N701" i="1"/>
  <c r="O701" i="1"/>
  <c r="P701" i="1"/>
  <c r="Q701" i="1"/>
  <c r="R701" i="1"/>
  <c r="S701" i="1"/>
  <c r="T701" i="1"/>
  <c r="U701" i="1"/>
  <c r="X701" i="1"/>
  <c r="N702" i="1"/>
  <c r="O702" i="1"/>
  <c r="P702" i="1"/>
  <c r="Q702" i="1"/>
  <c r="R702" i="1"/>
  <c r="S702" i="1"/>
  <c r="T702" i="1"/>
  <c r="U702" i="1"/>
  <c r="X702" i="1"/>
  <c r="N703" i="1"/>
  <c r="O703" i="1"/>
  <c r="P703" i="1"/>
  <c r="Q703" i="1"/>
  <c r="R703" i="1"/>
  <c r="S703" i="1"/>
  <c r="T703" i="1"/>
  <c r="U703" i="1"/>
  <c r="X703" i="1"/>
  <c r="N704" i="1"/>
  <c r="O704" i="1"/>
  <c r="P704" i="1"/>
  <c r="Q704" i="1"/>
  <c r="R704" i="1"/>
  <c r="S704" i="1"/>
  <c r="T704" i="1"/>
  <c r="U704" i="1"/>
  <c r="X704" i="1"/>
  <c r="N705" i="1"/>
  <c r="O705" i="1"/>
  <c r="P705" i="1"/>
  <c r="Q705" i="1"/>
  <c r="R705" i="1"/>
  <c r="S705" i="1"/>
  <c r="T705" i="1"/>
  <c r="U705" i="1"/>
  <c r="X705" i="1"/>
  <c r="N706" i="1"/>
  <c r="O706" i="1"/>
  <c r="P706" i="1"/>
  <c r="Q706" i="1"/>
  <c r="R706" i="1"/>
  <c r="S706" i="1"/>
  <c r="T706" i="1"/>
  <c r="U706" i="1"/>
  <c r="X706" i="1"/>
  <c r="N707" i="1"/>
  <c r="O707" i="1"/>
  <c r="P707" i="1"/>
  <c r="Q707" i="1"/>
  <c r="R707" i="1"/>
  <c r="S707" i="1"/>
  <c r="T707" i="1"/>
  <c r="U707" i="1"/>
  <c r="X707" i="1"/>
  <c r="N708" i="1"/>
  <c r="O708" i="1"/>
  <c r="P708" i="1"/>
  <c r="Q708" i="1"/>
  <c r="R708" i="1"/>
  <c r="S708" i="1"/>
  <c r="T708" i="1"/>
  <c r="U708" i="1"/>
  <c r="X708" i="1"/>
  <c r="N709" i="1"/>
  <c r="O709" i="1"/>
  <c r="P709" i="1"/>
  <c r="Q709" i="1"/>
  <c r="R709" i="1"/>
  <c r="S709" i="1"/>
  <c r="T709" i="1"/>
  <c r="U709" i="1"/>
  <c r="X709" i="1"/>
  <c r="N710" i="1"/>
  <c r="O710" i="1"/>
  <c r="P710" i="1"/>
  <c r="Q710" i="1"/>
  <c r="R710" i="1"/>
  <c r="S710" i="1"/>
  <c r="T710" i="1"/>
  <c r="U710" i="1"/>
  <c r="X710" i="1"/>
  <c r="N711" i="1"/>
  <c r="O711" i="1"/>
  <c r="P711" i="1"/>
  <c r="Q711" i="1"/>
  <c r="R711" i="1"/>
  <c r="S711" i="1"/>
  <c r="T711" i="1"/>
  <c r="U711" i="1"/>
  <c r="X711" i="1"/>
  <c r="N712" i="1"/>
  <c r="O712" i="1"/>
  <c r="P712" i="1"/>
  <c r="Q712" i="1"/>
  <c r="R712" i="1"/>
  <c r="S712" i="1"/>
  <c r="T712" i="1"/>
  <c r="U712" i="1"/>
  <c r="X712" i="1"/>
  <c r="N713" i="1"/>
  <c r="O713" i="1"/>
  <c r="P713" i="1"/>
  <c r="Q713" i="1"/>
  <c r="R713" i="1"/>
  <c r="S713" i="1"/>
  <c r="T713" i="1"/>
  <c r="U713" i="1"/>
  <c r="X713" i="1"/>
  <c r="N714" i="1"/>
  <c r="O714" i="1"/>
  <c r="P714" i="1"/>
  <c r="Q714" i="1"/>
  <c r="R714" i="1"/>
  <c r="S714" i="1"/>
  <c r="T714" i="1"/>
  <c r="U714" i="1"/>
  <c r="X714" i="1"/>
  <c r="N715" i="1"/>
  <c r="O715" i="1"/>
  <c r="P715" i="1"/>
  <c r="Q715" i="1"/>
  <c r="R715" i="1"/>
  <c r="S715" i="1"/>
  <c r="T715" i="1"/>
  <c r="U715" i="1"/>
  <c r="X715" i="1"/>
  <c r="N716" i="1"/>
  <c r="O716" i="1"/>
  <c r="P716" i="1"/>
  <c r="Q716" i="1"/>
  <c r="R716" i="1"/>
  <c r="S716" i="1"/>
  <c r="T716" i="1"/>
  <c r="U716" i="1"/>
  <c r="X716" i="1"/>
  <c r="N717" i="1"/>
  <c r="O717" i="1"/>
  <c r="P717" i="1"/>
  <c r="Q717" i="1"/>
  <c r="R717" i="1"/>
  <c r="S717" i="1"/>
  <c r="T717" i="1"/>
  <c r="U717" i="1"/>
  <c r="X717" i="1"/>
  <c r="N718" i="1"/>
  <c r="O718" i="1"/>
  <c r="P718" i="1"/>
  <c r="Q718" i="1"/>
  <c r="R718" i="1"/>
  <c r="S718" i="1"/>
  <c r="T718" i="1"/>
  <c r="U718" i="1"/>
  <c r="X718" i="1"/>
  <c r="N719" i="1"/>
  <c r="O719" i="1"/>
  <c r="P719" i="1"/>
  <c r="Q719" i="1"/>
  <c r="R719" i="1"/>
  <c r="S719" i="1"/>
  <c r="T719" i="1"/>
  <c r="U719" i="1"/>
  <c r="X719" i="1"/>
  <c r="N720" i="1"/>
  <c r="O720" i="1"/>
  <c r="P720" i="1"/>
  <c r="Q720" i="1"/>
  <c r="R720" i="1"/>
  <c r="S720" i="1"/>
  <c r="T720" i="1"/>
  <c r="U720" i="1"/>
  <c r="X720" i="1"/>
  <c r="N721" i="1"/>
  <c r="O721" i="1"/>
  <c r="P721" i="1"/>
  <c r="Q721" i="1"/>
  <c r="R721" i="1"/>
  <c r="S721" i="1"/>
  <c r="T721" i="1"/>
  <c r="U721" i="1"/>
  <c r="X721" i="1"/>
  <c r="N722" i="1"/>
  <c r="O722" i="1"/>
  <c r="P722" i="1"/>
  <c r="Q722" i="1"/>
  <c r="R722" i="1"/>
  <c r="S722" i="1"/>
  <c r="T722" i="1"/>
  <c r="U722" i="1"/>
  <c r="X722" i="1"/>
  <c r="N723" i="1"/>
  <c r="O723" i="1"/>
  <c r="P723" i="1"/>
  <c r="Q723" i="1"/>
  <c r="R723" i="1"/>
  <c r="S723" i="1"/>
  <c r="T723" i="1"/>
  <c r="U723" i="1"/>
  <c r="X723" i="1"/>
  <c r="N724" i="1"/>
  <c r="O724" i="1"/>
  <c r="P724" i="1"/>
  <c r="Q724" i="1"/>
  <c r="R724" i="1"/>
  <c r="S724" i="1"/>
  <c r="T724" i="1"/>
  <c r="U724" i="1"/>
  <c r="X724" i="1"/>
  <c r="N725" i="1"/>
  <c r="O725" i="1"/>
  <c r="P725" i="1"/>
  <c r="Q725" i="1"/>
  <c r="R725" i="1"/>
  <c r="S725" i="1"/>
  <c r="T725" i="1"/>
  <c r="U725" i="1"/>
  <c r="X725" i="1"/>
  <c r="N726" i="1"/>
  <c r="O726" i="1"/>
  <c r="P726" i="1"/>
  <c r="Q726" i="1"/>
  <c r="R726" i="1"/>
  <c r="S726" i="1"/>
  <c r="T726" i="1"/>
  <c r="U726" i="1"/>
  <c r="X726" i="1"/>
  <c r="N727" i="1"/>
  <c r="O727" i="1"/>
  <c r="P727" i="1"/>
  <c r="Q727" i="1"/>
  <c r="R727" i="1"/>
  <c r="S727" i="1"/>
  <c r="T727" i="1"/>
  <c r="U727" i="1"/>
  <c r="X727" i="1"/>
  <c r="N728" i="1"/>
  <c r="O728" i="1"/>
  <c r="P728" i="1"/>
  <c r="Q728" i="1"/>
  <c r="R728" i="1"/>
  <c r="S728" i="1"/>
  <c r="T728" i="1"/>
  <c r="U728" i="1"/>
  <c r="X728" i="1"/>
  <c r="N729" i="1"/>
  <c r="O729" i="1"/>
  <c r="P729" i="1"/>
  <c r="Q729" i="1"/>
  <c r="R729" i="1"/>
  <c r="S729" i="1"/>
  <c r="T729" i="1"/>
  <c r="U729" i="1"/>
  <c r="X729" i="1"/>
  <c r="N730" i="1"/>
  <c r="O730" i="1"/>
  <c r="P730" i="1"/>
  <c r="Q730" i="1"/>
  <c r="R730" i="1"/>
  <c r="S730" i="1"/>
  <c r="T730" i="1"/>
  <c r="U730" i="1"/>
  <c r="X730" i="1"/>
  <c r="N731" i="1"/>
  <c r="O731" i="1"/>
  <c r="P731" i="1"/>
  <c r="Q731" i="1"/>
  <c r="R731" i="1"/>
  <c r="S731" i="1"/>
  <c r="T731" i="1"/>
  <c r="U731" i="1"/>
  <c r="X731" i="1"/>
  <c r="N732" i="1"/>
  <c r="O732" i="1"/>
  <c r="P732" i="1"/>
  <c r="Q732" i="1"/>
  <c r="R732" i="1"/>
  <c r="S732" i="1"/>
  <c r="T732" i="1"/>
  <c r="U732" i="1"/>
  <c r="X732" i="1"/>
  <c r="N733" i="1"/>
  <c r="O733" i="1"/>
  <c r="P733" i="1"/>
  <c r="Q733" i="1"/>
  <c r="R733" i="1"/>
  <c r="S733" i="1"/>
  <c r="T733" i="1"/>
  <c r="U733" i="1"/>
  <c r="X733" i="1"/>
  <c r="N734" i="1"/>
  <c r="O734" i="1"/>
  <c r="P734" i="1"/>
  <c r="Q734" i="1"/>
  <c r="R734" i="1"/>
  <c r="S734" i="1"/>
  <c r="T734" i="1"/>
  <c r="U734" i="1"/>
  <c r="X734" i="1"/>
  <c r="N735" i="1"/>
  <c r="O735" i="1"/>
  <c r="P735" i="1"/>
  <c r="Q735" i="1"/>
  <c r="R735" i="1"/>
  <c r="S735" i="1"/>
  <c r="T735" i="1"/>
  <c r="U735" i="1"/>
  <c r="X735" i="1"/>
  <c r="N736" i="1"/>
  <c r="O736" i="1"/>
  <c r="P736" i="1"/>
  <c r="Q736" i="1"/>
  <c r="R736" i="1"/>
  <c r="S736" i="1"/>
  <c r="T736" i="1"/>
  <c r="U736" i="1"/>
  <c r="X736" i="1"/>
  <c r="N737" i="1"/>
  <c r="O737" i="1"/>
  <c r="P737" i="1"/>
  <c r="Q737" i="1"/>
  <c r="R737" i="1"/>
  <c r="S737" i="1"/>
  <c r="T737" i="1"/>
  <c r="U737" i="1"/>
  <c r="X737" i="1"/>
  <c r="N738" i="1"/>
  <c r="O738" i="1"/>
  <c r="P738" i="1"/>
  <c r="Q738" i="1"/>
  <c r="R738" i="1"/>
  <c r="S738" i="1"/>
  <c r="T738" i="1"/>
  <c r="U738" i="1"/>
  <c r="X738" i="1"/>
  <c r="N739" i="1"/>
  <c r="O739" i="1"/>
  <c r="P739" i="1"/>
  <c r="Q739" i="1"/>
  <c r="R739" i="1"/>
  <c r="S739" i="1"/>
  <c r="T739" i="1"/>
  <c r="U739" i="1"/>
  <c r="X739" i="1"/>
  <c r="N740" i="1"/>
  <c r="O740" i="1"/>
  <c r="P740" i="1"/>
  <c r="Q740" i="1"/>
  <c r="R740" i="1"/>
  <c r="S740" i="1"/>
  <c r="T740" i="1"/>
  <c r="U740" i="1"/>
  <c r="X740" i="1"/>
  <c r="N741" i="1"/>
  <c r="O741" i="1"/>
  <c r="P741" i="1"/>
  <c r="Q741" i="1"/>
  <c r="R741" i="1"/>
  <c r="S741" i="1"/>
  <c r="T741" i="1"/>
  <c r="U741" i="1"/>
  <c r="X741" i="1"/>
  <c r="N742" i="1"/>
  <c r="O742" i="1"/>
  <c r="P742" i="1"/>
  <c r="Q742" i="1"/>
  <c r="R742" i="1"/>
  <c r="S742" i="1"/>
  <c r="T742" i="1"/>
  <c r="U742" i="1"/>
  <c r="X742" i="1"/>
  <c r="N743" i="1"/>
  <c r="O743" i="1"/>
  <c r="P743" i="1"/>
  <c r="Q743" i="1"/>
  <c r="R743" i="1"/>
  <c r="S743" i="1"/>
  <c r="T743" i="1"/>
  <c r="U743" i="1"/>
  <c r="X743" i="1"/>
  <c r="N744" i="1"/>
  <c r="O744" i="1"/>
  <c r="P744" i="1"/>
  <c r="Q744" i="1"/>
  <c r="R744" i="1"/>
  <c r="S744" i="1"/>
  <c r="T744" i="1"/>
  <c r="U744" i="1"/>
  <c r="X744" i="1"/>
  <c r="N745" i="1"/>
  <c r="O745" i="1"/>
  <c r="P745" i="1"/>
  <c r="Q745" i="1"/>
  <c r="R745" i="1"/>
  <c r="S745" i="1"/>
  <c r="T745" i="1"/>
  <c r="U745" i="1"/>
  <c r="X745" i="1"/>
  <c r="N746" i="1"/>
  <c r="O746" i="1"/>
  <c r="P746" i="1"/>
  <c r="Q746" i="1"/>
  <c r="R746" i="1"/>
  <c r="S746" i="1"/>
  <c r="T746" i="1"/>
  <c r="U746" i="1"/>
  <c r="X746" i="1"/>
  <c r="N747" i="1"/>
  <c r="O747" i="1"/>
  <c r="P747" i="1"/>
  <c r="Q747" i="1"/>
  <c r="R747" i="1"/>
  <c r="S747" i="1"/>
  <c r="T747" i="1"/>
  <c r="U747" i="1"/>
  <c r="X747" i="1"/>
  <c r="N748" i="1"/>
  <c r="O748" i="1"/>
  <c r="P748" i="1"/>
  <c r="Q748" i="1"/>
  <c r="R748" i="1"/>
  <c r="S748" i="1"/>
  <c r="T748" i="1"/>
  <c r="U748" i="1"/>
  <c r="X748" i="1"/>
  <c r="N749" i="1"/>
  <c r="O749" i="1"/>
  <c r="P749" i="1"/>
  <c r="Q749" i="1"/>
  <c r="R749" i="1"/>
  <c r="S749" i="1"/>
  <c r="T749" i="1"/>
  <c r="U749" i="1"/>
  <c r="X749" i="1"/>
  <c r="N750" i="1"/>
  <c r="O750" i="1"/>
  <c r="P750" i="1"/>
  <c r="Q750" i="1"/>
  <c r="R750" i="1"/>
  <c r="S750" i="1"/>
  <c r="T750" i="1"/>
  <c r="U750" i="1"/>
  <c r="X750" i="1"/>
  <c r="N751" i="1"/>
  <c r="O751" i="1"/>
  <c r="P751" i="1"/>
  <c r="Q751" i="1"/>
  <c r="R751" i="1"/>
  <c r="S751" i="1"/>
  <c r="T751" i="1"/>
  <c r="U751" i="1"/>
  <c r="X751" i="1"/>
  <c r="N752" i="1"/>
  <c r="O752" i="1"/>
  <c r="P752" i="1"/>
  <c r="Q752" i="1"/>
  <c r="R752" i="1"/>
  <c r="S752" i="1"/>
  <c r="T752" i="1"/>
  <c r="U752" i="1"/>
  <c r="X752" i="1"/>
  <c r="N753" i="1"/>
  <c r="O753" i="1"/>
  <c r="P753" i="1"/>
  <c r="Q753" i="1"/>
  <c r="R753" i="1"/>
  <c r="S753" i="1"/>
  <c r="T753" i="1"/>
  <c r="U753" i="1"/>
  <c r="X753" i="1"/>
  <c r="N754" i="1"/>
  <c r="O754" i="1"/>
  <c r="P754" i="1"/>
  <c r="Q754" i="1"/>
  <c r="R754" i="1"/>
  <c r="S754" i="1"/>
  <c r="T754" i="1"/>
  <c r="U754" i="1"/>
  <c r="X754" i="1"/>
  <c r="N755" i="1"/>
  <c r="O755" i="1"/>
  <c r="P755" i="1"/>
  <c r="Q755" i="1"/>
  <c r="R755" i="1"/>
  <c r="S755" i="1"/>
  <c r="T755" i="1"/>
  <c r="U755" i="1"/>
  <c r="X755" i="1"/>
  <c r="N756" i="1"/>
  <c r="O756" i="1"/>
  <c r="P756" i="1"/>
  <c r="Q756" i="1"/>
  <c r="R756" i="1"/>
  <c r="S756" i="1"/>
  <c r="T756" i="1"/>
  <c r="U756" i="1"/>
  <c r="X756" i="1"/>
  <c r="N757" i="1"/>
  <c r="O757" i="1"/>
  <c r="P757" i="1"/>
  <c r="Q757" i="1"/>
  <c r="R757" i="1"/>
  <c r="S757" i="1"/>
  <c r="T757" i="1"/>
  <c r="U757" i="1"/>
  <c r="X757" i="1"/>
  <c r="N758" i="1"/>
  <c r="O758" i="1"/>
  <c r="P758" i="1"/>
  <c r="Q758" i="1"/>
  <c r="R758" i="1"/>
  <c r="S758" i="1"/>
  <c r="T758" i="1"/>
  <c r="U758" i="1"/>
  <c r="X758" i="1"/>
  <c r="N759" i="1"/>
  <c r="O759" i="1"/>
  <c r="P759" i="1"/>
  <c r="Q759" i="1"/>
  <c r="R759" i="1"/>
  <c r="S759" i="1"/>
  <c r="T759" i="1"/>
  <c r="U759" i="1"/>
  <c r="X759" i="1"/>
  <c r="N760" i="1"/>
  <c r="O760" i="1"/>
  <c r="P760" i="1"/>
  <c r="Q760" i="1"/>
  <c r="R760" i="1"/>
  <c r="S760" i="1"/>
  <c r="T760" i="1"/>
  <c r="U760" i="1"/>
  <c r="X760" i="1"/>
  <c r="N761" i="1"/>
  <c r="O761" i="1"/>
  <c r="P761" i="1"/>
  <c r="Q761" i="1"/>
  <c r="R761" i="1"/>
  <c r="S761" i="1"/>
  <c r="T761" i="1"/>
  <c r="U761" i="1"/>
  <c r="X761" i="1"/>
  <c r="N762" i="1"/>
  <c r="O762" i="1"/>
  <c r="P762" i="1"/>
  <c r="Q762" i="1"/>
  <c r="R762" i="1"/>
  <c r="S762" i="1"/>
  <c r="T762" i="1"/>
  <c r="U762" i="1"/>
  <c r="X762" i="1"/>
  <c r="N763" i="1"/>
  <c r="O763" i="1"/>
  <c r="P763" i="1"/>
  <c r="Q763" i="1"/>
  <c r="R763" i="1"/>
  <c r="S763" i="1"/>
  <c r="T763" i="1"/>
  <c r="U763" i="1"/>
  <c r="X763" i="1"/>
  <c r="N764" i="1"/>
  <c r="O764" i="1"/>
  <c r="P764" i="1"/>
  <c r="Q764" i="1"/>
  <c r="R764" i="1"/>
  <c r="S764" i="1"/>
  <c r="T764" i="1"/>
  <c r="U764" i="1"/>
  <c r="X764" i="1"/>
  <c r="N765" i="1"/>
  <c r="O765" i="1"/>
  <c r="P765" i="1"/>
  <c r="Q765" i="1"/>
  <c r="R765" i="1"/>
  <c r="S765" i="1"/>
  <c r="T765" i="1"/>
  <c r="U765" i="1"/>
  <c r="X765" i="1"/>
  <c r="N766" i="1"/>
  <c r="O766" i="1"/>
  <c r="P766" i="1"/>
  <c r="Q766" i="1"/>
  <c r="R766" i="1"/>
  <c r="S766" i="1"/>
  <c r="T766" i="1"/>
  <c r="U766" i="1"/>
  <c r="X766" i="1"/>
  <c r="N767" i="1"/>
  <c r="O767" i="1"/>
  <c r="P767" i="1"/>
  <c r="Q767" i="1"/>
  <c r="R767" i="1"/>
  <c r="S767" i="1"/>
  <c r="T767" i="1"/>
  <c r="U767" i="1"/>
  <c r="X767" i="1"/>
  <c r="N768" i="1"/>
  <c r="O768" i="1"/>
  <c r="P768" i="1"/>
  <c r="Q768" i="1"/>
  <c r="R768" i="1"/>
  <c r="S768" i="1"/>
  <c r="T768" i="1"/>
  <c r="U768" i="1"/>
  <c r="X768" i="1"/>
  <c r="N769" i="1"/>
  <c r="O769" i="1"/>
  <c r="P769" i="1"/>
  <c r="Q769" i="1"/>
  <c r="R769" i="1"/>
  <c r="S769" i="1"/>
  <c r="T769" i="1"/>
  <c r="U769" i="1"/>
  <c r="X769" i="1"/>
  <c r="N770" i="1"/>
  <c r="O770" i="1"/>
  <c r="P770" i="1"/>
  <c r="Q770" i="1"/>
  <c r="R770" i="1"/>
  <c r="S770" i="1"/>
  <c r="T770" i="1"/>
  <c r="U770" i="1"/>
  <c r="X770" i="1"/>
  <c r="N771" i="1"/>
  <c r="O771" i="1"/>
  <c r="P771" i="1"/>
  <c r="Q771" i="1"/>
  <c r="R771" i="1"/>
  <c r="S771" i="1"/>
  <c r="T771" i="1"/>
  <c r="U771" i="1"/>
  <c r="X771" i="1"/>
  <c r="N772" i="1"/>
  <c r="O772" i="1"/>
  <c r="P772" i="1"/>
  <c r="Q772" i="1"/>
  <c r="R772" i="1"/>
  <c r="S772" i="1"/>
  <c r="T772" i="1"/>
  <c r="U772" i="1"/>
  <c r="X772" i="1"/>
  <c r="N773" i="1"/>
  <c r="O773" i="1"/>
  <c r="P773" i="1"/>
  <c r="Q773" i="1"/>
  <c r="R773" i="1"/>
  <c r="S773" i="1"/>
  <c r="T773" i="1"/>
  <c r="U773" i="1"/>
  <c r="X773" i="1"/>
  <c r="N774" i="1"/>
  <c r="O774" i="1"/>
  <c r="P774" i="1"/>
  <c r="Q774" i="1"/>
  <c r="R774" i="1"/>
  <c r="S774" i="1"/>
  <c r="T774" i="1"/>
  <c r="U774" i="1"/>
  <c r="X774" i="1"/>
  <c r="N775" i="1"/>
  <c r="O775" i="1"/>
  <c r="P775" i="1"/>
  <c r="Q775" i="1"/>
  <c r="R775" i="1"/>
  <c r="S775" i="1"/>
  <c r="T775" i="1"/>
  <c r="U775" i="1"/>
  <c r="X775" i="1"/>
  <c r="N776" i="1"/>
  <c r="O776" i="1"/>
  <c r="P776" i="1"/>
  <c r="Q776" i="1"/>
  <c r="R776" i="1"/>
  <c r="S776" i="1"/>
  <c r="T776" i="1"/>
  <c r="U776" i="1"/>
  <c r="X776" i="1"/>
  <c r="N777" i="1"/>
  <c r="O777" i="1"/>
  <c r="P777" i="1"/>
  <c r="Q777" i="1"/>
  <c r="R777" i="1"/>
  <c r="S777" i="1"/>
  <c r="T777" i="1"/>
  <c r="U777" i="1"/>
  <c r="X777" i="1"/>
  <c r="N778" i="1"/>
  <c r="O778" i="1"/>
  <c r="P778" i="1"/>
  <c r="Q778" i="1"/>
  <c r="R778" i="1"/>
  <c r="S778" i="1"/>
  <c r="T778" i="1"/>
  <c r="U778" i="1"/>
  <c r="X778" i="1"/>
  <c r="N779" i="1"/>
  <c r="O779" i="1"/>
  <c r="P779" i="1"/>
  <c r="Q779" i="1"/>
  <c r="R779" i="1"/>
  <c r="S779" i="1"/>
  <c r="T779" i="1"/>
  <c r="U779" i="1"/>
  <c r="X779" i="1"/>
  <c r="N780" i="1"/>
  <c r="O780" i="1"/>
  <c r="P780" i="1"/>
  <c r="Q780" i="1"/>
  <c r="R780" i="1"/>
  <c r="S780" i="1"/>
  <c r="T780" i="1"/>
  <c r="U780" i="1"/>
  <c r="X780" i="1"/>
  <c r="N781" i="1"/>
  <c r="O781" i="1"/>
  <c r="P781" i="1"/>
  <c r="Q781" i="1"/>
  <c r="R781" i="1"/>
  <c r="S781" i="1"/>
  <c r="T781" i="1"/>
  <c r="U781" i="1"/>
  <c r="X781" i="1"/>
  <c r="N782" i="1"/>
  <c r="O782" i="1"/>
  <c r="P782" i="1"/>
  <c r="Q782" i="1"/>
  <c r="R782" i="1"/>
  <c r="S782" i="1"/>
  <c r="T782" i="1"/>
  <c r="U782" i="1"/>
  <c r="X782" i="1"/>
  <c r="N783" i="1"/>
  <c r="O783" i="1"/>
  <c r="P783" i="1"/>
  <c r="Q783" i="1"/>
  <c r="R783" i="1"/>
  <c r="S783" i="1"/>
  <c r="T783" i="1"/>
  <c r="U783" i="1"/>
  <c r="X783" i="1"/>
  <c r="N784" i="1"/>
  <c r="O784" i="1"/>
  <c r="P784" i="1"/>
  <c r="Q784" i="1"/>
  <c r="R784" i="1"/>
  <c r="S784" i="1"/>
  <c r="T784" i="1"/>
  <c r="U784" i="1"/>
  <c r="X784" i="1"/>
  <c r="N785" i="1"/>
  <c r="O785" i="1"/>
  <c r="P785" i="1"/>
  <c r="Q785" i="1"/>
  <c r="R785" i="1"/>
  <c r="S785" i="1"/>
  <c r="T785" i="1"/>
  <c r="U785" i="1"/>
  <c r="X785" i="1"/>
  <c r="N786" i="1"/>
  <c r="O786" i="1"/>
  <c r="P786" i="1"/>
  <c r="Q786" i="1"/>
  <c r="R786" i="1"/>
  <c r="S786" i="1"/>
  <c r="T786" i="1"/>
  <c r="U786" i="1"/>
  <c r="X786" i="1"/>
  <c r="N787" i="1"/>
  <c r="O787" i="1"/>
  <c r="P787" i="1"/>
  <c r="Q787" i="1"/>
  <c r="R787" i="1"/>
  <c r="S787" i="1"/>
  <c r="T787" i="1"/>
  <c r="U787" i="1"/>
  <c r="X787" i="1"/>
  <c r="N788" i="1"/>
  <c r="O788" i="1"/>
  <c r="P788" i="1"/>
  <c r="Q788" i="1"/>
  <c r="R788" i="1"/>
  <c r="S788" i="1"/>
  <c r="T788" i="1"/>
  <c r="U788" i="1"/>
  <c r="X788" i="1"/>
  <c r="N789" i="1"/>
  <c r="O789" i="1"/>
  <c r="P789" i="1"/>
  <c r="Q789" i="1"/>
  <c r="R789" i="1"/>
  <c r="S789" i="1"/>
  <c r="T789" i="1"/>
  <c r="U789" i="1"/>
  <c r="X789" i="1"/>
  <c r="N790" i="1"/>
  <c r="O790" i="1"/>
  <c r="P790" i="1"/>
  <c r="Q790" i="1"/>
  <c r="R790" i="1"/>
  <c r="S790" i="1"/>
  <c r="T790" i="1"/>
  <c r="U790" i="1"/>
  <c r="X790" i="1"/>
  <c r="N791" i="1"/>
  <c r="O791" i="1"/>
  <c r="P791" i="1"/>
  <c r="Q791" i="1"/>
  <c r="R791" i="1"/>
  <c r="S791" i="1"/>
  <c r="T791" i="1"/>
  <c r="U791" i="1"/>
  <c r="X791" i="1"/>
  <c r="N792" i="1"/>
  <c r="O792" i="1"/>
  <c r="P792" i="1"/>
  <c r="Q792" i="1"/>
  <c r="R792" i="1"/>
  <c r="S792" i="1"/>
  <c r="T792" i="1"/>
  <c r="U792" i="1"/>
  <c r="X792" i="1"/>
  <c r="N793" i="1"/>
  <c r="O793" i="1"/>
  <c r="P793" i="1"/>
  <c r="Q793" i="1"/>
  <c r="R793" i="1"/>
  <c r="S793" i="1"/>
  <c r="T793" i="1"/>
  <c r="U793" i="1"/>
  <c r="X793" i="1"/>
  <c r="N794" i="1"/>
  <c r="O794" i="1"/>
  <c r="P794" i="1"/>
  <c r="Q794" i="1"/>
  <c r="R794" i="1"/>
  <c r="S794" i="1"/>
  <c r="T794" i="1"/>
  <c r="U794" i="1"/>
  <c r="X794" i="1"/>
  <c r="N795" i="1"/>
  <c r="O795" i="1"/>
  <c r="P795" i="1"/>
  <c r="Q795" i="1"/>
  <c r="R795" i="1"/>
  <c r="S795" i="1"/>
  <c r="T795" i="1"/>
  <c r="U795" i="1"/>
  <c r="X795" i="1"/>
  <c r="N796" i="1"/>
  <c r="O796" i="1"/>
  <c r="P796" i="1"/>
  <c r="Q796" i="1"/>
  <c r="R796" i="1"/>
  <c r="S796" i="1"/>
  <c r="T796" i="1"/>
  <c r="U796" i="1"/>
  <c r="X796" i="1"/>
  <c r="N797" i="1"/>
  <c r="O797" i="1"/>
  <c r="P797" i="1"/>
  <c r="Q797" i="1"/>
  <c r="R797" i="1"/>
  <c r="S797" i="1"/>
  <c r="T797" i="1"/>
  <c r="U797" i="1"/>
  <c r="X797" i="1"/>
  <c r="N798" i="1"/>
  <c r="O798" i="1"/>
  <c r="P798" i="1"/>
  <c r="Q798" i="1"/>
  <c r="R798" i="1"/>
  <c r="S798" i="1"/>
  <c r="T798" i="1"/>
  <c r="U798" i="1"/>
  <c r="X798" i="1"/>
  <c r="N799" i="1"/>
  <c r="O799" i="1"/>
  <c r="P799" i="1"/>
  <c r="Q799" i="1"/>
  <c r="R799" i="1"/>
  <c r="S799" i="1"/>
  <c r="T799" i="1"/>
  <c r="U799" i="1"/>
  <c r="X799" i="1"/>
  <c r="N800" i="1"/>
  <c r="O800" i="1"/>
  <c r="P800" i="1"/>
  <c r="Q800" i="1"/>
  <c r="R800" i="1"/>
  <c r="S800" i="1"/>
  <c r="T800" i="1"/>
  <c r="U800" i="1"/>
  <c r="X800" i="1"/>
  <c r="N801" i="1"/>
  <c r="O801" i="1"/>
  <c r="P801" i="1"/>
  <c r="Q801" i="1"/>
  <c r="R801" i="1"/>
  <c r="S801" i="1"/>
  <c r="T801" i="1"/>
  <c r="U801" i="1"/>
  <c r="X801" i="1"/>
  <c r="N802" i="1"/>
  <c r="O802" i="1"/>
  <c r="P802" i="1"/>
  <c r="Q802" i="1"/>
  <c r="R802" i="1"/>
  <c r="S802" i="1"/>
  <c r="T802" i="1"/>
  <c r="U802" i="1"/>
  <c r="X802" i="1"/>
  <c r="N803" i="1"/>
  <c r="O803" i="1"/>
  <c r="P803" i="1"/>
  <c r="Q803" i="1"/>
  <c r="R803" i="1"/>
  <c r="S803" i="1"/>
  <c r="T803" i="1"/>
  <c r="U803" i="1"/>
  <c r="X803" i="1"/>
  <c r="N804" i="1"/>
  <c r="O804" i="1"/>
  <c r="P804" i="1"/>
  <c r="Q804" i="1"/>
  <c r="R804" i="1"/>
  <c r="S804" i="1"/>
  <c r="T804" i="1"/>
  <c r="U804" i="1"/>
  <c r="X804" i="1"/>
  <c r="N805" i="1"/>
  <c r="O805" i="1"/>
  <c r="P805" i="1"/>
  <c r="Q805" i="1"/>
  <c r="R805" i="1"/>
  <c r="S805" i="1"/>
  <c r="T805" i="1"/>
  <c r="U805" i="1"/>
  <c r="X805" i="1"/>
  <c r="N806" i="1"/>
  <c r="O806" i="1"/>
  <c r="P806" i="1"/>
  <c r="Q806" i="1"/>
  <c r="R806" i="1"/>
  <c r="S806" i="1"/>
  <c r="T806" i="1"/>
  <c r="U806" i="1"/>
  <c r="X806" i="1"/>
  <c r="N807" i="1"/>
  <c r="O807" i="1"/>
  <c r="P807" i="1"/>
  <c r="Q807" i="1"/>
  <c r="R807" i="1"/>
  <c r="S807" i="1"/>
  <c r="T807" i="1"/>
  <c r="U807" i="1"/>
  <c r="X807" i="1"/>
  <c r="N808" i="1"/>
  <c r="O808" i="1"/>
  <c r="P808" i="1"/>
  <c r="Q808" i="1"/>
  <c r="R808" i="1"/>
  <c r="S808" i="1"/>
  <c r="T808" i="1"/>
  <c r="U808" i="1"/>
  <c r="X808" i="1"/>
  <c r="N809" i="1"/>
  <c r="O809" i="1"/>
  <c r="P809" i="1"/>
  <c r="Q809" i="1"/>
  <c r="R809" i="1"/>
  <c r="S809" i="1"/>
  <c r="T809" i="1"/>
  <c r="U809" i="1"/>
  <c r="X809" i="1"/>
  <c r="N810" i="1"/>
  <c r="O810" i="1"/>
  <c r="P810" i="1"/>
  <c r="Q810" i="1"/>
  <c r="R810" i="1"/>
  <c r="S810" i="1"/>
  <c r="T810" i="1"/>
  <c r="U810" i="1"/>
  <c r="X810" i="1"/>
  <c r="N811" i="1"/>
  <c r="O811" i="1"/>
  <c r="P811" i="1"/>
  <c r="Q811" i="1"/>
  <c r="R811" i="1"/>
  <c r="S811" i="1"/>
  <c r="T811" i="1"/>
  <c r="U811" i="1"/>
  <c r="X811" i="1"/>
  <c r="N812" i="1"/>
  <c r="O812" i="1"/>
  <c r="P812" i="1"/>
  <c r="Q812" i="1"/>
  <c r="R812" i="1"/>
  <c r="S812" i="1"/>
  <c r="T812" i="1"/>
  <c r="U812" i="1"/>
  <c r="X812" i="1"/>
  <c r="N813" i="1"/>
  <c r="O813" i="1"/>
  <c r="P813" i="1"/>
  <c r="Q813" i="1"/>
  <c r="R813" i="1"/>
  <c r="S813" i="1"/>
  <c r="T813" i="1"/>
  <c r="U813" i="1"/>
  <c r="X813" i="1"/>
  <c r="N814" i="1"/>
  <c r="O814" i="1"/>
  <c r="P814" i="1"/>
  <c r="Q814" i="1"/>
  <c r="R814" i="1"/>
  <c r="S814" i="1"/>
  <c r="T814" i="1"/>
  <c r="U814" i="1"/>
  <c r="X814" i="1"/>
  <c r="N815" i="1"/>
  <c r="O815" i="1"/>
  <c r="P815" i="1"/>
  <c r="Q815" i="1"/>
  <c r="R815" i="1"/>
  <c r="S815" i="1"/>
  <c r="T815" i="1"/>
  <c r="U815" i="1"/>
  <c r="X815" i="1"/>
  <c r="N816" i="1"/>
  <c r="O816" i="1"/>
  <c r="P816" i="1"/>
  <c r="Q816" i="1"/>
  <c r="R816" i="1"/>
  <c r="S816" i="1"/>
  <c r="T816" i="1"/>
  <c r="U816" i="1"/>
  <c r="X816" i="1"/>
  <c r="N817" i="1"/>
  <c r="O817" i="1"/>
  <c r="P817" i="1"/>
  <c r="Q817" i="1"/>
  <c r="R817" i="1"/>
  <c r="S817" i="1"/>
  <c r="T817" i="1"/>
  <c r="U817" i="1"/>
  <c r="X817" i="1"/>
  <c r="N818" i="1"/>
  <c r="O818" i="1"/>
  <c r="P818" i="1"/>
  <c r="Q818" i="1"/>
  <c r="R818" i="1"/>
  <c r="S818" i="1"/>
  <c r="T818" i="1"/>
  <c r="U818" i="1"/>
  <c r="X818" i="1"/>
  <c r="N819" i="1"/>
  <c r="O819" i="1"/>
  <c r="P819" i="1"/>
  <c r="Q819" i="1"/>
  <c r="R819" i="1"/>
  <c r="S819" i="1"/>
  <c r="T819" i="1"/>
  <c r="U819" i="1"/>
  <c r="X819" i="1"/>
  <c r="N820" i="1"/>
  <c r="O820" i="1"/>
  <c r="P820" i="1"/>
  <c r="Q820" i="1"/>
  <c r="R820" i="1"/>
  <c r="S820" i="1"/>
  <c r="T820" i="1"/>
  <c r="U820" i="1"/>
  <c r="X820" i="1"/>
  <c r="N821" i="1"/>
  <c r="O821" i="1"/>
  <c r="P821" i="1"/>
  <c r="Q821" i="1"/>
  <c r="R821" i="1"/>
  <c r="S821" i="1"/>
  <c r="T821" i="1"/>
  <c r="U821" i="1"/>
  <c r="X821" i="1"/>
  <c r="N822" i="1"/>
  <c r="O822" i="1"/>
  <c r="P822" i="1"/>
  <c r="Q822" i="1"/>
  <c r="R822" i="1"/>
  <c r="S822" i="1"/>
  <c r="T822" i="1"/>
  <c r="U822" i="1"/>
  <c r="X822" i="1"/>
  <c r="N823" i="1"/>
  <c r="O823" i="1"/>
  <c r="P823" i="1"/>
  <c r="Q823" i="1"/>
  <c r="R823" i="1"/>
  <c r="S823" i="1"/>
  <c r="T823" i="1"/>
  <c r="U823" i="1"/>
  <c r="X823" i="1"/>
  <c r="N824" i="1"/>
  <c r="O824" i="1"/>
  <c r="P824" i="1"/>
  <c r="Q824" i="1"/>
  <c r="R824" i="1"/>
  <c r="S824" i="1"/>
  <c r="T824" i="1"/>
  <c r="U824" i="1"/>
  <c r="X824" i="1"/>
  <c r="N825" i="1"/>
  <c r="O825" i="1"/>
  <c r="P825" i="1"/>
  <c r="Q825" i="1"/>
  <c r="R825" i="1"/>
  <c r="S825" i="1"/>
  <c r="T825" i="1"/>
  <c r="U825" i="1"/>
  <c r="X825" i="1"/>
  <c r="N826" i="1"/>
  <c r="O826" i="1"/>
  <c r="P826" i="1"/>
  <c r="Q826" i="1"/>
  <c r="R826" i="1"/>
  <c r="S826" i="1"/>
  <c r="T826" i="1"/>
  <c r="U826" i="1"/>
  <c r="X826" i="1"/>
  <c r="N827" i="1"/>
  <c r="O827" i="1"/>
  <c r="P827" i="1"/>
  <c r="Q827" i="1"/>
  <c r="R827" i="1"/>
  <c r="S827" i="1"/>
  <c r="T827" i="1"/>
  <c r="U827" i="1"/>
  <c r="X827" i="1"/>
  <c r="N828" i="1"/>
  <c r="O828" i="1"/>
  <c r="P828" i="1"/>
  <c r="Q828" i="1"/>
  <c r="R828" i="1"/>
  <c r="S828" i="1"/>
  <c r="T828" i="1"/>
  <c r="U828" i="1"/>
  <c r="X828" i="1"/>
  <c r="N829" i="1"/>
  <c r="O829" i="1"/>
  <c r="P829" i="1"/>
  <c r="Q829" i="1"/>
  <c r="R829" i="1"/>
  <c r="S829" i="1"/>
  <c r="T829" i="1"/>
  <c r="U829" i="1"/>
  <c r="X829" i="1"/>
  <c r="N830" i="1"/>
  <c r="O830" i="1"/>
  <c r="P830" i="1"/>
  <c r="Q830" i="1"/>
  <c r="R830" i="1"/>
  <c r="S830" i="1"/>
  <c r="T830" i="1"/>
  <c r="U830" i="1"/>
  <c r="X830" i="1"/>
  <c r="N831" i="1"/>
  <c r="O831" i="1"/>
  <c r="P831" i="1"/>
  <c r="Q831" i="1"/>
  <c r="R831" i="1"/>
  <c r="S831" i="1"/>
  <c r="T831" i="1"/>
  <c r="U831" i="1"/>
  <c r="X831" i="1"/>
  <c r="N832" i="1"/>
  <c r="O832" i="1"/>
  <c r="P832" i="1"/>
  <c r="Q832" i="1"/>
  <c r="R832" i="1"/>
  <c r="S832" i="1"/>
  <c r="T832" i="1"/>
  <c r="U832" i="1"/>
  <c r="X832" i="1"/>
  <c r="N833" i="1"/>
  <c r="O833" i="1"/>
  <c r="P833" i="1"/>
  <c r="Q833" i="1"/>
  <c r="R833" i="1"/>
  <c r="S833" i="1"/>
  <c r="T833" i="1"/>
  <c r="U833" i="1"/>
  <c r="X833" i="1"/>
  <c r="N834" i="1"/>
  <c r="O834" i="1"/>
  <c r="P834" i="1"/>
  <c r="Q834" i="1"/>
  <c r="R834" i="1"/>
  <c r="S834" i="1"/>
  <c r="T834" i="1"/>
  <c r="U834" i="1"/>
  <c r="X834" i="1"/>
  <c r="N835" i="1"/>
  <c r="O835" i="1"/>
  <c r="P835" i="1"/>
  <c r="Q835" i="1"/>
  <c r="R835" i="1"/>
  <c r="S835" i="1"/>
  <c r="T835" i="1"/>
  <c r="U835" i="1"/>
  <c r="X835" i="1"/>
  <c r="N836" i="1"/>
  <c r="O836" i="1"/>
  <c r="P836" i="1"/>
  <c r="Q836" i="1"/>
  <c r="R836" i="1"/>
  <c r="S836" i="1"/>
  <c r="T836" i="1"/>
  <c r="U836" i="1"/>
  <c r="X836" i="1"/>
  <c r="N837" i="1"/>
  <c r="O837" i="1"/>
  <c r="P837" i="1"/>
  <c r="Q837" i="1"/>
  <c r="R837" i="1"/>
  <c r="S837" i="1"/>
  <c r="T837" i="1"/>
  <c r="U837" i="1"/>
  <c r="X837" i="1"/>
  <c r="N838" i="1"/>
  <c r="O838" i="1"/>
  <c r="P838" i="1"/>
  <c r="Q838" i="1"/>
  <c r="R838" i="1"/>
  <c r="S838" i="1"/>
  <c r="T838" i="1"/>
  <c r="U838" i="1"/>
  <c r="X838" i="1"/>
  <c r="N839" i="1"/>
  <c r="O839" i="1"/>
  <c r="P839" i="1"/>
  <c r="Q839" i="1"/>
  <c r="R839" i="1"/>
  <c r="S839" i="1"/>
  <c r="T839" i="1"/>
  <c r="U839" i="1"/>
  <c r="X839" i="1"/>
  <c r="N840" i="1"/>
  <c r="O840" i="1"/>
  <c r="P840" i="1"/>
  <c r="Q840" i="1"/>
  <c r="R840" i="1"/>
  <c r="S840" i="1"/>
  <c r="T840" i="1"/>
  <c r="U840" i="1"/>
  <c r="X840" i="1"/>
  <c r="N841" i="1"/>
  <c r="O841" i="1"/>
  <c r="P841" i="1"/>
  <c r="Q841" i="1"/>
  <c r="R841" i="1"/>
  <c r="S841" i="1"/>
  <c r="T841" i="1"/>
  <c r="U841" i="1"/>
  <c r="X841" i="1"/>
  <c r="N842" i="1"/>
  <c r="O842" i="1"/>
  <c r="P842" i="1"/>
  <c r="Q842" i="1"/>
  <c r="R842" i="1"/>
  <c r="S842" i="1"/>
  <c r="T842" i="1"/>
  <c r="U842" i="1"/>
  <c r="X842" i="1"/>
  <c r="N843" i="1"/>
  <c r="O843" i="1"/>
  <c r="P843" i="1"/>
  <c r="Q843" i="1"/>
  <c r="R843" i="1"/>
  <c r="S843" i="1"/>
  <c r="T843" i="1"/>
  <c r="U843" i="1"/>
  <c r="X843" i="1"/>
  <c r="N844" i="1"/>
  <c r="O844" i="1"/>
  <c r="P844" i="1"/>
  <c r="Q844" i="1"/>
  <c r="R844" i="1"/>
  <c r="S844" i="1"/>
  <c r="T844" i="1"/>
  <c r="U844" i="1"/>
  <c r="X844" i="1"/>
  <c r="N845" i="1"/>
  <c r="O845" i="1"/>
  <c r="P845" i="1"/>
  <c r="Q845" i="1"/>
  <c r="R845" i="1"/>
  <c r="S845" i="1"/>
  <c r="T845" i="1"/>
  <c r="U845" i="1"/>
  <c r="X845" i="1"/>
  <c r="N846" i="1"/>
  <c r="O846" i="1"/>
  <c r="P846" i="1"/>
  <c r="Q846" i="1"/>
  <c r="R846" i="1"/>
  <c r="S846" i="1"/>
  <c r="T846" i="1"/>
  <c r="U846" i="1"/>
  <c r="X846" i="1"/>
  <c r="N847" i="1"/>
  <c r="O847" i="1"/>
  <c r="P847" i="1"/>
  <c r="Q847" i="1"/>
  <c r="R847" i="1"/>
  <c r="S847" i="1"/>
  <c r="T847" i="1"/>
  <c r="U847" i="1"/>
  <c r="X847" i="1"/>
  <c r="N848" i="1"/>
  <c r="O848" i="1"/>
  <c r="P848" i="1"/>
  <c r="Q848" i="1"/>
  <c r="R848" i="1"/>
  <c r="S848" i="1"/>
  <c r="T848" i="1"/>
  <c r="U848" i="1"/>
  <c r="X848" i="1"/>
  <c r="N849" i="1"/>
  <c r="O849" i="1"/>
  <c r="P849" i="1"/>
  <c r="Q849" i="1"/>
  <c r="R849" i="1"/>
  <c r="S849" i="1"/>
  <c r="T849" i="1"/>
  <c r="U849" i="1"/>
  <c r="X849" i="1"/>
  <c r="N850" i="1"/>
  <c r="O850" i="1"/>
  <c r="P850" i="1"/>
  <c r="Q850" i="1"/>
  <c r="R850" i="1"/>
  <c r="S850" i="1"/>
  <c r="T850" i="1"/>
  <c r="U850" i="1"/>
  <c r="X850" i="1"/>
  <c r="N851" i="1"/>
  <c r="O851" i="1"/>
  <c r="P851" i="1"/>
  <c r="Q851" i="1"/>
  <c r="R851" i="1"/>
  <c r="S851" i="1"/>
  <c r="T851" i="1"/>
  <c r="U851" i="1"/>
  <c r="X851" i="1"/>
  <c r="N852" i="1"/>
  <c r="O852" i="1"/>
  <c r="P852" i="1"/>
  <c r="Q852" i="1"/>
  <c r="R852" i="1"/>
  <c r="S852" i="1"/>
  <c r="T852" i="1"/>
  <c r="U852" i="1"/>
  <c r="X852" i="1"/>
  <c r="N853" i="1"/>
  <c r="O853" i="1"/>
  <c r="P853" i="1"/>
  <c r="Q853" i="1"/>
  <c r="R853" i="1"/>
  <c r="S853" i="1"/>
  <c r="T853" i="1"/>
  <c r="U853" i="1"/>
  <c r="X853" i="1"/>
  <c r="N854" i="1"/>
  <c r="O854" i="1"/>
  <c r="P854" i="1"/>
  <c r="Q854" i="1"/>
  <c r="R854" i="1"/>
  <c r="S854" i="1"/>
  <c r="T854" i="1"/>
  <c r="U854" i="1"/>
  <c r="X854" i="1"/>
  <c r="N855" i="1"/>
  <c r="O855" i="1"/>
  <c r="P855" i="1"/>
  <c r="Q855" i="1"/>
  <c r="R855" i="1"/>
  <c r="S855" i="1"/>
  <c r="T855" i="1"/>
  <c r="U855" i="1"/>
  <c r="X855" i="1"/>
  <c r="N856" i="1"/>
  <c r="O856" i="1"/>
  <c r="P856" i="1"/>
  <c r="Q856" i="1"/>
  <c r="R856" i="1"/>
  <c r="S856" i="1"/>
  <c r="T856" i="1"/>
  <c r="U856" i="1"/>
  <c r="X856" i="1"/>
  <c r="N857" i="1"/>
  <c r="O857" i="1"/>
  <c r="P857" i="1"/>
  <c r="Q857" i="1"/>
  <c r="R857" i="1"/>
  <c r="S857" i="1"/>
  <c r="T857" i="1"/>
  <c r="U857" i="1"/>
  <c r="X857" i="1"/>
  <c r="N858" i="1"/>
  <c r="O858" i="1"/>
  <c r="P858" i="1"/>
  <c r="Q858" i="1"/>
  <c r="R858" i="1"/>
  <c r="S858" i="1"/>
  <c r="T858" i="1"/>
  <c r="U858" i="1"/>
  <c r="X858" i="1"/>
  <c r="N859" i="1"/>
  <c r="O859" i="1"/>
  <c r="P859" i="1"/>
  <c r="Q859" i="1"/>
  <c r="R859" i="1"/>
  <c r="S859" i="1"/>
  <c r="T859" i="1"/>
  <c r="U859" i="1"/>
  <c r="X859" i="1"/>
  <c r="N860" i="1"/>
  <c r="O860" i="1"/>
  <c r="P860" i="1"/>
  <c r="Q860" i="1"/>
  <c r="R860" i="1"/>
  <c r="S860" i="1"/>
  <c r="T860" i="1"/>
  <c r="U860" i="1"/>
  <c r="X860" i="1"/>
  <c r="N861" i="1"/>
  <c r="O861" i="1"/>
  <c r="P861" i="1"/>
  <c r="Q861" i="1"/>
  <c r="R861" i="1"/>
  <c r="S861" i="1"/>
  <c r="T861" i="1"/>
  <c r="U861" i="1"/>
  <c r="X861" i="1"/>
  <c r="N862" i="1"/>
  <c r="O862" i="1"/>
  <c r="P862" i="1"/>
  <c r="Q862" i="1"/>
  <c r="R862" i="1"/>
  <c r="S862" i="1"/>
  <c r="T862" i="1"/>
  <c r="U862" i="1"/>
  <c r="X862" i="1"/>
  <c r="N863" i="1"/>
  <c r="O863" i="1"/>
  <c r="P863" i="1"/>
  <c r="Q863" i="1"/>
  <c r="R863" i="1"/>
  <c r="S863" i="1"/>
  <c r="T863" i="1"/>
  <c r="U863" i="1"/>
  <c r="X863" i="1"/>
  <c r="N864" i="1"/>
  <c r="O864" i="1"/>
  <c r="P864" i="1"/>
  <c r="Q864" i="1"/>
  <c r="R864" i="1"/>
  <c r="S864" i="1"/>
  <c r="T864" i="1"/>
  <c r="U864" i="1"/>
  <c r="X864" i="1"/>
  <c r="N865" i="1"/>
  <c r="O865" i="1"/>
  <c r="P865" i="1"/>
  <c r="Q865" i="1"/>
  <c r="R865" i="1"/>
  <c r="S865" i="1"/>
  <c r="T865" i="1"/>
  <c r="U865" i="1"/>
  <c r="X865" i="1"/>
  <c r="N866" i="1"/>
  <c r="O866" i="1"/>
  <c r="P866" i="1"/>
  <c r="Q866" i="1"/>
  <c r="R866" i="1"/>
  <c r="S866" i="1"/>
  <c r="T866" i="1"/>
  <c r="U866" i="1"/>
  <c r="X866" i="1"/>
  <c r="N867" i="1"/>
  <c r="O867" i="1"/>
  <c r="P867" i="1"/>
  <c r="Q867" i="1"/>
  <c r="R867" i="1"/>
  <c r="S867" i="1"/>
  <c r="T867" i="1"/>
  <c r="U867" i="1"/>
  <c r="X867" i="1"/>
  <c r="N868" i="1"/>
  <c r="O868" i="1"/>
  <c r="P868" i="1"/>
  <c r="Q868" i="1"/>
  <c r="R868" i="1"/>
  <c r="S868" i="1"/>
  <c r="T868" i="1"/>
  <c r="U868" i="1"/>
  <c r="X868" i="1"/>
  <c r="N869" i="1"/>
  <c r="O869" i="1"/>
  <c r="P869" i="1"/>
  <c r="Q869" i="1"/>
  <c r="R869" i="1"/>
  <c r="S869" i="1"/>
  <c r="T869" i="1"/>
  <c r="U869" i="1"/>
  <c r="X869" i="1"/>
  <c r="N870" i="1"/>
  <c r="O870" i="1"/>
  <c r="P870" i="1"/>
  <c r="Q870" i="1"/>
  <c r="R870" i="1"/>
  <c r="S870" i="1"/>
  <c r="T870" i="1"/>
  <c r="U870" i="1"/>
  <c r="X870" i="1"/>
  <c r="N871" i="1"/>
  <c r="O871" i="1"/>
  <c r="P871" i="1"/>
  <c r="Q871" i="1"/>
  <c r="R871" i="1"/>
  <c r="S871" i="1"/>
  <c r="T871" i="1"/>
  <c r="U871" i="1"/>
  <c r="X871" i="1"/>
  <c r="N872" i="1"/>
  <c r="O872" i="1"/>
  <c r="P872" i="1"/>
  <c r="Q872" i="1"/>
  <c r="R872" i="1"/>
  <c r="S872" i="1"/>
  <c r="T872" i="1"/>
  <c r="U872" i="1"/>
  <c r="X872" i="1"/>
  <c r="N873" i="1"/>
  <c r="O873" i="1"/>
  <c r="P873" i="1"/>
  <c r="Q873" i="1"/>
  <c r="R873" i="1"/>
  <c r="S873" i="1"/>
  <c r="T873" i="1"/>
  <c r="U873" i="1"/>
  <c r="X873" i="1"/>
  <c r="N874" i="1"/>
  <c r="O874" i="1"/>
  <c r="P874" i="1"/>
  <c r="Q874" i="1"/>
  <c r="R874" i="1"/>
  <c r="S874" i="1"/>
  <c r="T874" i="1"/>
  <c r="U874" i="1"/>
  <c r="X874" i="1"/>
  <c r="N875" i="1"/>
  <c r="O875" i="1"/>
  <c r="P875" i="1"/>
  <c r="Q875" i="1"/>
  <c r="R875" i="1"/>
  <c r="S875" i="1"/>
  <c r="T875" i="1"/>
  <c r="U875" i="1"/>
  <c r="X875" i="1"/>
  <c r="N876" i="1"/>
  <c r="O876" i="1"/>
  <c r="P876" i="1"/>
  <c r="Q876" i="1"/>
  <c r="R876" i="1"/>
  <c r="S876" i="1"/>
  <c r="T876" i="1"/>
  <c r="U876" i="1"/>
  <c r="X876" i="1"/>
  <c r="N877" i="1"/>
  <c r="O877" i="1"/>
  <c r="P877" i="1"/>
  <c r="Q877" i="1"/>
  <c r="R877" i="1"/>
  <c r="S877" i="1"/>
  <c r="T877" i="1"/>
  <c r="U877" i="1"/>
  <c r="X877" i="1"/>
  <c r="N878" i="1"/>
  <c r="O878" i="1"/>
  <c r="P878" i="1"/>
  <c r="Q878" i="1"/>
  <c r="R878" i="1"/>
  <c r="S878" i="1"/>
  <c r="T878" i="1"/>
  <c r="U878" i="1"/>
  <c r="X878" i="1"/>
  <c r="N879" i="1"/>
  <c r="O879" i="1"/>
  <c r="P879" i="1"/>
  <c r="Q879" i="1"/>
  <c r="R879" i="1"/>
  <c r="S879" i="1"/>
  <c r="T879" i="1"/>
  <c r="U879" i="1"/>
  <c r="X879" i="1"/>
  <c r="N880" i="1"/>
  <c r="O880" i="1"/>
  <c r="P880" i="1"/>
  <c r="Q880" i="1"/>
  <c r="R880" i="1"/>
  <c r="S880" i="1"/>
  <c r="T880" i="1"/>
  <c r="U880" i="1"/>
  <c r="X880" i="1"/>
  <c r="N881" i="1"/>
  <c r="O881" i="1"/>
  <c r="P881" i="1"/>
  <c r="Q881" i="1"/>
  <c r="R881" i="1"/>
  <c r="S881" i="1"/>
  <c r="T881" i="1"/>
  <c r="U881" i="1"/>
  <c r="X881" i="1"/>
  <c r="N882" i="1"/>
  <c r="O882" i="1"/>
  <c r="P882" i="1"/>
  <c r="Q882" i="1"/>
  <c r="R882" i="1"/>
  <c r="S882" i="1"/>
  <c r="T882" i="1"/>
  <c r="U882" i="1"/>
  <c r="X882" i="1"/>
  <c r="N883" i="1"/>
  <c r="O883" i="1"/>
  <c r="P883" i="1"/>
  <c r="Q883" i="1"/>
  <c r="R883" i="1"/>
  <c r="S883" i="1"/>
  <c r="T883" i="1"/>
  <c r="U883" i="1"/>
  <c r="X883" i="1"/>
  <c r="N884" i="1"/>
  <c r="O884" i="1"/>
  <c r="P884" i="1"/>
  <c r="Q884" i="1"/>
  <c r="R884" i="1"/>
  <c r="S884" i="1"/>
  <c r="T884" i="1"/>
  <c r="U884" i="1"/>
  <c r="X884" i="1"/>
  <c r="N885" i="1"/>
  <c r="O885" i="1"/>
  <c r="P885" i="1"/>
  <c r="Q885" i="1"/>
  <c r="R885" i="1"/>
  <c r="S885" i="1"/>
  <c r="T885" i="1"/>
  <c r="U885" i="1"/>
  <c r="X885" i="1"/>
  <c r="N886" i="1"/>
  <c r="O886" i="1"/>
  <c r="P886" i="1"/>
  <c r="Q886" i="1"/>
  <c r="R886" i="1"/>
  <c r="S886" i="1"/>
  <c r="T886" i="1"/>
  <c r="U886" i="1"/>
  <c r="X886" i="1"/>
  <c r="N887" i="1"/>
  <c r="O887" i="1"/>
  <c r="P887" i="1"/>
  <c r="Q887" i="1"/>
  <c r="R887" i="1"/>
  <c r="S887" i="1"/>
  <c r="T887" i="1"/>
  <c r="U887" i="1"/>
  <c r="X887" i="1"/>
  <c r="N888" i="1"/>
  <c r="O888" i="1"/>
  <c r="P888" i="1"/>
  <c r="Q888" i="1"/>
  <c r="R888" i="1"/>
  <c r="S888" i="1"/>
  <c r="T888" i="1"/>
  <c r="U888" i="1"/>
  <c r="X888" i="1"/>
  <c r="N889" i="1"/>
  <c r="O889" i="1"/>
  <c r="P889" i="1"/>
  <c r="Q889" i="1"/>
  <c r="R889" i="1"/>
  <c r="S889" i="1"/>
  <c r="T889" i="1"/>
  <c r="U889" i="1"/>
  <c r="X889" i="1"/>
  <c r="N890" i="1"/>
  <c r="O890" i="1"/>
  <c r="P890" i="1"/>
  <c r="Q890" i="1"/>
  <c r="R890" i="1"/>
  <c r="S890" i="1"/>
  <c r="T890" i="1"/>
  <c r="U890" i="1"/>
  <c r="X890" i="1"/>
  <c r="N891" i="1"/>
  <c r="O891" i="1"/>
  <c r="P891" i="1"/>
  <c r="Q891" i="1"/>
  <c r="R891" i="1"/>
  <c r="S891" i="1"/>
  <c r="T891" i="1"/>
  <c r="U891" i="1"/>
  <c r="X891" i="1"/>
  <c r="N892" i="1"/>
  <c r="O892" i="1"/>
  <c r="P892" i="1"/>
  <c r="Q892" i="1"/>
  <c r="R892" i="1"/>
  <c r="S892" i="1"/>
  <c r="T892" i="1"/>
  <c r="U892" i="1"/>
  <c r="X892" i="1"/>
  <c r="N893" i="1"/>
  <c r="O893" i="1"/>
  <c r="P893" i="1"/>
  <c r="Q893" i="1"/>
  <c r="R893" i="1"/>
  <c r="S893" i="1"/>
  <c r="T893" i="1"/>
  <c r="U893" i="1"/>
  <c r="X893" i="1"/>
  <c r="N894" i="1"/>
  <c r="O894" i="1"/>
  <c r="P894" i="1"/>
  <c r="Q894" i="1"/>
  <c r="R894" i="1"/>
  <c r="S894" i="1"/>
  <c r="T894" i="1"/>
  <c r="U894" i="1"/>
  <c r="X894" i="1"/>
  <c r="N895" i="1"/>
  <c r="O895" i="1"/>
  <c r="P895" i="1"/>
  <c r="Q895" i="1"/>
  <c r="R895" i="1"/>
  <c r="S895" i="1"/>
  <c r="T895" i="1"/>
  <c r="U895" i="1"/>
  <c r="X895" i="1"/>
  <c r="N896" i="1"/>
  <c r="O896" i="1"/>
  <c r="P896" i="1"/>
  <c r="Q896" i="1"/>
  <c r="R896" i="1"/>
  <c r="S896" i="1"/>
  <c r="T896" i="1"/>
  <c r="U896" i="1"/>
  <c r="X896" i="1"/>
  <c r="N897" i="1"/>
  <c r="O897" i="1"/>
  <c r="P897" i="1"/>
  <c r="Q897" i="1"/>
  <c r="R897" i="1"/>
  <c r="S897" i="1"/>
  <c r="T897" i="1"/>
  <c r="U897" i="1"/>
  <c r="X897" i="1"/>
  <c r="N898" i="1"/>
  <c r="O898" i="1"/>
  <c r="P898" i="1"/>
  <c r="Q898" i="1"/>
  <c r="R898" i="1"/>
  <c r="S898" i="1"/>
  <c r="T898" i="1"/>
  <c r="U898" i="1"/>
  <c r="X898" i="1"/>
  <c r="N899" i="1"/>
  <c r="O899" i="1"/>
  <c r="P899" i="1"/>
  <c r="Q899" i="1"/>
  <c r="R899" i="1"/>
  <c r="S899" i="1"/>
  <c r="T899" i="1"/>
  <c r="U899" i="1"/>
  <c r="X899" i="1"/>
  <c r="N900" i="1"/>
  <c r="O900" i="1"/>
  <c r="P900" i="1"/>
  <c r="Q900" i="1"/>
  <c r="R900" i="1"/>
  <c r="S900" i="1"/>
  <c r="T900" i="1"/>
  <c r="U900" i="1"/>
  <c r="X900" i="1"/>
  <c r="N901" i="1"/>
  <c r="O901" i="1"/>
  <c r="P901" i="1"/>
  <c r="Q901" i="1"/>
  <c r="R901" i="1"/>
  <c r="S901" i="1"/>
  <c r="T901" i="1"/>
  <c r="U901" i="1"/>
  <c r="X901" i="1"/>
  <c r="N902" i="1"/>
  <c r="O902" i="1"/>
  <c r="P902" i="1"/>
  <c r="Q902" i="1"/>
  <c r="R902" i="1"/>
  <c r="S902" i="1"/>
  <c r="T902" i="1"/>
  <c r="U902" i="1"/>
  <c r="X902" i="1"/>
  <c r="N903" i="1"/>
  <c r="O903" i="1"/>
  <c r="P903" i="1"/>
  <c r="Q903" i="1"/>
  <c r="R903" i="1"/>
  <c r="S903" i="1"/>
  <c r="T903" i="1"/>
  <c r="U903" i="1"/>
  <c r="X903" i="1"/>
  <c r="N904" i="1"/>
  <c r="O904" i="1"/>
  <c r="P904" i="1"/>
  <c r="Q904" i="1"/>
  <c r="R904" i="1"/>
  <c r="S904" i="1"/>
  <c r="T904" i="1"/>
  <c r="U904" i="1"/>
  <c r="X904" i="1"/>
  <c r="N905" i="1"/>
  <c r="O905" i="1"/>
  <c r="P905" i="1"/>
  <c r="Q905" i="1"/>
  <c r="R905" i="1"/>
  <c r="S905" i="1"/>
  <c r="T905" i="1"/>
  <c r="U905" i="1"/>
  <c r="X905" i="1"/>
  <c r="N906" i="1"/>
  <c r="O906" i="1"/>
  <c r="P906" i="1"/>
  <c r="Q906" i="1"/>
  <c r="R906" i="1"/>
  <c r="S906" i="1"/>
  <c r="T906" i="1"/>
  <c r="U906" i="1"/>
  <c r="X906" i="1"/>
  <c r="N907" i="1"/>
  <c r="O907" i="1"/>
  <c r="P907" i="1"/>
  <c r="Q907" i="1"/>
  <c r="R907" i="1"/>
  <c r="S907" i="1"/>
  <c r="T907" i="1"/>
  <c r="U907" i="1"/>
  <c r="X907" i="1"/>
  <c r="N908" i="1"/>
  <c r="O908" i="1"/>
  <c r="P908" i="1"/>
  <c r="Q908" i="1"/>
  <c r="R908" i="1"/>
  <c r="S908" i="1"/>
  <c r="T908" i="1"/>
  <c r="U908" i="1"/>
  <c r="X908" i="1"/>
  <c r="N909" i="1"/>
  <c r="O909" i="1"/>
  <c r="P909" i="1"/>
  <c r="Q909" i="1"/>
  <c r="R909" i="1"/>
  <c r="S909" i="1"/>
  <c r="T909" i="1"/>
  <c r="U909" i="1"/>
  <c r="X909" i="1"/>
  <c r="N910" i="1"/>
  <c r="O910" i="1"/>
  <c r="P910" i="1"/>
  <c r="Q910" i="1"/>
  <c r="R910" i="1"/>
  <c r="S910" i="1"/>
  <c r="T910" i="1"/>
  <c r="U910" i="1"/>
  <c r="X910" i="1"/>
  <c r="N911" i="1"/>
  <c r="O911" i="1"/>
  <c r="P911" i="1"/>
  <c r="Q911" i="1"/>
  <c r="R911" i="1"/>
  <c r="S911" i="1"/>
  <c r="T911" i="1"/>
  <c r="U911" i="1"/>
  <c r="X911" i="1"/>
  <c r="N912" i="1"/>
  <c r="O912" i="1"/>
  <c r="P912" i="1"/>
  <c r="Q912" i="1"/>
  <c r="R912" i="1"/>
  <c r="S912" i="1"/>
  <c r="T912" i="1"/>
  <c r="U912" i="1"/>
  <c r="X912" i="1"/>
  <c r="N913" i="1"/>
  <c r="O913" i="1"/>
  <c r="P913" i="1"/>
  <c r="Q913" i="1"/>
  <c r="R913" i="1"/>
  <c r="S913" i="1"/>
  <c r="T913" i="1"/>
  <c r="U913" i="1"/>
  <c r="X913" i="1"/>
  <c r="N914" i="1"/>
  <c r="O914" i="1"/>
  <c r="P914" i="1"/>
  <c r="Q914" i="1"/>
  <c r="R914" i="1"/>
  <c r="S914" i="1"/>
  <c r="T914" i="1"/>
  <c r="U914" i="1"/>
  <c r="X914" i="1"/>
  <c r="N915" i="1"/>
  <c r="O915" i="1"/>
  <c r="P915" i="1"/>
  <c r="Q915" i="1"/>
  <c r="R915" i="1"/>
  <c r="S915" i="1"/>
  <c r="T915" i="1"/>
  <c r="U915" i="1"/>
  <c r="X915" i="1"/>
  <c r="N916" i="1"/>
  <c r="O916" i="1"/>
  <c r="P916" i="1"/>
  <c r="Q916" i="1"/>
  <c r="R916" i="1"/>
  <c r="S916" i="1"/>
  <c r="T916" i="1"/>
  <c r="U916" i="1"/>
  <c r="X916" i="1"/>
  <c r="N917" i="1"/>
  <c r="O917" i="1"/>
  <c r="P917" i="1"/>
  <c r="Q917" i="1"/>
  <c r="R917" i="1"/>
  <c r="S917" i="1"/>
  <c r="T917" i="1"/>
  <c r="U917" i="1"/>
  <c r="X917" i="1"/>
  <c r="N918" i="1"/>
  <c r="O918" i="1"/>
  <c r="P918" i="1"/>
  <c r="Q918" i="1"/>
  <c r="R918" i="1"/>
  <c r="S918" i="1"/>
  <c r="T918" i="1"/>
  <c r="U918" i="1"/>
  <c r="X918" i="1"/>
  <c r="N919" i="1"/>
  <c r="O919" i="1"/>
  <c r="P919" i="1"/>
  <c r="Q919" i="1"/>
  <c r="R919" i="1"/>
  <c r="S919" i="1"/>
  <c r="T919" i="1"/>
  <c r="U919" i="1"/>
  <c r="X919" i="1"/>
  <c r="N920" i="1"/>
  <c r="O920" i="1"/>
  <c r="P920" i="1"/>
  <c r="Q920" i="1"/>
  <c r="R920" i="1"/>
  <c r="S920" i="1"/>
  <c r="T920" i="1"/>
  <c r="U920" i="1"/>
  <c r="X920" i="1"/>
  <c r="N921" i="1"/>
  <c r="O921" i="1"/>
  <c r="P921" i="1"/>
  <c r="Q921" i="1"/>
  <c r="R921" i="1"/>
  <c r="S921" i="1"/>
  <c r="T921" i="1"/>
  <c r="U921" i="1"/>
  <c r="X921" i="1"/>
  <c r="N922" i="1"/>
  <c r="O922" i="1"/>
  <c r="P922" i="1"/>
  <c r="Q922" i="1"/>
  <c r="R922" i="1"/>
  <c r="S922" i="1"/>
  <c r="T922" i="1"/>
  <c r="U922" i="1"/>
  <c r="X922" i="1"/>
  <c r="N923" i="1"/>
  <c r="O923" i="1"/>
  <c r="P923" i="1"/>
  <c r="Q923" i="1"/>
  <c r="R923" i="1"/>
  <c r="S923" i="1"/>
  <c r="T923" i="1"/>
  <c r="U923" i="1"/>
  <c r="X923" i="1"/>
  <c r="N924" i="1"/>
  <c r="O924" i="1"/>
  <c r="P924" i="1"/>
  <c r="Q924" i="1"/>
  <c r="R924" i="1"/>
  <c r="S924" i="1"/>
  <c r="T924" i="1"/>
  <c r="U924" i="1"/>
  <c r="X924" i="1"/>
  <c r="N925" i="1"/>
  <c r="O925" i="1"/>
  <c r="P925" i="1"/>
  <c r="Q925" i="1"/>
  <c r="R925" i="1"/>
  <c r="S925" i="1"/>
  <c r="T925" i="1"/>
  <c r="U925" i="1"/>
  <c r="X925" i="1"/>
  <c r="N926" i="1"/>
  <c r="O926" i="1"/>
  <c r="P926" i="1"/>
  <c r="Q926" i="1"/>
  <c r="R926" i="1"/>
  <c r="S926" i="1"/>
  <c r="T926" i="1"/>
  <c r="U926" i="1"/>
  <c r="X926" i="1"/>
  <c r="N927" i="1"/>
  <c r="O927" i="1"/>
  <c r="P927" i="1"/>
  <c r="Q927" i="1"/>
  <c r="R927" i="1"/>
  <c r="S927" i="1"/>
  <c r="T927" i="1"/>
  <c r="U927" i="1"/>
  <c r="X927" i="1"/>
  <c r="N928" i="1"/>
  <c r="O928" i="1"/>
  <c r="P928" i="1"/>
  <c r="Q928" i="1"/>
  <c r="R928" i="1"/>
  <c r="S928" i="1"/>
  <c r="T928" i="1"/>
  <c r="U928" i="1"/>
  <c r="X928" i="1"/>
  <c r="N929" i="1"/>
  <c r="O929" i="1"/>
  <c r="P929" i="1"/>
  <c r="Q929" i="1"/>
  <c r="R929" i="1"/>
  <c r="S929" i="1"/>
  <c r="T929" i="1"/>
  <c r="U929" i="1"/>
  <c r="X929" i="1"/>
  <c r="N930" i="1"/>
  <c r="O930" i="1"/>
  <c r="P930" i="1"/>
  <c r="Q930" i="1"/>
  <c r="R930" i="1"/>
  <c r="S930" i="1"/>
  <c r="T930" i="1"/>
  <c r="U930" i="1"/>
  <c r="X930" i="1"/>
  <c r="N931" i="1"/>
  <c r="O931" i="1"/>
  <c r="P931" i="1"/>
  <c r="Q931" i="1"/>
  <c r="R931" i="1"/>
  <c r="S931" i="1"/>
  <c r="T931" i="1"/>
  <c r="U931" i="1"/>
  <c r="X931" i="1"/>
  <c r="N932" i="1"/>
  <c r="O932" i="1"/>
  <c r="P932" i="1"/>
  <c r="Q932" i="1"/>
  <c r="R932" i="1"/>
  <c r="S932" i="1"/>
  <c r="T932" i="1"/>
  <c r="U932" i="1"/>
  <c r="X932" i="1"/>
  <c r="N933" i="1"/>
  <c r="O933" i="1"/>
  <c r="P933" i="1"/>
  <c r="Q933" i="1"/>
  <c r="R933" i="1"/>
  <c r="S933" i="1"/>
  <c r="T933" i="1"/>
  <c r="U933" i="1"/>
  <c r="X933" i="1"/>
  <c r="N934" i="1"/>
  <c r="O934" i="1"/>
  <c r="P934" i="1"/>
  <c r="Q934" i="1"/>
  <c r="R934" i="1"/>
  <c r="S934" i="1"/>
  <c r="T934" i="1"/>
  <c r="U934" i="1"/>
  <c r="X934" i="1"/>
  <c r="N935" i="1"/>
  <c r="O935" i="1"/>
  <c r="P935" i="1"/>
  <c r="Q935" i="1"/>
  <c r="R935" i="1"/>
  <c r="S935" i="1"/>
  <c r="T935" i="1"/>
  <c r="U935" i="1"/>
  <c r="X935" i="1"/>
  <c r="N936" i="1"/>
  <c r="O936" i="1"/>
  <c r="P936" i="1"/>
  <c r="Q936" i="1"/>
  <c r="R936" i="1"/>
  <c r="S936" i="1"/>
  <c r="T936" i="1"/>
  <c r="U936" i="1"/>
  <c r="X936" i="1"/>
  <c r="N937" i="1"/>
  <c r="O937" i="1"/>
  <c r="P937" i="1"/>
  <c r="Q937" i="1"/>
  <c r="R937" i="1"/>
  <c r="S937" i="1"/>
  <c r="T937" i="1"/>
  <c r="U937" i="1"/>
  <c r="X937" i="1"/>
  <c r="N938" i="1"/>
  <c r="O938" i="1"/>
  <c r="P938" i="1"/>
  <c r="Q938" i="1"/>
  <c r="R938" i="1"/>
  <c r="S938" i="1"/>
  <c r="T938" i="1"/>
  <c r="U938" i="1"/>
  <c r="X938" i="1"/>
  <c r="N939" i="1"/>
  <c r="O939" i="1"/>
  <c r="P939" i="1"/>
  <c r="Q939" i="1"/>
  <c r="R939" i="1"/>
  <c r="S939" i="1"/>
  <c r="T939" i="1"/>
  <c r="U939" i="1"/>
  <c r="X939" i="1"/>
  <c r="N940" i="1"/>
  <c r="O940" i="1"/>
  <c r="P940" i="1"/>
  <c r="Q940" i="1"/>
  <c r="R940" i="1"/>
  <c r="S940" i="1"/>
  <c r="T940" i="1"/>
  <c r="U940" i="1"/>
  <c r="X940" i="1"/>
  <c r="N941" i="1"/>
  <c r="O941" i="1"/>
  <c r="P941" i="1"/>
  <c r="Q941" i="1"/>
  <c r="R941" i="1"/>
  <c r="S941" i="1"/>
  <c r="T941" i="1"/>
  <c r="U941" i="1"/>
  <c r="X941" i="1"/>
  <c r="N942" i="1"/>
  <c r="O942" i="1"/>
  <c r="P942" i="1"/>
  <c r="Q942" i="1"/>
  <c r="R942" i="1"/>
  <c r="S942" i="1"/>
  <c r="T942" i="1"/>
  <c r="U942" i="1"/>
  <c r="X942" i="1"/>
  <c r="N943" i="1"/>
  <c r="O943" i="1"/>
  <c r="P943" i="1"/>
  <c r="Q943" i="1"/>
  <c r="R943" i="1"/>
  <c r="S943" i="1"/>
  <c r="T943" i="1"/>
  <c r="U943" i="1"/>
  <c r="X943" i="1"/>
  <c r="N944" i="1"/>
  <c r="O944" i="1"/>
  <c r="P944" i="1"/>
  <c r="Q944" i="1"/>
  <c r="R944" i="1"/>
  <c r="S944" i="1"/>
  <c r="T944" i="1"/>
  <c r="U944" i="1"/>
  <c r="X944" i="1"/>
  <c r="N945" i="1"/>
  <c r="O945" i="1"/>
  <c r="P945" i="1"/>
  <c r="Q945" i="1"/>
  <c r="R945" i="1"/>
  <c r="S945" i="1"/>
  <c r="T945" i="1"/>
  <c r="U945" i="1"/>
  <c r="X945" i="1"/>
  <c r="N946" i="1"/>
  <c r="O946" i="1"/>
  <c r="P946" i="1"/>
  <c r="Q946" i="1"/>
  <c r="R946" i="1"/>
  <c r="S946" i="1"/>
  <c r="T946" i="1"/>
  <c r="U946" i="1"/>
  <c r="X946" i="1"/>
  <c r="N947" i="1"/>
  <c r="O947" i="1"/>
  <c r="P947" i="1"/>
  <c r="Q947" i="1"/>
  <c r="R947" i="1"/>
  <c r="S947" i="1"/>
  <c r="T947" i="1"/>
  <c r="U947" i="1"/>
  <c r="X947" i="1"/>
  <c r="N948" i="1"/>
  <c r="O948" i="1"/>
  <c r="P948" i="1"/>
  <c r="Q948" i="1"/>
  <c r="R948" i="1"/>
  <c r="S948" i="1"/>
  <c r="T948" i="1"/>
  <c r="U948" i="1"/>
  <c r="X948" i="1"/>
  <c r="N949" i="1"/>
  <c r="O949" i="1"/>
  <c r="P949" i="1"/>
  <c r="Q949" i="1"/>
  <c r="R949" i="1"/>
  <c r="S949" i="1"/>
  <c r="T949" i="1"/>
  <c r="U949" i="1"/>
  <c r="X949" i="1"/>
  <c r="N950" i="1"/>
  <c r="O950" i="1"/>
  <c r="P950" i="1"/>
  <c r="Q950" i="1"/>
  <c r="R950" i="1"/>
  <c r="S950" i="1"/>
  <c r="T950" i="1"/>
  <c r="U950" i="1"/>
  <c r="X950" i="1"/>
  <c r="N951" i="1"/>
  <c r="O951" i="1"/>
  <c r="P951" i="1"/>
  <c r="Q951" i="1"/>
  <c r="R951" i="1"/>
  <c r="S951" i="1"/>
  <c r="T951" i="1"/>
  <c r="U951" i="1"/>
  <c r="X951" i="1"/>
  <c r="N952" i="1"/>
  <c r="O952" i="1"/>
  <c r="P952" i="1"/>
  <c r="Q952" i="1"/>
  <c r="R952" i="1"/>
  <c r="S952" i="1"/>
  <c r="T952" i="1"/>
  <c r="U952" i="1"/>
  <c r="X952" i="1"/>
  <c r="N953" i="1"/>
  <c r="O953" i="1"/>
  <c r="P953" i="1"/>
  <c r="Q953" i="1"/>
  <c r="R953" i="1"/>
  <c r="S953" i="1"/>
  <c r="T953" i="1"/>
  <c r="U953" i="1"/>
  <c r="X953" i="1"/>
  <c r="N954" i="1"/>
  <c r="O954" i="1"/>
  <c r="P954" i="1"/>
  <c r="Q954" i="1"/>
  <c r="R954" i="1"/>
  <c r="S954" i="1"/>
  <c r="T954" i="1"/>
  <c r="U954" i="1"/>
  <c r="X954" i="1"/>
  <c r="N955" i="1"/>
  <c r="O955" i="1"/>
  <c r="P955" i="1"/>
  <c r="Q955" i="1"/>
  <c r="R955" i="1"/>
  <c r="S955" i="1"/>
  <c r="T955" i="1"/>
  <c r="U955" i="1"/>
  <c r="X955" i="1"/>
  <c r="N956" i="1"/>
  <c r="O956" i="1"/>
  <c r="P956" i="1"/>
  <c r="Q956" i="1"/>
  <c r="R956" i="1"/>
  <c r="S956" i="1"/>
  <c r="T956" i="1"/>
  <c r="U956" i="1"/>
  <c r="X956" i="1"/>
  <c r="N957" i="1"/>
  <c r="O957" i="1"/>
  <c r="P957" i="1"/>
  <c r="Q957" i="1"/>
  <c r="R957" i="1"/>
  <c r="S957" i="1"/>
  <c r="T957" i="1"/>
  <c r="U957" i="1"/>
  <c r="X957" i="1"/>
  <c r="N958" i="1"/>
  <c r="O958" i="1"/>
  <c r="P958" i="1"/>
  <c r="Q958" i="1"/>
  <c r="R958" i="1"/>
  <c r="S958" i="1"/>
  <c r="T958" i="1"/>
  <c r="U958" i="1"/>
  <c r="X958" i="1"/>
  <c r="N959" i="1"/>
  <c r="O959" i="1"/>
  <c r="P959" i="1"/>
  <c r="Q959" i="1"/>
  <c r="R959" i="1"/>
  <c r="S959" i="1"/>
  <c r="T959" i="1"/>
  <c r="U959" i="1"/>
  <c r="X959" i="1"/>
  <c r="N960" i="1"/>
  <c r="O960" i="1"/>
  <c r="P960" i="1"/>
  <c r="Q960" i="1"/>
  <c r="R960" i="1"/>
  <c r="S960" i="1"/>
  <c r="T960" i="1"/>
  <c r="U960" i="1"/>
  <c r="X960" i="1"/>
  <c r="N961" i="1"/>
  <c r="O961" i="1"/>
  <c r="P961" i="1"/>
  <c r="Q961" i="1"/>
  <c r="R961" i="1"/>
  <c r="S961" i="1"/>
  <c r="T961" i="1"/>
  <c r="U961" i="1"/>
  <c r="X961" i="1"/>
  <c r="N962" i="1"/>
  <c r="O962" i="1"/>
  <c r="P962" i="1"/>
  <c r="Q962" i="1"/>
  <c r="R962" i="1"/>
  <c r="S962" i="1"/>
  <c r="T962" i="1"/>
  <c r="U962" i="1"/>
  <c r="X962" i="1"/>
  <c r="N963" i="1"/>
  <c r="O963" i="1"/>
  <c r="P963" i="1"/>
  <c r="Q963" i="1"/>
  <c r="R963" i="1"/>
  <c r="S963" i="1"/>
  <c r="T963" i="1"/>
  <c r="U963" i="1"/>
  <c r="X963" i="1"/>
  <c r="N964" i="1"/>
  <c r="O964" i="1"/>
  <c r="P964" i="1"/>
  <c r="Q964" i="1"/>
  <c r="R964" i="1"/>
  <c r="S964" i="1"/>
  <c r="T964" i="1"/>
  <c r="U964" i="1"/>
  <c r="X964" i="1"/>
  <c r="N965" i="1"/>
  <c r="O965" i="1"/>
  <c r="P965" i="1"/>
  <c r="Q965" i="1"/>
  <c r="R965" i="1"/>
  <c r="S965" i="1"/>
  <c r="T965" i="1"/>
  <c r="U965" i="1"/>
  <c r="X965" i="1"/>
  <c r="N966" i="1"/>
  <c r="O966" i="1"/>
  <c r="P966" i="1"/>
  <c r="Q966" i="1"/>
  <c r="R966" i="1"/>
  <c r="S966" i="1"/>
  <c r="T966" i="1"/>
  <c r="U966" i="1"/>
  <c r="X966" i="1"/>
  <c r="N967" i="1"/>
  <c r="O967" i="1"/>
  <c r="P967" i="1"/>
  <c r="Q967" i="1"/>
  <c r="R967" i="1"/>
  <c r="S967" i="1"/>
  <c r="T967" i="1"/>
  <c r="U967" i="1"/>
  <c r="X967" i="1"/>
  <c r="N968" i="1"/>
  <c r="O968" i="1"/>
  <c r="P968" i="1"/>
  <c r="Q968" i="1"/>
  <c r="R968" i="1"/>
  <c r="S968" i="1"/>
  <c r="T968" i="1"/>
  <c r="U968" i="1"/>
  <c r="X968" i="1"/>
  <c r="N969" i="1"/>
  <c r="O969" i="1"/>
  <c r="P969" i="1"/>
  <c r="Q969" i="1"/>
  <c r="R969" i="1"/>
  <c r="S969" i="1"/>
  <c r="T969" i="1"/>
  <c r="U969" i="1"/>
  <c r="X969" i="1"/>
  <c r="N970" i="1"/>
  <c r="O970" i="1"/>
  <c r="P970" i="1"/>
  <c r="Q970" i="1"/>
  <c r="R970" i="1"/>
  <c r="S970" i="1"/>
  <c r="T970" i="1"/>
  <c r="U970" i="1"/>
  <c r="X970" i="1"/>
  <c r="N971" i="1"/>
  <c r="O971" i="1"/>
  <c r="P971" i="1"/>
  <c r="Q971" i="1"/>
  <c r="R971" i="1"/>
  <c r="S971" i="1"/>
  <c r="T971" i="1"/>
  <c r="U971" i="1"/>
  <c r="X971" i="1"/>
  <c r="N972" i="1"/>
  <c r="O972" i="1"/>
  <c r="P972" i="1"/>
  <c r="Q972" i="1"/>
  <c r="R972" i="1"/>
  <c r="S972" i="1"/>
  <c r="T972" i="1"/>
  <c r="U972" i="1"/>
  <c r="X972" i="1"/>
  <c r="N973" i="1"/>
  <c r="O973" i="1"/>
  <c r="P973" i="1"/>
  <c r="Q973" i="1"/>
  <c r="R973" i="1"/>
  <c r="S973" i="1"/>
  <c r="T973" i="1"/>
  <c r="U973" i="1"/>
  <c r="X973" i="1"/>
  <c r="N974" i="1"/>
  <c r="O974" i="1"/>
  <c r="P974" i="1"/>
  <c r="Q974" i="1"/>
  <c r="R974" i="1"/>
  <c r="S974" i="1"/>
  <c r="T974" i="1"/>
  <c r="U974" i="1"/>
  <c r="X974" i="1"/>
  <c r="N975" i="1"/>
  <c r="O975" i="1"/>
  <c r="P975" i="1"/>
  <c r="Q975" i="1"/>
  <c r="R975" i="1"/>
  <c r="S975" i="1"/>
  <c r="T975" i="1"/>
  <c r="U975" i="1"/>
  <c r="X975" i="1"/>
  <c r="N976" i="1"/>
  <c r="O976" i="1"/>
  <c r="P976" i="1"/>
  <c r="Q976" i="1"/>
  <c r="R976" i="1"/>
  <c r="S976" i="1"/>
  <c r="T976" i="1"/>
  <c r="U976" i="1"/>
  <c r="X976" i="1"/>
  <c r="N977" i="1"/>
  <c r="O977" i="1"/>
  <c r="P977" i="1"/>
  <c r="Q977" i="1"/>
  <c r="R977" i="1"/>
  <c r="S977" i="1"/>
  <c r="T977" i="1"/>
  <c r="U977" i="1"/>
  <c r="X977" i="1"/>
  <c r="N978" i="1"/>
  <c r="O978" i="1"/>
  <c r="P978" i="1"/>
  <c r="Q978" i="1"/>
  <c r="R978" i="1"/>
  <c r="S978" i="1"/>
  <c r="T978" i="1"/>
  <c r="U978" i="1"/>
  <c r="X978" i="1"/>
  <c r="N979" i="1"/>
  <c r="O979" i="1"/>
  <c r="P979" i="1"/>
  <c r="Q979" i="1"/>
  <c r="R979" i="1"/>
  <c r="S979" i="1"/>
  <c r="T979" i="1"/>
  <c r="U979" i="1"/>
  <c r="X979" i="1"/>
  <c r="N980" i="1"/>
  <c r="O980" i="1"/>
  <c r="P980" i="1"/>
  <c r="Q980" i="1"/>
  <c r="R980" i="1"/>
  <c r="S980" i="1"/>
  <c r="T980" i="1"/>
  <c r="U980" i="1"/>
  <c r="X980" i="1"/>
  <c r="N981" i="1"/>
  <c r="O981" i="1"/>
  <c r="P981" i="1"/>
  <c r="Q981" i="1"/>
  <c r="R981" i="1"/>
  <c r="S981" i="1"/>
  <c r="T981" i="1"/>
  <c r="U981" i="1"/>
  <c r="X981" i="1"/>
  <c r="N982" i="1"/>
  <c r="O982" i="1"/>
  <c r="P982" i="1"/>
  <c r="Q982" i="1"/>
  <c r="R982" i="1"/>
  <c r="S982" i="1"/>
  <c r="T982" i="1"/>
  <c r="U982" i="1"/>
  <c r="X982" i="1"/>
  <c r="N983" i="1"/>
  <c r="O983" i="1"/>
  <c r="P983" i="1"/>
  <c r="Q983" i="1"/>
  <c r="R983" i="1"/>
  <c r="S983" i="1"/>
  <c r="T983" i="1"/>
  <c r="U983" i="1"/>
  <c r="X983" i="1"/>
  <c r="N984" i="1"/>
  <c r="O984" i="1"/>
  <c r="P984" i="1"/>
  <c r="Q984" i="1"/>
  <c r="R984" i="1"/>
  <c r="S984" i="1"/>
  <c r="T984" i="1"/>
  <c r="U984" i="1"/>
  <c r="X984" i="1"/>
  <c r="N985" i="1"/>
  <c r="O985" i="1"/>
  <c r="P985" i="1"/>
  <c r="Q985" i="1"/>
  <c r="R985" i="1"/>
  <c r="S985" i="1"/>
  <c r="T985" i="1"/>
  <c r="U985" i="1"/>
  <c r="X985" i="1"/>
  <c r="N986" i="1"/>
  <c r="O986" i="1"/>
  <c r="P986" i="1"/>
  <c r="Q986" i="1"/>
  <c r="R986" i="1"/>
  <c r="S986" i="1"/>
  <c r="T986" i="1"/>
  <c r="U986" i="1"/>
  <c r="X986" i="1"/>
  <c r="N987" i="1"/>
  <c r="O987" i="1"/>
  <c r="P987" i="1"/>
  <c r="Q987" i="1"/>
  <c r="R987" i="1"/>
  <c r="S987" i="1"/>
  <c r="T987" i="1"/>
  <c r="U987" i="1"/>
  <c r="X987" i="1"/>
  <c r="N988" i="1"/>
  <c r="O988" i="1"/>
  <c r="P988" i="1"/>
  <c r="Q988" i="1"/>
  <c r="R988" i="1"/>
  <c r="S988" i="1"/>
  <c r="T988" i="1"/>
  <c r="U988" i="1"/>
  <c r="X988" i="1"/>
  <c r="N989" i="1"/>
  <c r="O989" i="1"/>
  <c r="P989" i="1"/>
  <c r="Q989" i="1"/>
  <c r="R989" i="1"/>
  <c r="S989" i="1"/>
  <c r="T989" i="1"/>
  <c r="U989" i="1"/>
  <c r="X989" i="1"/>
  <c r="N990" i="1"/>
  <c r="O990" i="1"/>
  <c r="P990" i="1"/>
  <c r="Q990" i="1"/>
  <c r="R990" i="1"/>
  <c r="S990" i="1"/>
  <c r="T990" i="1"/>
  <c r="U990" i="1"/>
  <c r="X990" i="1"/>
  <c r="N991" i="1"/>
  <c r="O991" i="1"/>
  <c r="P991" i="1"/>
  <c r="Q991" i="1"/>
  <c r="R991" i="1"/>
  <c r="S991" i="1"/>
  <c r="T991" i="1"/>
  <c r="U991" i="1"/>
  <c r="X991" i="1"/>
  <c r="N992" i="1"/>
  <c r="O992" i="1"/>
  <c r="P992" i="1"/>
  <c r="Q992" i="1"/>
  <c r="R992" i="1"/>
  <c r="S992" i="1"/>
  <c r="T992" i="1"/>
  <c r="U992" i="1"/>
  <c r="X992" i="1"/>
  <c r="N993" i="1"/>
  <c r="O993" i="1"/>
  <c r="P993" i="1"/>
  <c r="Q993" i="1"/>
  <c r="R993" i="1"/>
  <c r="S993" i="1"/>
  <c r="T993" i="1"/>
  <c r="U993" i="1"/>
  <c r="X993" i="1"/>
  <c r="N994" i="1"/>
  <c r="O994" i="1"/>
  <c r="P994" i="1"/>
  <c r="Q994" i="1"/>
  <c r="R994" i="1"/>
  <c r="S994" i="1"/>
  <c r="T994" i="1"/>
  <c r="U994" i="1"/>
  <c r="X994" i="1"/>
  <c r="N995" i="1"/>
  <c r="O995" i="1"/>
  <c r="P995" i="1"/>
  <c r="Q995" i="1"/>
  <c r="R995" i="1"/>
  <c r="S995" i="1"/>
  <c r="T995" i="1"/>
  <c r="U995" i="1"/>
  <c r="X995" i="1"/>
  <c r="N996" i="1"/>
  <c r="O996" i="1"/>
  <c r="P996" i="1"/>
  <c r="Q996" i="1"/>
  <c r="R996" i="1"/>
  <c r="S996" i="1"/>
  <c r="T996" i="1"/>
  <c r="U996" i="1"/>
  <c r="X996" i="1"/>
  <c r="N997" i="1"/>
  <c r="O997" i="1"/>
  <c r="P997" i="1"/>
  <c r="Q997" i="1"/>
  <c r="R997" i="1"/>
  <c r="S997" i="1"/>
  <c r="T997" i="1"/>
  <c r="U997" i="1"/>
  <c r="X997" i="1"/>
  <c r="N998" i="1"/>
  <c r="O998" i="1"/>
  <c r="P998" i="1"/>
  <c r="Q998" i="1"/>
  <c r="R998" i="1"/>
  <c r="S998" i="1"/>
  <c r="T998" i="1"/>
  <c r="U998" i="1"/>
  <c r="X998" i="1"/>
  <c r="N999" i="1"/>
  <c r="O999" i="1"/>
  <c r="P999" i="1"/>
  <c r="Q999" i="1"/>
  <c r="R999" i="1"/>
  <c r="S999" i="1"/>
  <c r="T999" i="1"/>
  <c r="U999" i="1"/>
  <c r="X999" i="1"/>
  <c r="N1000" i="1"/>
  <c r="O1000" i="1"/>
  <c r="P1000" i="1"/>
  <c r="Q1000" i="1"/>
  <c r="R1000" i="1"/>
  <c r="S1000" i="1"/>
  <c r="T1000" i="1"/>
  <c r="U1000" i="1"/>
  <c r="X1000" i="1"/>
  <c r="N1001" i="1"/>
  <c r="O1001" i="1"/>
  <c r="P1001" i="1"/>
  <c r="Q1001" i="1"/>
  <c r="R1001" i="1"/>
  <c r="S1001" i="1"/>
  <c r="T1001" i="1"/>
  <c r="U1001" i="1"/>
  <c r="X1001" i="1"/>
  <c r="N1002" i="1"/>
  <c r="O1002" i="1"/>
  <c r="P1002" i="1"/>
  <c r="Q1002" i="1"/>
  <c r="R1002" i="1"/>
  <c r="S1002" i="1"/>
  <c r="T1002" i="1"/>
  <c r="U1002" i="1"/>
  <c r="X1002" i="1"/>
  <c r="N1003" i="1"/>
  <c r="O1003" i="1"/>
  <c r="P1003" i="1"/>
  <c r="Q1003" i="1"/>
  <c r="R1003" i="1"/>
  <c r="S1003" i="1"/>
  <c r="T1003" i="1"/>
  <c r="U1003" i="1"/>
  <c r="X1003" i="1"/>
  <c r="N1004" i="1"/>
  <c r="O1004" i="1"/>
  <c r="P1004" i="1"/>
  <c r="Q1004" i="1"/>
  <c r="R1004" i="1"/>
  <c r="S1004" i="1"/>
  <c r="T1004" i="1"/>
  <c r="U1004" i="1"/>
  <c r="X1004" i="1"/>
  <c r="N1005" i="1"/>
  <c r="O1005" i="1"/>
  <c r="P1005" i="1"/>
  <c r="Q1005" i="1"/>
  <c r="R1005" i="1"/>
  <c r="S1005" i="1"/>
  <c r="T1005" i="1"/>
  <c r="U1005" i="1"/>
  <c r="X1005" i="1"/>
  <c r="N1006" i="1"/>
  <c r="O1006" i="1"/>
  <c r="P1006" i="1"/>
  <c r="Q1006" i="1"/>
  <c r="R1006" i="1"/>
  <c r="S1006" i="1"/>
  <c r="T1006" i="1"/>
  <c r="U1006" i="1"/>
  <c r="X1006" i="1"/>
  <c r="N1007" i="1"/>
  <c r="O1007" i="1"/>
  <c r="P1007" i="1"/>
  <c r="Q1007" i="1"/>
  <c r="R1007" i="1"/>
  <c r="S1007" i="1"/>
  <c r="T1007" i="1"/>
  <c r="U1007" i="1"/>
  <c r="X1007" i="1"/>
  <c r="N1008" i="1"/>
  <c r="O1008" i="1"/>
  <c r="P1008" i="1"/>
  <c r="Q1008" i="1"/>
  <c r="R1008" i="1"/>
  <c r="S1008" i="1"/>
  <c r="T1008" i="1"/>
  <c r="U1008" i="1"/>
  <c r="X1008" i="1"/>
  <c r="N1009" i="1"/>
  <c r="O1009" i="1"/>
  <c r="P1009" i="1"/>
  <c r="Q1009" i="1"/>
  <c r="R1009" i="1"/>
  <c r="S1009" i="1"/>
  <c r="T1009" i="1"/>
  <c r="U1009" i="1"/>
  <c r="X1009" i="1"/>
  <c r="N1010" i="1"/>
  <c r="O1010" i="1"/>
  <c r="P1010" i="1"/>
  <c r="Q1010" i="1"/>
  <c r="R1010" i="1"/>
  <c r="S1010" i="1"/>
  <c r="T1010" i="1"/>
  <c r="U1010" i="1"/>
  <c r="X1010" i="1"/>
  <c r="N1011" i="1"/>
  <c r="O1011" i="1"/>
  <c r="P1011" i="1"/>
  <c r="Q1011" i="1"/>
  <c r="R1011" i="1"/>
  <c r="S1011" i="1"/>
  <c r="T1011" i="1"/>
  <c r="U1011" i="1"/>
  <c r="X1011" i="1"/>
  <c r="N1012" i="1"/>
  <c r="O1012" i="1"/>
  <c r="P1012" i="1"/>
  <c r="Q1012" i="1"/>
  <c r="R1012" i="1"/>
  <c r="S1012" i="1"/>
  <c r="T1012" i="1"/>
  <c r="U1012" i="1"/>
  <c r="X1012" i="1"/>
  <c r="N1013" i="1"/>
  <c r="O1013" i="1"/>
  <c r="P1013" i="1"/>
  <c r="Q1013" i="1"/>
  <c r="R1013" i="1"/>
  <c r="S1013" i="1"/>
  <c r="T1013" i="1"/>
  <c r="U1013" i="1"/>
  <c r="X1013" i="1"/>
  <c r="N1014" i="1"/>
  <c r="O1014" i="1"/>
  <c r="P1014" i="1"/>
  <c r="Q1014" i="1"/>
  <c r="R1014" i="1"/>
  <c r="S1014" i="1"/>
  <c r="T1014" i="1"/>
  <c r="U1014" i="1"/>
  <c r="X1014" i="1"/>
  <c r="N1015" i="1"/>
  <c r="O1015" i="1"/>
  <c r="P1015" i="1"/>
  <c r="Q1015" i="1"/>
  <c r="R1015" i="1"/>
  <c r="S1015" i="1"/>
  <c r="T1015" i="1"/>
  <c r="U1015" i="1"/>
  <c r="X1015" i="1"/>
  <c r="N1016" i="1"/>
  <c r="O1016" i="1"/>
  <c r="P1016" i="1"/>
  <c r="Q1016" i="1"/>
  <c r="R1016" i="1"/>
  <c r="S1016" i="1"/>
  <c r="T1016" i="1"/>
  <c r="U1016" i="1"/>
  <c r="X1016" i="1"/>
  <c r="N1017" i="1"/>
  <c r="O1017" i="1"/>
  <c r="P1017" i="1"/>
  <c r="Q1017" i="1"/>
  <c r="R1017" i="1"/>
  <c r="S1017" i="1"/>
  <c r="T1017" i="1"/>
  <c r="U1017" i="1"/>
  <c r="X1017" i="1"/>
  <c r="N1018" i="1"/>
  <c r="O1018" i="1"/>
  <c r="P1018" i="1"/>
  <c r="Q1018" i="1"/>
  <c r="R1018" i="1"/>
  <c r="S1018" i="1"/>
  <c r="T1018" i="1"/>
  <c r="U1018" i="1"/>
  <c r="X1018" i="1"/>
  <c r="N1019" i="1"/>
  <c r="O1019" i="1"/>
  <c r="P1019" i="1"/>
  <c r="Q1019" i="1"/>
  <c r="R1019" i="1"/>
  <c r="S1019" i="1"/>
  <c r="T1019" i="1"/>
  <c r="U1019" i="1"/>
  <c r="X1019" i="1"/>
  <c r="N1020" i="1"/>
  <c r="O1020" i="1"/>
  <c r="P1020" i="1"/>
  <c r="Q1020" i="1"/>
  <c r="R1020" i="1"/>
  <c r="S1020" i="1"/>
  <c r="T1020" i="1"/>
  <c r="U1020" i="1"/>
  <c r="X1020" i="1"/>
  <c r="N1021" i="1"/>
  <c r="O1021" i="1"/>
  <c r="P1021" i="1"/>
  <c r="Q1021" i="1"/>
  <c r="R1021" i="1"/>
  <c r="S1021" i="1"/>
  <c r="T1021" i="1"/>
  <c r="U1021" i="1"/>
  <c r="X1021" i="1"/>
  <c r="N1022" i="1"/>
  <c r="O1022" i="1"/>
  <c r="P1022" i="1"/>
  <c r="Q1022" i="1"/>
  <c r="R1022" i="1"/>
  <c r="S1022" i="1"/>
  <c r="T1022" i="1"/>
  <c r="U1022" i="1"/>
  <c r="X1022" i="1"/>
  <c r="N1023" i="1"/>
  <c r="O1023" i="1"/>
  <c r="P1023" i="1"/>
  <c r="Q1023" i="1"/>
  <c r="R1023" i="1"/>
  <c r="S1023" i="1"/>
  <c r="T1023" i="1"/>
  <c r="U1023" i="1"/>
  <c r="X1023" i="1"/>
  <c r="N1024" i="1"/>
  <c r="O1024" i="1"/>
  <c r="P1024" i="1"/>
  <c r="Q1024" i="1"/>
  <c r="R1024" i="1"/>
  <c r="S1024" i="1"/>
  <c r="T1024" i="1"/>
  <c r="U1024" i="1"/>
  <c r="X1024" i="1"/>
  <c r="N1025" i="1"/>
  <c r="O1025" i="1"/>
  <c r="P1025" i="1"/>
  <c r="Q1025" i="1"/>
  <c r="R1025" i="1"/>
  <c r="S1025" i="1"/>
  <c r="T1025" i="1"/>
  <c r="U1025" i="1"/>
  <c r="X1025" i="1"/>
  <c r="N1026" i="1"/>
  <c r="O1026" i="1"/>
  <c r="P1026" i="1"/>
  <c r="Q1026" i="1"/>
  <c r="R1026" i="1"/>
  <c r="S1026" i="1"/>
  <c r="T1026" i="1"/>
  <c r="U1026" i="1"/>
  <c r="X1026" i="1"/>
  <c r="N1027" i="1"/>
  <c r="O1027" i="1"/>
  <c r="P1027" i="1"/>
  <c r="Q1027" i="1"/>
  <c r="R1027" i="1"/>
  <c r="S1027" i="1"/>
  <c r="T1027" i="1"/>
  <c r="U1027" i="1"/>
  <c r="X1027" i="1"/>
  <c r="N1028" i="1"/>
  <c r="O1028" i="1"/>
  <c r="P1028" i="1"/>
  <c r="Q1028" i="1"/>
  <c r="R1028" i="1"/>
  <c r="S1028" i="1"/>
  <c r="T1028" i="1"/>
  <c r="U1028" i="1"/>
  <c r="X1028" i="1"/>
  <c r="N1029" i="1"/>
  <c r="O1029" i="1"/>
  <c r="P1029" i="1"/>
  <c r="Q1029" i="1"/>
  <c r="R1029" i="1"/>
  <c r="S1029" i="1"/>
  <c r="T1029" i="1"/>
  <c r="U1029" i="1"/>
  <c r="X1029" i="1"/>
  <c r="N1030" i="1"/>
  <c r="O1030" i="1"/>
  <c r="P1030" i="1"/>
  <c r="Q1030" i="1"/>
  <c r="R1030" i="1"/>
  <c r="S1030" i="1"/>
  <c r="T1030" i="1"/>
  <c r="U1030" i="1"/>
  <c r="X1030" i="1"/>
  <c r="N1031" i="1"/>
  <c r="O1031" i="1"/>
  <c r="P1031" i="1"/>
  <c r="Q1031" i="1"/>
  <c r="R1031" i="1"/>
  <c r="S1031" i="1"/>
  <c r="T1031" i="1"/>
  <c r="U1031" i="1"/>
  <c r="X1031" i="1"/>
  <c r="N1032" i="1"/>
  <c r="O1032" i="1"/>
  <c r="P1032" i="1"/>
  <c r="Q1032" i="1"/>
  <c r="R1032" i="1"/>
  <c r="S1032" i="1"/>
  <c r="T1032" i="1"/>
  <c r="U1032" i="1"/>
  <c r="X1032" i="1"/>
  <c r="N1033" i="1"/>
  <c r="O1033" i="1"/>
  <c r="P1033" i="1"/>
  <c r="Q1033" i="1"/>
  <c r="R1033" i="1"/>
  <c r="S1033" i="1"/>
  <c r="T1033" i="1"/>
  <c r="U1033" i="1"/>
  <c r="X1033" i="1"/>
  <c r="N1034" i="1"/>
  <c r="O1034" i="1"/>
  <c r="P1034" i="1"/>
  <c r="Q1034" i="1"/>
  <c r="R1034" i="1"/>
  <c r="S1034" i="1"/>
  <c r="T1034" i="1"/>
  <c r="U1034" i="1"/>
  <c r="X1034" i="1"/>
  <c r="N1035" i="1"/>
  <c r="O1035" i="1"/>
  <c r="P1035" i="1"/>
  <c r="Q1035" i="1"/>
  <c r="R1035" i="1"/>
  <c r="S1035" i="1"/>
  <c r="T1035" i="1"/>
  <c r="U1035" i="1"/>
  <c r="X1035" i="1"/>
  <c r="N1036" i="1"/>
  <c r="O1036" i="1"/>
  <c r="P1036" i="1"/>
  <c r="Q1036" i="1"/>
  <c r="R1036" i="1"/>
  <c r="S1036" i="1"/>
  <c r="T1036" i="1"/>
  <c r="U1036" i="1"/>
  <c r="X1036" i="1"/>
  <c r="N1037" i="1"/>
  <c r="O1037" i="1"/>
  <c r="P1037" i="1"/>
  <c r="Q1037" i="1"/>
  <c r="R1037" i="1"/>
  <c r="S1037" i="1"/>
  <c r="T1037" i="1"/>
  <c r="U1037" i="1"/>
  <c r="X1037" i="1"/>
  <c r="N1038" i="1"/>
  <c r="O1038" i="1"/>
  <c r="P1038" i="1"/>
  <c r="Q1038" i="1"/>
  <c r="R1038" i="1"/>
  <c r="S1038" i="1"/>
  <c r="T1038" i="1"/>
  <c r="U1038" i="1"/>
  <c r="X1038" i="1"/>
  <c r="N1039" i="1"/>
  <c r="O1039" i="1"/>
  <c r="P1039" i="1"/>
  <c r="Q1039" i="1"/>
  <c r="R1039" i="1"/>
  <c r="S1039" i="1"/>
  <c r="T1039" i="1"/>
  <c r="U1039" i="1"/>
  <c r="X1039" i="1"/>
  <c r="N1040" i="1"/>
  <c r="O1040" i="1"/>
  <c r="P1040" i="1"/>
  <c r="Q1040" i="1"/>
  <c r="R1040" i="1"/>
  <c r="S1040" i="1"/>
  <c r="T1040" i="1"/>
  <c r="U1040" i="1"/>
  <c r="X1040" i="1"/>
  <c r="N1041" i="1"/>
  <c r="O1041" i="1"/>
  <c r="P1041" i="1"/>
  <c r="Q1041" i="1"/>
  <c r="R1041" i="1"/>
  <c r="S1041" i="1"/>
  <c r="T1041" i="1"/>
  <c r="U1041" i="1"/>
  <c r="X1041" i="1"/>
  <c r="N1042" i="1"/>
  <c r="O1042" i="1"/>
  <c r="P1042" i="1"/>
  <c r="Q1042" i="1"/>
  <c r="R1042" i="1"/>
  <c r="S1042" i="1"/>
  <c r="T1042" i="1"/>
  <c r="U1042" i="1"/>
  <c r="X1042" i="1"/>
  <c r="N1043" i="1"/>
  <c r="O1043" i="1"/>
  <c r="P1043" i="1"/>
  <c r="Q1043" i="1"/>
  <c r="R1043" i="1"/>
  <c r="S1043" i="1"/>
  <c r="T1043" i="1"/>
  <c r="U1043" i="1"/>
  <c r="X1043" i="1"/>
  <c r="N1044" i="1"/>
  <c r="O1044" i="1"/>
  <c r="P1044" i="1"/>
  <c r="Q1044" i="1"/>
  <c r="R1044" i="1"/>
  <c r="S1044" i="1"/>
  <c r="T1044" i="1"/>
  <c r="U1044" i="1"/>
  <c r="X1044" i="1"/>
  <c r="N1045" i="1"/>
  <c r="O1045" i="1"/>
  <c r="P1045" i="1"/>
  <c r="Q1045" i="1"/>
  <c r="R1045" i="1"/>
  <c r="S1045" i="1"/>
  <c r="T1045" i="1"/>
  <c r="U1045" i="1"/>
  <c r="X1045" i="1"/>
  <c r="N1046" i="1"/>
  <c r="O1046" i="1"/>
  <c r="P1046" i="1"/>
  <c r="Q1046" i="1"/>
  <c r="R1046" i="1"/>
  <c r="S1046" i="1"/>
  <c r="T1046" i="1"/>
  <c r="U1046" i="1"/>
  <c r="X1046" i="1"/>
  <c r="N1047" i="1"/>
  <c r="O1047" i="1"/>
  <c r="P1047" i="1"/>
  <c r="Q1047" i="1"/>
  <c r="R1047" i="1"/>
  <c r="S1047" i="1"/>
  <c r="T1047" i="1"/>
  <c r="U1047" i="1"/>
  <c r="X1047" i="1"/>
  <c r="N1048" i="1"/>
  <c r="O1048" i="1"/>
  <c r="P1048" i="1"/>
  <c r="Q1048" i="1"/>
  <c r="R1048" i="1"/>
  <c r="S1048" i="1"/>
  <c r="T1048" i="1"/>
  <c r="U1048" i="1"/>
  <c r="X1048" i="1"/>
  <c r="N1049" i="1"/>
  <c r="O1049" i="1"/>
  <c r="P1049" i="1"/>
  <c r="Q1049" i="1"/>
  <c r="R1049" i="1"/>
  <c r="S1049" i="1"/>
  <c r="T1049" i="1"/>
  <c r="U1049" i="1"/>
  <c r="X1049" i="1"/>
  <c r="N1050" i="1"/>
  <c r="O1050" i="1"/>
  <c r="P1050" i="1"/>
  <c r="Q1050" i="1"/>
  <c r="R1050" i="1"/>
  <c r="S1050" i="1"/>
  <c r="T1050" i="1"/>
  <c r="U1050" i="1"/>
  <c r="X1050" i="1"/>
  <c r="N1051" i="1"/>
  <c r="O1051" i="1"/>
  <c r="P1051" i="1"/>
  <c r="Q1051" i="1"/>
  <c r="R1051" i="1"/>
  <c r="S1051" i="1"/>
  <c r="T1051" i="1"/>
  <c r="U1051" i="1"/>
  <c r="X1051" i="1"/>
  <c r="N1052" i="1"/>
  <c r="O1052" i="1"/>
  <c r="P1052" i="1"/>
  <c r="Q1052" i="1"/>
  <c r="R1052" i="1"/>
  <c r="S1052" i="1"/>
  <c r="T1052" i="1"/>
  <c r="U1052" i="1"/>
  <c r="X1052" i="1"/>
  <c r="N1053" i="1"/>
  <c r="O1053" i="1"/>
  <c r="P1053" i="1"/>
  <c r="Q1053" i="1"/>
  <c r="R1053" i="1"/>
  <c r="S1053" i="1"/>
  <c r="T1053" i="1"/>
  <c r="U1053" i="1"/>
  <c r="X1053" i="1"/>
  <c r="N1054" i="1"/>
  <c r="O1054" i="1"/>
  <c r="P1054" i="1"/>
  <c r="Q1054" i="1"/>
  <c r="R1054" i="1"/>
  <c r="S1054" i="1"/>
  <c r="T1054" i="1"/>
  <c r="U1054" i="1"/>
  <c r="X1054" i="1"/>
  <c r="N1055" i="1"/>
  <c r="O1055" i="1"/>
  <c r="P1055" i="1"/>
  <c r="Q1055" i="1"/>
  <c r="R1055" i="1"/>
  <c r="S1055" i="1"/>
  <c r="T1055" i="1"/>
  <c r="U1055" i="1"/>
  <c r="X1055" i="1"/>
  <c r="N1056" i="1"/>
  <c r="O1056" i="1"/>
  <c r="P1056" i="1"/>
  <c r="Q1056" i="1"/>
  <c r="R1056" i="1"/>
  <c r="S1056" i="1"/>
  <c r="T1056" i="1"/>
  <c r="U1056" i="1"/>
  <c r="X1056" i="1"/>
  <c r="N1057" i="1"/>
  <c r="O1057" i="1"/>
  <c r="P1057" i="1"/>
  <c r="Q1057" i="1"/>
  <c r="R1057" i="1"/>
  <c r="S1057" i="1"/>
  <c r="T1057" i="1"/>
  <c r="U1057" i="1"/>
  <c r="X1057" i="1"/>
  <c r="N1058" i="1"/>
  <c r="O1058" i="1"/>
  <c r="P1058" i="1"/>
  <c r="Q1058" i="1"/>
  <c r="R1058" i="1"/>
  <c r="S1058" i="1"/>
  <c r="T1058" i="1"/>
  <c r="U1058" i="1"/>
  <c r="X1058" i="1"/>
  <c r="N1059" i="1"/>
  <c r="O1059" i="1"/>
  <c r="P1059" i="1"/>
  <c r="Q1059" i="1"/>
  <c r="R1059" i="1"/>
  <c r="S1059" i="1"/>
  <c r="T1059" i="1"/>
  <c r="U1059" i="1"/>
  <c r="X1059" i="1"/>
  <c r="N1060" i="1"/>
  <c r="O1060" i="1"/>
  <c r="P1060" i="1"/>
  <c r="Q1060" i="1"/>
  <c r="R1060" i="1"/>
  <c r="S1060" i="1"/>
  <c r="T1060" i="1"/>
  <c r="U1060" i="1"/>
  <c r="X1060" i="1"/>
  <c r="N1061" i="1"/>
  <c r="O1061" i="1"/>
  <c r="P1061" i="1"/>
  <c r="Q1061" i="1"/>
  <c r="R1061" i="1"/>
  <c r="S1061" i="1"/>
  <c r="T1061" i="1"/>
  <c r="U1061" i="1"/>
  <c r="X1061" i="1"/>
  <c r="N1062" i="1"/>
  <c r="O1062" i="1"/>
  <c r="P1062" i="1"/>
  <c r="Q1062" i="1"/>
  <c r="R1062" i="1"/>
  <c r="S1062" i="1"/>
  <c r="T1062" i="1"/>
  <c r="U1062" i="1"/>
  <c r="X1062" i="1"/>
  <c r="N1063" i="1"/>
  <c r="O1063" i="1"/>
  <c r="P1063" i="1"/>
  <c r="Q1063" i="1"/>
  <c r="R1063" i="1"/>
  <c r="S1063" i="1"/>
  <c r="T1063" i="1"/>
  <c r="U1063" i="1"/>
  <c r="X1063" i="1"/>
  <c r="N1064" i="1"/>
  <c r="O1064" i="1"/>
  <c r="P1064" i="1"/>
  <c r="Q1064" i="1"/>
  <c r="R1064" i="1"/>
  <c r="S1064" i="1"/>
  <c r="T1064" i="1"/>
  <c r="U1064" i="1"/>
  <c r="X1064" i="1"/>
  <c r="N1065" i="1"/>
  <c r="O1065" i="1"/>
  <c r="P1065" i="1"/>
  <c r="Q1065" i="1"/>
  <c r="R1065" i="1"/>
  <c r="S1065" i="1"/>
  <c r="T1065" i="1"/>
  <c r="U1065" i="1"/>
  <c r="X1065" i="1"/>
  <c r="N1066" i="1"/>
  <c r="O1066" i="1"/>
  <c r="P1066" i="1"/>
  <c r="Q1066" i="1"/>
  <c r="R1066" i="1"/>
  <c r="S1066" i="1"/>
  <c r="T1066" i="1"/>
  <c r="U1066" i="1"/>
  <c r="X1066" i="1"/>
  <c r="N1067" i="1"/>
  <c r="O1067" i="1"/>
  <c r="P1067" i="1"/>
  <c r="Q1067" i="1"/>
  <c r="R1067" i="1"/>
  <c r="S1067" i="1"/>
  <c r="T1067" i="1"/>
  <c r="U1067" i="1"/>
  <c r="X1067" i="1"/>
  <c r="N1068" i="1"/>
  <c r="O1068" i="1"/>
  <c r="P1068" i="1"/>
  <c r="Q1068" i="1"/>
  <c r="R1068" i="1"/>
  <c r="S1068" i="1"/>
  <c r="T1068" i="1"/>
  <c r="U1068" i="1"/>
  <c r="X1068" i="1"/>
  <c r="N1069" i="1"/>
  <c r="O1069" i="1"/>
  <c r="P1069" i="1"/>
  <c r="Q1069" i="1"/>
  <c r="R1069" i="1"/>
  <c r="S1069" i="1"/>
  <c r="T1069" i="1"/>
  <c r="U1069" i="1"/>
  <c r="X1069" i="1"/>
  <c r="N1070" i="1"/>
  <c r="O1070" i="1"/>
  <c r="P1070" i="1"/>
  <c r="Q1070" i="1"/>
  <c r="R1070" i="1"/>
  <c r="S1070" i="1"/>
  <c r="T1070" i="1"/>
  <c r="U1070" i="1"/>
  <c r="X1070" i="1"/>
  <c r="N1071" i="1"/>
  <c r="O1071" i="1"/>
  <c r="P1071" i="1"/>
  <c r="Q1071" i="1"/>
  <c r="R1071" i="1"/>
  <c r="S1071" i="1"/>
  <c r="T1071" i="1"/>
  <c r="U1071" i="1"/>
  <c r="X1071" i="1"/>
  <c r="N1072" i="1"/>
  <c r="O1072" i="1"/>
  <c r="P1072" i="1"/>
  <c r="Q1072" i="1"/>
  <c r="R1072" i="1"/>
  <c r="S1072" i="1"/>
  <c r="T1072" i="1"/>
  <c r="U1072" i="1"/>
  <c r="X1072" i="1"/>
  <c r="N1073" i="1"/>
  <c r="O1073" i="1"/>
  <c r="P1073" i="1"/>
  <c r="Q1073" i="1"/>
  <c r="R1073" i="1"/>
  <c r="S1073" i="1"/>
  <c r="T1073" i="1"/>
  <c r="U1073" i="1"/>
  <c r="X1073" i="1"/>
  <c r="N1074" i="1"/>
  <c r="O1074" i="1"/>
  <c r="P1074" i="1"/>
  <c r="Q1074" i="1"/>
  <c r="R1074" i="1"/>
  <c r="S1074" i="1"/>
  <c r="T1074" i="1"/>
  <c r="U1074" i="1"/>
  <c r="X1074" i="1"/>
  <c r="N1075" i="1"/>
  <c r="O1075" i="1"/>
  <c r="P1075" i="1"/>
  <c r="Q1075" i="1"/>
  <c r="R1075" i="1"/>
  <c r="S1075" i="1"/>
  <c r="T1075" i="1"/>
  <c r="U1075" i="1"/>
  <c r="X1075" i="1"/>
  <c r="N1076" i="1"/>
  <c r="O1076" i="1"/>
  <c r="P1076" i="1"/>
  <c r="Q1076" i="1"/>
  <c r="R1076" i="1"/>
  <c r="S1076" i="1"/>
  <c r="T1076" i="1"/>
  <c r="U1076" i="1"/>
  <c r="X1076" i="1"/>
  <c r="N1077" i="1"/>
  <c r="O1077" i="1"/>
  <c r="P1077" i="1"/>
  <c r="Q1077" i="1"/>
  <c r="R1077" i="1"/>
  <c r="S1077" i="1"/>
  <c r="T1077" i="1"/>
  <c r="U1077" i="1"/>
  <c r="X1077" i="1"/>
  <c r="N1078" i="1"/>
  <c r="O1078" i="1"/>
  <c r="P1078" i="1"/>
  <c r="Q1078" i="1"/>
  <c r="R1078" i="1"/>
  <c r="S1078" i="1"/>
  <c r="T1078" i="1"/>
  <c r="U1078" i="1"/>
  <c r="X1078" i="1"/>
  <c r="N1079" i="1"/>
  <c r="O1079" i="1"/>
  <c r="P1079" i="1"/>
  <c r="Q1079" i="1"/>
  <c r="R1079" i="1"/>
  <c r="S1079" i="1"/>
  <c r="T1079" i="1"/>
  <c r="U1079" i="1"/>
  <c r="X1079" i="1"/>
  <c r="N1080" i="1"/>
  <c r="O1080" i="1"/>
  <c r="P1080" i="1"/>
  <c r="Q1080" i="1"/>
  <c r="R1080" i="1"/>
  <c r="S1080" i="1"/>
  <c r="T1080" i="1"/>
  <c r="U1080" i="1"/>
  <c r="X1080" i="1"/>
  <c r="N1081" i="1"/>
  <c r="O1081" i="1"/>
  <c r="P1081" i="1"/>
  <c r="Q1081" i="1"/>
  <c r="R1081" i="1"/>
  <c r="S1081" i="1"/>
  <c r="T1081" i="1"/>
  <c r="U1081" i="1"/>
  <c r="X1081" i="1"/>
  <c r="N1082" i="1"/>
  <c r="O1082" i="1"/>
  <c r="P1082" i="1"/>
  <c r="Q1082" i="1"/>
  <c r="R1082" i="1"/>
  <c r="S1082" i="1"/>
  <c r="T1082" i="1"/>
  <c r="U1082" i="1"/>
  <c r="X1082" i="1"/>
  <c r="N1083" i="1"/>
  <c r="O1083" i="1"/>
  <c r="P1083" i="1"/>
  <c r="Q1083" i="1"/>
  <c r="R1083" i="1"/>
  <c r="S1083" i="1"/>
  <c r="T1083" i="1"/>
  <c r="U1083" i="1"/>
  <c r="X1083" i="1"/>
  <c r="N1084" i="1"/>
  <c r="O1084" i="1"/>
  <c r="P1084" i="1"/>
  <c r="Q1084" i="1"/>
  <c r="R1084" i="1"/>
  <c r="S1084" i="1"/>
  <c r="T1084" i="1"/>
  <c r="U1084" i="1"/>
  <c r="X1084" i="1"/>
  <c r="N1085" i="1"/>
  <c r="O1085" i="1"/>
  <c r="P1085" i="1"/>
  <c r="Q1085" i="1"/>
  <c r="R1085" i="1"/>
  <c r="S1085" i="1"/>
  <c r="T1085" i="1"/>
  <c r="U1085" i="1"/>
  <c r="X1085" i="1"/>
  <c r="N1086" i="1"/>
  <c r="O1086" i="1"/>
  <c r="P1086" i="1"/>
  <c r="Q1086" i="1"/>
  <c r="R1086" i="1"/>
  <c r="S1086" i="1"/>
  <c r="T1086" i="1"/>
  <c r="U1086" i="1"/>
  <c r="X1086" i="1"/>
  <c r="N1087" i="1"/>
  <c r="O1087" i="1"/>
  <c r="P1087" i="1"/>
  <c r="Q1087" i="1"/>
  <c r="R1087" i="1"/>
  <c r="S1087" i="1"/>
  <c r="T1087" i="1"/>
  <c r="U1087" i="1"/>
  <c r="X1087" i="1"/>
  <c r="N1088" i="1"/>
  <c r="O1088" i="1"/>
  <c r="P1088" i="1"/>
  <c r="Q1088" i="1"/>
  <c r="R1088" i="1"/>
  <c r="S1088" i="1"/>
  <c r="T1088" i="1"/>
  <c r="U1088" i="1"/>
  <c r="X1088" i="1"/>
  <c r="N1089" i="1"/>
  <c r="O1089" i="1"/>
  <c r="P1089" i="1"/>
  <c r="Q1089" i="1"/>
  <c r="R1089" i="1"/>
  <c r="S1089" i="1"/>
  <c r="T1089" i="1"/>
  <c r="U1089" i="1"/>
  <c r="X1089" i="1"/>
  <c r="N1090" i="1"/>
  <c r="O1090" i="1"/>
  <c r="P1090" i="1"/>
  <c r="Q1090" i="1"/>
  <c r="R1090" i="1"/>
  <c r="S1090" i="1"/>
  <c r="T1090" i="1"/>
  <c r="U1090" i="1"/>
  <c r="X1090" i="1"/>
  <c r="N1091" i="1"/>
  <c r="O1091" i="1"/>
  <c r="P1091" i="1"/>
  <c r="Q1091" i="1"/>
  <c r="R1091" i="1"/>
  <c r="S1091" i="1"/>
  <c r="T1091" i="1"/>
  <c r="U1091" i="1"/>
  <c r="X1091" i="1"/>
  <c r="N1092" i="1"/>
  <c r="O1092" i="1"/>
  <c r="P1092" i="1"/>
  <c r="Q1092" i="1"/>
  <c r="R1092" i="1"/>
  <c r="S1092" i="1"/>
  <c r="T1092" i="1"/>
  <c r="U1092" i="1"/>
  <c r="X1092" i="1"/>
  <c r="N1093" i="1"/>
  <c r="O1093" i="1"/>
  <c r="P1093" i="1"/>
  <c r="Q1093" i="1"/>
  <c r="R1093" i="1"/>
  <c r="S1093" i="1"/>
  <c r="T1093" i="1"/>
  <c r="U1093" i="1"/>
  <c r="X1093" i="1"/>
  <c r="N1094" i="1"/>
  <c r="O1094" i="1"/>
  <c r="P1094" i="1"/>
  <c r="Q1094" i="1"/>
  <c r="R1094" i="1"/>
  <c r="S1094" i="1"/>
  <c r="T1094" i="1"/>
  <c r="U1094" i="1"/>
  <c r="X1094" i="1"/>
  <c r="N1095" i="1"/>
  <c r="O1095" i="1"/>
  <c r="P1095" i="1"/>
  <c r="Q1095" i="1"/>
  <c r="R1095" i="1"/>
  <c r="S1095" i="1"/>
  <c r="T1095" i="1"/>
  <c r="U1095" i="1"/>
  <c r="X1095" i="1"/>
  <c r="N1096" i="1"/>
  <c r="O1096" i="1"/>
  <c r="P1096" i="1"/>
  <c r="Q1096" i="1"/>
  <c r="R1096" i="1"/>
  <c r="S1096" i="1"/>
  <c r="T1096" i="1"/>
  <c r="U1096" i="1"/>
  <c r="X1096" i="1"/>
  <c r="N1097" i="1"/>
  <c r="O1097" i="1"/>
  <c r="P1097" i="1"/>
  <c r="Q1097" i="1"/>
  <c r="R1097" i="1"/>
  <c r="S1097" i="1"/>
  <c r="T1097" i="1"/>
  <c r="U1097" i="1"/>
  <c r="X1097" i="1"/>
  <c r="N1098" i="1"/>
  <c r="O1098" i="1"/>
  <c r="P1098" i="1"/>
  <c r="Q1098" i="1"/>
  <c r="R1098" i="1"/>
  <c r="S1098" i="1"/>
  <c r="T1098" i="1"/>
  <c r="U1098" i="1"/>
  <c r="X1098" i="1"/>
  <c r="N1099" i="1"/>
  <c r="O1099" i="1"/>
  <c r="P1099" i="1"/>
  <c r="Q1099" i="1"/>
  <c r="R1099" i="1"/>
  <c r="S1099" i="1"/>
  <c r="T1099" i="1"/>
  <c r="U1099" i="1"/>
  <c r="X1099" i="1"/>
  <c r="N1100" i="1"/>
  <c r="O1100" i="1"/>
  <c r="P1100" i="1"/>
  <c r="Q1100" i="1"/>
  <c r="R1100" i="1"/>
  <c r="S1100" i="1"/>
  <c r="T1100" i="1"/>
  <c r="U1100" i="1"/>
  <c r="X1100" i="1"/>
  <c r="N1101" i="1"/>
  <c r="O1101" i="1"/>
  <c r="P1101" i="1"/>
  <c r="Q1101" i="1"/>
  <c r="R1101" i="1"/>
  <c r="S1101" i="1"/>
  <c r="T1101" i="1"/>
  <c r="U1101" i="1"/>
  <c r="X1101" i="1"/>
  <c r="N1102" i="1"/>
  <c r="O1102" i="1"/>
  <c r="P1102" i="1"/>
  <c r="Q1102" i="1"/>
  <c r="R1102" i="1"/>
  <c r="S1102" i="1"/>
  <c r="T1102" i="1"/>
  <c r="U1102" i="1"/>
  <c r="X1102" i="1"/>
  <c r="N1103" i="1"/>
  <c r="O1103" i="1"/>
  <c r="P1103" i="1"/>
  <c r="Q1103" i="1"/>
  <c r="R1103" i="1"/>
  <c r="S1103" i="1"/>
  <c r="T1103" i="1"/>
  <c r="U1103" i="1"/>
  <c r="X1103" i="1"/>
  <c r="N1104" i="1"/>
  <c r="O1104" i="1"/>
  <c r="P1104" i="1"/>
  <c r="Q1104" i="1"/>
  <c r="R1104" i="1"/>
  <c r="S1104" i="1"/>
  <c r="T1104" i="1"/>
  <c r="U1104" i="1"/>
  <c r="X1104" i="1"/>
  <c r="N1105" i="1"/>
  <c r="O1105" i="1"/>
  <c r="P1105" i="1"/>
  <c r="Q1105" i="1"/>
  <c r="R1105" i="1"/>
  <c r="S1105" i="1"/>
  <c r="T1105" i="1"/>
  <c r="U1105" i="1"/>
  <c r="X1105" i="1"/>
  <c r="N1106" i="1"/>
  <c r="O1106" i="1"/>
  <c r="P1106" i="1"/>
  <c r="Q1106" i="1"/>
  <c r="R1106" i="1"/>
  <c r="S1106" i="1"/>
  <c r="T1106" i="1"/>
  <c r="U1106" i="1"/>
  <c r="X1106" i="1"/>
  <c r="N1107" i="1"/>
  <c r="O1107" i="1"/>
  <c r="P1107" i="1"/>
  <c r="Q1107" i="1"/>
  <c r="R1107" i="1"/>
  <c r="S1107" i="1"/>
  <c r="T1107" i="1"/>
  <c r="U1107" i="1"/>
  <c r="X1107" i="1"/>
  <c r="N1108" i="1"/>
  <c r="O1108" i="1"/>
  <c r="P1108" i="1"/>
  <c r="Q1108" i="1"/>
  <c r="R1108" i="1"/>
  <c r="S1108" i="1"/>
  <c r="T1108" i="1"/>
  <c r="U1108" i="1"/>
  <c r="X1108" i="1"/>
  <c r="N1109" i="1"/>
  <c r="O1109" i="1"/>
  <c r="P1109" i="1"/>
  <c r="Q1109" i="1"/>
  <c r="R1109" i="1"/>
  <c r="S1109" i="1"/>
  <c r="T1109" i="1"/>
  <c r="U1109" i="1"/>
  <c r="X1109" i="1"/>
  <c r="N1110" i="1"/>
  <c r="O1110" i="1"/>
  <c r="P1110" i="1"/>
  <c r="Q1110" i="1"/>
  <c r="R1110" i="1"/>
  <c r="S1110" i="1"/>
  <c r="T1110" i="1"/>
  <c r="U1110" i="1"/>
  <c r="X1110" i="1"/>
  <c r="N1111" i="1"/>
  <c r="O1111" i="1"/>
  <c r="P1111" i="1"/>
  <c r="Q1111" i="1"/>
  <c r="R1111" i="1"/>
  <c r="S1111" i="1"/>
  <c r="T1111" i="1"/>
  <c r="U1111" i="1"/>
  <c r="X1111" i="1"/>
  <c r="N1112" i="1"/>
  <c r="O1112" i="1"/>
  <c r="P1112" i="1"/>
  <c r="Q1112" i="1"/>
  <c r="R1112" i="1"/>
  <c r="S1112" i="1"/>
  <c r="T1112" i="1"/>
  <c r="U1112" i="1"/>
  <c r="X1112" i="1"/>
  <c r="N1113" i="1"/>
  <c r="O1113" i="1"/>
  <c r="P1113" i="1"/>
  <c r="Q1113" i="1"/>
  <c r="R1113" i="1"/>
  <c r="S1113" i="1"/>
  <c r="T1113" i="1"/>
  <c r="U1113" i="1"/>
  <c r="X1113" i="1"/>
  <c r="N1114" i="1"/>
  <c r="O1114" i="1"/>
  <c r="P1114" i="1"/>
  <c r="Q1114" i="1"/>
  <c r="R1114" i="1"/>
  <c r="S1114" i="1"/>
  <c r="T1114" i="1"/>
  <c r="U1114" i="1"/>
  <c r="X1114" i="1"/>
  <c r="N1115" i="1"/>
  <c r="O1115" i="1"/>
  <c r="P1115" i="1"/>
  <c r="Q1115" i="1"/>
  <c r="R1115" i="1"/>
  <c r="S1115" i="1"/>
  <c r="T1115" i="1"/>
  <c r="U1115" i="1"/>
  <c r="X1115" i="1"/>
  <c r="N1116" i="1"/>
  <c r="O1116" i="1"/>
  <c r="P1116" i="1"/>
  <c r="Q1116" i="1"/>
  <c r="R1116" i="1"/>
  <c r="S1116" i="1"/>
  <c r="T1116" i="1"/>
  <c r="U1116" i="1"/>
  <c r="X1116" i="1"/>
  <c r="N1117" i="1"/>
  <c r="O1117" i="1"/>
  <c r="P1117" i="1"/>
  <c r="Q1117" i="1"/>
  <c r="R1117" i="1"/>
  <c r="S1117" i="1"/>
  <c r="T1117" i="1"/>
  <c r="U1117" i="1"/>
  <c r="X1117" i="1"/>
  <c r="N1118" i="1"/>
  <c r="O1118" i="1"/>
  <c r="P1118" i="1"/>
  <c r="Q1118" i="1"/>
  <c r="R1118" i="1"/>
  <c r="S1118" i="1"/>
  <c r="T1118" i="1"/>
  <c r="U1118" i="1"/>
  <c r="X1118" i="1"/>
  <c r="N1119" i="1"/>
  <c r="O1119" i="1"/>
  <c r="P1119" i="1"/>
  <c r="Q1119" i="1"/>
  <c r="R1119" i="1"/>
  <c r="S1119" i="1"/>
  <c r="T1119" i="1"/>
  <c r="U1119" i="1"/>
  <c r="X1119" i="1"/>
  <c r="N1120" i="1"/>
  <c r="O1120" i="1"/>
  <c r="P1120" i="1"/>
  <c r="Q1120" i="1"/>
  <c r="R1120" i="1"/>
  <c r="S1120" i="1"/>
  <c r="T1120" i="1"/>
  <c r="U1120" i="1"/>
  <c r="X1120" i="1"/>
  <c r="N1121" i="1"/>
  <c r="O1121" i="1"/>
  <c r="P1121" i="1"/>
  <c r="Q1121" i="1"/>
  <c r="R1121" i="1"/>
  <c r="S1121" i="1"/>
  <c r="T1121" i="1"/>
  <c r="U1121" i="1"/>
  <c r="X1121" i="1"/>
  <c r="N1122" i="1"/>
  <c r="O1122" i="1"/>
  <c r="P1122" i="1"/>
  <c r="Q1122" i="1"/>
  <c r="R1122" i="1"/>
  <c r="S1122" i="1"/>
  <c r="T1122" i="1"/>
  <c r="U1122" i="1"/>
  <c r="X1122" i="1"/>
  <c r="N1123" i="1"/>
  <c r="O1123" i="1"/>
  <c r="P1123" i="1"/>
  <c r="Q1123" i="1"/>
  <c r="R1123" i="1"/>
  <c r="S1123" i="1"/>
  <c r="T1123" i="1"/>
  <c r="U1123" i="1"/>
  <c r="X1123" i="1"/>
  <c r="N1124" i="1"/>
  <c r="O1124" i="1"/>
  <c r="P1124" i="1"/>
  <c r="Q1124" i="1"/>
  <c r="R1124" i="1"/>
  <c r="S1124" i="1"/>
  <c r="T1124" i="1"/>
  <c r="U1124" i="1"/>
  <c r="X1124" i="1"/>
  <c r="N1125" i="1"/>
  <c r="O1125" i="1"/>
  <c r="P1125" i="1"/>
  <c r="Q1125" i="1"/>
  <c r="R1125" i="1"/>
  <c r="S1125" i="1"/>
  <c r="T1125" i="1"/>
  <c r="U1125" i="1"/>
  <c r="X1125" i="1"/>
  <c r="N1126" i="1"/>
  <c r="O1126" i="1"/>
  <c r="P1126" i="1"/>
  <c r="Q1126" i="1"/>
  <c r="R1126" i="1"/>
  <c r="S1126" i="1"/>
  <c r="T1126" i="1"/>
  <c r="U1126" i="1"/>
  <c r="X1126" i="1"/>
  <c r="N1127" i="1"/>
  <c r="O1127" i="1"/>
  <c r="P1127" i="1"/>
  <c r="Q1127" i="1"/>
  <c r="R1127" i="1"/>
  <c r="S1127" i="1"/>
  <c r="T1127" i="1"/>
  <c r="U1127" i="1"/>
  <c r="X1127" i="1"/>
  <c r="N1128" i="1"/>
  <c r="O1128" i="1"/>
  <c r="P1128" i="1"/>
  <c r="Q1128" i="1"/>
  <c r="R1128" i="1"/>
  <c r="S1128" i="1"/>
  <c r="T1128" i="1"/>
  <c r="U1128" i="1"/>
  <c r="X1128" i="1"/>
  <c r="N1129" i="1"/>
  <c r="O1129" i="1"/>
  <c r="P1129" i="1"/>
  <c r="Q1129" i="1"/>
  <c r="R1129" i="1"/>
  <c r="S1129" i="1"/>
  <c r="T1129" i="1"/>
  <c r="U1129" i="1"/>
  <c r="X1129" i="1"/>
  <c r="N1130" i="1"/>
  <c r="O1130" i="1"/>
  <c r="P1130" i="1"/>
  <c r="Q1130" i="1"/>
  <c r="R1130" i="1"/>
  <c r="S1130" i="1"/>
  <c r="T1130" i="1"/>
  <c r="U1130" i="1"/>
  <c r="X1130" i="1"/>
  <c r="N1131" i="1"/>
  <c r="O1131" i="1"/>
  <c r="P1131" i="1"/>
  <c r="Q1131" i="1"/>
  <c r="R1131" i="1"/>
  <c r="S1131" i="1"/>
  <c r="T1131" i="1"/>
  <c r="U1131" i="1"/>
  <c r="X1131" i="1"/>
  <c r="N1132" i="1"/>
  <c r="O1132" i="1"/>
  <c r="P1132" i="1"/>
  <c r="Q1132" i="1"/>
  <c r="R1132" i="1"/>
  <c r="S1132" i="1"/>
  <c r="T1132" i="1"/>
  <c r="U1132" i="1"/>
  <c r="X1132" i="1"/>
  <c r="N1133" i="1"/>
  <c r="O1133" i="1"/>
  <c r="P1133" i="1"/>
  <c r="Q1133" i="1"/>
  <c r="R1133" i="1"/>
  <c r="S1133" i="1"/>
  <c r="T1133" i="1"/>
  <c r="U1133" i="1"/>
  <c r="X1133" i="1"/>
  <c r="N1134" i="1"/>
  <c r="O1134" i="1"/>
  <c r="P1134" i="1"/>
  <c r="Q1134" i="1"/>
  <c r="R1134" i="1"/>
  <c r="S1134" i="1"/>
  <c r="T1134" i="1"/>
  <c r="U1134" i="1"/>
  <c r="X1134" i="1"/>
  <c r="N1135" i="1"/>
  <c r="O1135" i="1"/>
  <c r="P1135" i="1"/>
  <c r="Q1135" i="1"/>
  <c r="R1135" i="1"/>
  <c r="S1135" i="1"/>
  <c r="T1135" i="1"/>
  <c r="U1135" i="1"/>
  <c r="X1135" i="1"/>
  <c r="N1136" i="1"/>
  <c r="O1136" i="1"/>
  <c r="P1136" i="1"/>
  <c r="Q1136" i="1"/>
  <c r="R1136" i="1"/>
  <c r="S1136" i="1"/>
  <c r="T1136" i="1"/>
  <c r="U1136" i="1"/>
  <c r="X1136" i="1"/>
  <c r="N1137" i="1"/>
  <c r="O1137" i="1"/>
  <c r="P1137" i="1"/>
  <c r="Q1137" i="1"/>
  <c r="R1137" i="1"/>
  <c r="S1137" i="1"/>
  <c r="T1137" i="1"/>
  <c r="U1137" i="1"/>
  <c r="X1137" i="1"/>
  <c r="N1138" i="1"/>
  <c r="O1138" i="1"/>
  <c r="P1138" i="1"/>
  <c r="Q1138" i="1"/>
  <c r="R1138" i="1"/>
  <c r="S1138" i="1"/>
  <c r="T1138" i="1"/>
  <c r="U1138" i="1"/>
  <c r="X1138" i="1"/>
  <c r="N1139" i="1"/>
  <c r="O1139" i="1"/>
  <c r="P1139" i="1"/>
  <c r="Q1139" i="1"/>
  <c r="R1139" i="1"/>
  <c r="S1139" i="1"/>
  <c r="T1139" i="1"/>
  <c r="U1139" i="1"/>
  <c r="X1139" i="1"/>
  <c r="N1140" i="1"/>
  <c r="O1140" i="1"/>
  <c r="P1140" i="1"/>
  <c r="Q1140" i="1"/>
  <c r="R1140" i="1"/>
  <c r="S1140" i="1"/>
  <c r="T1140" i="1"/>
  <c r="U1140" i="1"/>
  <c r="X1140" i="1"/>
  <c r="N1141" i="1"/>
  <c r="O1141" i="1"/>
  <c r="P1141" i="1"/>
  <c r="Q1141" i="1"/>
  <c r="R1141" i="1"/>
  <c r="S1141" i="1"/>
  <c r="T1141" i="1"/>
  <c r="U1141" i="1"/>
  <c r="X1141" i="1"/>
  <c r="N1142" i="1"/>
  <c r="O1142" i="1"/>
  <c r="P1142" i="1"/>
  <c r="Q1142" i="1"/>
  <c r="R1142" i="1"/>
  <c r="S1142" i="1"/>
  <c r="T1142" i="1"/>
  <c r="U1142" i="1"/>
  <c r="X1142" i="1"/>
  <c r="N1143" i="1"/>
  <c r="O1143" i="1"/>
  <c r="P1143" i="1"/>
  <c r="Q1143" i="1"/>
  <c r="R1143" i="1"/>
  <c r="S1143" i="1"/>
  <c r="T1143" i="1"/>
  <c r="U1143" i="1"/>
  <c r="X1143" i="1"/>
  <c r="N1144" i="1"/>
  <c r="O1144" i="1"/>
  <c r="P1144" i="1"/>
  <c r="Q1144" i="1"/>
  <c r="R1144" i="1"/>
  <c r="S1144" i="1"/>
  <c r="T1144" i="1"/>
  <c r="U1144" i="1"/>
  <c r="X1144" i="1"/>
  <c r="N1145" i="1"/>
  <c r="O1145" i="1"/>
  <c r="P1145" i="1"/>
  <c r="Q1145" i="1"/>
  <c r="R1145" i="1"/>
  <c r="S1145" i="1"/>
  <c r="T1145" i="1"/>
  <c r="U1145" i="1"/>
  <c r="X1145" i="1"/>
  <c r="N1146" i="1"/>
  <c r="O1146" i="1"/>
  <c r="P1146" i="1"/>
  <c r="Q1146" i="1"/>
  <c r="R1146" i="1"/>
  <c r="S1146" i="1"/>
  <c r="T1146" i="1"/>
  <c r="U1146" i="1"/>
  <c r="X1146" i="1"/>
  <c r="N1147" i="1"/>
  <c r="O1147" i="1"/>
  <c r="P1147" i="1"/>
  <c r="Q1147" i="1"/>
  <c r="R1147" i="1"/>
  <c r="S1147" i="1"/>
  <c r="T1147" i="1"/>
  <c r="U1147" i="1"/>
  <c r="X1147" i="1"/>
  <c r="N1148" i="1"/>
  <c r="O1148" i="1"/>
  <c r="P1148" i="1"/>
  <c r="Q1148" i="1"/>
  <c r="R1148" i="1"/>
  <c r="S1148" i="1"/>
  <c r="T1148" i="1"/>
  <c r="U1148" i="1"/>
  <c r="X1148" i="1"/>
  <c r="N1149" i="1"/>
  <c r="O1149" i="1"/>
  <c r="P1149" i="1"/>
  <c r="Q1149" i="1"/>
  <c r="R1149" i="1"/>
  <c r="S1149" i="1"/>
  <c r="T1149" i="1"/>
  <c r="U1149" i="1"/>
  <c r="X1149" i="1"/>
  <c r="N1150" i="1"/>
  <c r="O1150" i="1"/>
  <c r="P1150" i="1"/>
  <c r="Q1150" i="1"/>
  <c r="R1150" i="1"/>
  <c r="S1150" i="1"/>
  <c r="T1150" i="1"/>
  <c r="U1150" i="1"/>
  <c r="X1150" i="1"/>
  <c r="N1151" i="1"/>
  <c r="O1151" i="1"/>
  <c r="P1151" i="1"/>
  <c r="Q1151" i="1"/>
  <c r="R1151" i="1"/>
  <c r="S1151" i="1"/>
  <c r="T1151" i="1"/>
  <c r="U1151" i="1"/>
  <c r="X1151" i="1"/>
  <c r="N1152" i="1"/>
  <c r="O1152" i="1"/>
  <c r="P1152" i="1"/>
  <c r="Q1152" i="1"/>
  <c r="R1152" i="1"/>
  <c r="S1152" i="1"/>
  <c r="T1152" i="1"/>
  <c r="U1152" i="1"/>
  <c r="X1152" i="1"/>
  <c r="N1153" i="1"/>
  <c r="O1153" i="1"/>
  <c r="P1153" i="1"/>
  <c r="Q1153" i="1"/>
  <c r="R1153" i="1"/>
  <c r="S1153" i="1"/>
  <c r="T1153" i="1"/>
  <c r="U1153" i="1"/>
  <c r="X1153" i="1"/>
  <c r="N1154" i="1"/>
  <c r="O1154" i="1"/>
  <c r="P1154" i="1"/>
  <c r="Q1154" i="1"/>
  <c r="R1154" i="1"/>
  <c r="S1154" i="1"/>
  <c r="T1154" i="1"/>
  <c r="U1154" i="1"/>
  <c r="X1154" i="1"/>
  <c r="N1155" i="1"/>
  <c r="O1155" i="1"/>
  <c r="P1155" i="1"/>
  <c r="Q1155" i="1"/>
  <c r="R1155" i="1"/>
  <c r="S1155" i="1"/>
  <c r="T1155" i="1"/>
  <c r="U1155" i="1"/>
  <c r="X1155" i="1"/>
  <c r="N1156" i="1"/>
  <c r="O1156" i="1"/>
  <c r="P1156" i="1"/>
  <c r="Q1156" i="1"/>
  <c r="R1156" i="1"/>
  <c r="S1156" i="1"/>
  <c r="T1156" i="1"/>
  <c r="U1156" i="1"/>
  <c r="X1156" i="1"/>
  <c r="N1157" i="1"/>
  <c r="O1157" i="1"/>
  <c r="P1157" i="1"/>
  <c r="Q1157" i="1"/>
  <c r="R1157" i="1"/>
  <c r="S1157" i="1"/>
  <c r="T1157" i="1"/>
  <c r="U1157" i="1"/>
  <c r="X1157" i="1"/>
  <c r="N1158" i="1"/>
  <c r="O1158" i="1"/>
  <c r="P1158" i="1"/>
  <c r="Q1158" i="1"/>
  <c r="R1158" i="1"/>
  <c r="S1158" i="1"/>
  <c r="T1158" i="1"/>
  <c r="U1158" i="1"/>
  <c r="X1158" i="1"/>
  <c r="N1159" i="1"/>
  <c r="O1159" i="1"/>
  <c r="P1159" i="1"/>
  <c r="Q1159" i="1"/>
  <c r="R1159" i="1"/>
  <c r="S1159" i="1"/>
  <c r="T1159" i="1"/>
  <c r="U1159" i="1"/>
  <c r="X1159" i="1"/>
  <c r="N1160" i="1"/>
  <c r="O1160" i="1"/>
  <c r="P1160" i="1"/>
  <c r="Q1160" i="1"/>
  <c r="R1160" i="1"/>
  <c r="S1160" i="1"/>
  <c r="T1160" i="1"/>
  <c r="U1160" i="1"/>
  <c r="X1160" i="1"/>
  <c r="N1161" i="1"/>
  <c r="O1161" i="1"/>
  <c r="P1161" i="1"/>
  <c r="Q1161" i="1"/>
  <c r="R1161" i="1"/>
  <c r="S1161" i="1"/>
  <c r="T1161" i="1"/>
  <c r="U1161" i="1"/>
  <c r="X1161" i="1"/>
  <c r="N1162" i="1"/>
  <c r="O1162" i="1"/>
  <c r="P1162" i="1"/>
  <c r="Q1162" i="1"/>
  <c r="R1162" i="1"/>
  <c r="S1162" i="1"/>
  <c r="T1162" i="1"/>
  <c r="U1162" i="1"/>
  <c r="X1162" i="1"/>
  <c r="N1163" i="1"/>
  <c r="O1163" i="1"/>
  <c r="P1163" i="1"/>
  <c r="Q1163" i="1"/>
  <c r="R1163" i="1"/>
  <c r="S1163" i="1"/>
  <c r="T1163" i="1"/>
  <c r="U1163" i="1"/>
  <c r="X1163" i="1"/>
  <c r="N1164" i="1"/>
  <c r="O1164" i="1"/>
  <c r="P1164" i="1"/>
  <c r="Q1164" i="1"/>
  <c r="R1164" i="1"/>
  <c r="S1164" i="1"/>
  <c r="T1164" i="1"/>
  <c r="U1164" i="1"/>
  <c r="X1164" i="1"/>
  <c r="N1165" i="1"/>
  <c r="O1165" i="1"/>
  <c r="P1165" i="1"/>
  <c r="Q1165" i="1"/>
  <c r="R1165" i="1"/>
  <c r="S1165" i="1"/>
  <c r="T1165" i="1"/>
  <c r="U1165" i="1"/>
  <c r="X1165" i="1"/>
  <c r="N1166" i="1"/>
  <c r="O1166" i="1"/>
  <c r="P1166" i="1"/>
  <c r="Q1166" i="1"/>
  <c r="R1166" i="1"/>
  <c r="S1166" i="1"/>
  <c r="T1166" i="1"/>
  <c r="U1166" i="1"/>
  <c r="X1166" i="1"/>
  <c r="N1167" i="1"/>
  <c r="O1167" i="1"/>
  <c r="P1167" i="1"/>
  <c r="Q1167" i="1"/>
  <c r="R1167" i="1"/>
  <c r="S1167" i="1"/>
  <c r="T1167" i="1"/>
  <c r="U1167" i="1"/>
  <c r="X1167" i="1"/>
  <c r="N1168" i="1"/>
  <c r="O1168" i="1"/>
  <c r="P1168" i="1"/>
  <c r="Q1168" i="1"/>
  <c r="R1168" i="1"/>
  <c r="S1168" i="1"/>
  <c r="T1168" i="1"/>
  <c r="U1168" i="1"/>
  <c r="X1168" i="1"/>
  <c r="N1169" i="1"/>
  <c r="O1169" i="1"/>
  <c r="P1169" i="1"/>
  <c r="Q1169" i="1"/>
  <c r="R1169" i="1"/>
  <c r="S1169" i="1"/>
  <c r="T1169" i="1"/>
  <c r="U1169" i="1"/>
  <c r="X1169" i="1"/>
  <c r="N1170" i="1"/>
  <c r="O1170" i="1"/>
  <c r="P1170" i="1"/>
  <c r="Q1170" i="1"/>
  <c r="R1170" i="1"/>
  <c r="S1170" i="1"/>
  <c r="T1170" i="1"/>
  <c r="U1170" i="1"/>
  <c r="X1170" i="1"/>
  <c r="N1171" i="1"/>
  <c r="O1171" i="1"/>
  <c r="P1171" i="1"/>
  <c r="Q1171" i="1"/>
  <c r="R1171" i="1"/>
  <c r="S1171" i="1"/>
  <c r="T1171" i="1"/>
  <c r="U1171" i="1"/>
  <c r="X1171" i="1"/>
  <c r="N1172" i="1"/>
  <c r="O1172" i="1"/>
  <c r="P1172" i="1"/>
  <c r="Q1172" i="1"/>
  <c r="R1172" i="1"/>
  <c r="S1172" i="1"/>
  <c r="T1172" i="1"/>
  <c r="U1172" i="1"/>
  <c r="X1172" i="1"/>
  <c r="N1173" i="1"/>
  <c r="O1173" i="1"/>
  <c r="P1173" i="1"/>
  <c r="Q1173" i="1"/>
  <c r="R1173" i="1"/>
  <c r="S1173" i="1"/>
  <c r="T1173" i="1"/>
  <c r="U1173" i="1"/>
  <c r="X1173" i="1"/>
  <c r="N1174" i="1"/>
  <c r="O1174" i="1"/>
  <c r="P1174" i="1"/>
  <c r="Q1174" i="1"/>
  <c r="R1174" i="1"/>
  <c r="S1174" i="1"/>
  <c r="T1174" i="1"/>
  <c r="U1174" i="1"/>
  <c r="X1174" i="1"/>
  <c r="N1175" i="1"/>
  <c r="O1175" i="1"/>
  <c r="P1175" i="1"/>
  <c r="Q1175" i="1"/>
  <c r="R1175" i="1"/>
  <c r="S1175" i="1"/>
  <c r="T1175" i="1"/>
  <c r="U1175" i="1"/>
  <c r="X1175" i="1"/>
  <c r="N1176" i="1"/>
  <c r="O1176" i="1"/>
  <c r="P1176" i="1"/>
  <c r="Q1176" i="1"/>
  <c r="R1176" i="1"/>
  <c r="S1176" i="1"/>
  <c r="T1176" i="1"/>
  <c r="U1176" i="1"/>
  <c r="X1176" i="1"/>
  <c r="N1177" i="1"/>
  <c r="O1177" i="1"/>
  <c r="P1177" i="1"/>
  <c r="Q1177" i="1"/>
  <c r="R1177" i="1"/>
  <c r="S1177" i="1"/>
  <c r="T1177" i="1"/>
  <c r="U1177" i="1"/>
  <c r="X1177" i="1"/>
  <c r="N1178" i="1"/>
  <c r="O1178" i="1"/>
  <c r="P1178" i="1"/>
  <c r="Q1178" i="1"/>
  <c r="R1178" i="1"/>
  <c r="S1178" i="1"/>
  <c r="T1178" i="1"/>
  <c r="U1178" i="1"/>
  <c r="X1178" i="1"/>
  <c r="N1179" i="1"/>
  <c r="O1179" i="1"/>
  <c r="P1179" i="1"/>
  <c r="Q1179" i="1"/>
  <c r="R1179" i="1"/>
  <c r="S1179" i="1"/>
  <c r="T1179" i="1"/>
  <c r="U1179" i="1"/>
  <c r="X1179" i="1"/>
  <c r="N1180" i="1"/>
  <c r="O1180" i="1"/>
  <c r="P1180" i="1"/>
  <c r="Q1180" i="1"/>
  <c r="R1180" i="1"/>
  <c r="S1180" i="1"/>
  <c r="T1180" i="1"/>
  <c r="U1180" i="1"/>
  <c r="X1180" i="1"/>
  <c r="N1181" i="1"/>
  <c r="O1181" i="1"/>
  <c r="P1181" i="1"/>
  <c r="Q1181" i="1"/>
  <c r="R1181" i="1"/>
  <c r="S1181" i="1"/>
  <c r="T1181" i="1"/>
  <c r="U1181" i="1"/>
  <c r="X1181" i="1"/>
  <c r="N1182" i="1"/>
  <c r="O1182" i="1"/>
  <c r="P1182" i="1"/>
  <c r="Q1182" i="1"/>
  <c r="R1182" i="1"/>
  <c r="S1182" i="1"/>
  <c r="T1182" i="1"/>
  <c r="U1182" i="1"/>
  <c r="X1182" i="1"/>
  <c r="N1183" i="1"/>
  <c r="O1183" i="1"/>
  <c r="P1183" i="1"/>
  <c r="Q1183" i="1"/>
  <c r="R1183" i="1"/>
  <c r="S1183" i="1"/>
  <c r="T1183" i="1"/>
  <c r="U1183" i="1"/>
  <c r="X1183" i="1"/>
  <c r="N1184" i="1"/>
  <c r="O1184" i="1"/>
  <c r="P1184" i="1"/>
  <c r="Q1184" i="1"/>
  <c r="R1184" i="1"/>
  <c r="S1184" i="1"/>
  <c r="T1184" i="1"/>
  <c r="U1184" i="1"/>
  <c r="X1184" i="1"/>
  <c r="N1185" i="1"/>
  <c r="O1185" i="1"/>
  <c r="P1185" i="1"/>
  <c r="Q1185" i="1"/>
  <c r="R1185" i="1"/>
  <c r="S1185" i="1"/>
  <c r="T1185" i="1"/>
  <c r="U1185" i="1"/>
  <c r="X1185" i="1"/>
  <c r="N1186" i="1"/>
  <c r="O1186" i="1"/>
  <c r="P1186" i="1"/>
  <c r="Q1186" i="1"/>
  <c r="R1186" i="1"/>
  <c r="S1186" i="1"/>
  <c r="T1186" i="1"/>
  <c r="U1186" i="1"/>
  <c r="X1186" i="1"/>
  <c r="N1187" i="1"/>
  <c r="O1187" i="1"/>
  <c r="P1187" i="1"/>
  <c r="Q1187" i="1"/>
  <c r="R1187" i="1"/>
  <c r="S1187" i="1"/>
  <c r="T1187" i="1"/>
  <c r="U1187" i="1"/>
  <c r="X1187" i="1"/>
  <c r="N1188" i="1"/>
  <c r="O1188" i="1"/>
  <c r="P1188" i="1"/>
  <c r="Q1188" i="1"/>
  <c r="R1188" i="1"/>
  <c r="S1188" i="1"/>
  <c r="T1188" i="1"/>
  <c r="U1188" i="1"/>
  <c r="X1188" i="1"/>
  <c r="N1189" i="1"/>
  <c r="O1189" i="1"/>
  <c r="P1189" i="1"/>
  <c r="Q1189" i="1"/>
  <c r="R1189" i="1"/>
  <c r="S1189" i="1"/>
  <c r="T1189" i="1"/>
  <c r="U1189" i="1"/>
  <c r="X1189" i="1"/>
  <c r="N1190" i="1"/>
  <c r="O1190" i="1"/>
  <c r="P1190" i="1"/>
  <c r="Q1190" i="1"/>
  <c r="R1190" i="1"/>
  <c r="S1190" i="1"/>
  <c r="T1190" i="1"/>
  <c r="U1190" i="1"/>
  <c r="X1190" i="1"/>
  <c r="N1191" i="1"/>
  <c r="O1191" i="1"/>
  <c r="P1191" i="1"/>
  <c r="Q1191" i="1"/>
  <c r="R1191" i="1"/>
  <c r="S1191" i="1"/>
  <c r="T1191" i="1"/>
  <c r="U1191" i="1"/>
  <c r="X1191" i="1"/>
  <c r="N1192" i="1"/>
  <c r="O1192" i="1"/>
  <c r="P1192" i="1"/>
  <c r="Q1192" i="1"/>
  <c r="R1192" i="1"/>
  <c r="S1192" i="1"/>
  <c r="T1192" i="1"/>
  <c r="U1192" i="1"/>
  <c r="X1192" i="1"/>
  <c r="N1193" i="1"/>
  <c r="O1193" i="1"/>
  <c r="P1193" i="1"/>
  <c r="Q1193" i="1"/>
  <c r="R1193" i="1"/>
  <c r="S1193" i="1"/>
  <c r="T1193" i="1"/>
  <c r="U1193" i="1"/>
  <c r="X1193" i="1"/>
  <c r="N1194" i="1"/>
  <c r="O1194" i="1"/>
  <c r="P1194" i="1"/>
  <c r="Q1194" i="1"/>
  <c r="R1194" i="1"/>
  <c r="S1194" i="1"/>
  <c r="T1194" i="1"/>
  <c r="U1194" i="1"/>
  <c r="X1194" i="1"/>
  <c r="N1195" i="1"/>
  <c r="O1195" i="1"/>
  <c r="P1195" i="1"/>
  <c r="Q1195" i="1"/>
  <c r="R1195" i="1"/>
  <c r="S1195" i="1"/>
  <c r="T1195" i="1"/>
  <c r="U1195" i="1"/>
  <c r="X1195" i="1"/>
  <c r="N1196" i="1"/>
  <c r="O1196" i="1"/>
  <c r="P1196" i="1"/>
  <c r="Q1196" i="1"/>
  <c r="R1196" i="1"/>
  <c r="S1196" i="1"/>
  <c r="T1196" i="1"/>
  <c r="U1196" i="1"/>
  <c r="X1196" i="1"/>
  <c r="N1197" i="1"/>
  <c r="O1197" i="1"/>
  <c r="P1197" i="1"/>
  <c r="Q1197" i="1"/>
  <c r="R1197" i="1"/>
  <c r="S1197" i="1"/>
  <c r="T1197" i="1"/>
  <c r="U1197" i="1"/>
  <c r="X1197" i="1"/>
  <c r="N1198" i="1"/>
  <c r="O1198" i="1"/>
  <c r="P1198" i="1"/>
  <c r="Q1198" i="1"/>
  <c r="R1198" i="1"/>
  <c r="S1198" i="1"/>
  <c r="T1198" i="1"/>
  <c r="U1198" i="1"/>
  <c r="X1198" i="1"/>
  <c r="N1199" i="1"/>
  <c r="O1199" i="1"/>
  <c r="P1199" i="1"/>
  <c r="Q1199" i="1"/>
  <c r="R1199" i="1"/>
  <c r="S1199" i="1"/>
  <c r="T1199" i="1"/>
  <c r="U1199" i="1"/>
  <c r="X1199" i="1"/>
  <c r="N1200" i="1"/>
  <c r="O1200" i="1"/>
  <c r="P1200" i="1"/>
  <c r="Q1200" i="1"/>
  <c r="R1200" i="1"/>
  <c r="S1200" i="1"/>
  <c r="T1200" i="1"/>
  <c r="U1200" i="1"/>
  <c r="X1200" i="1"/>
  <c r="N1201" i="1"/>
  <c r="O1201" i="1"/>
  <c r="P1201" i="1"/>
  <c r="Q1201" i="1"/>
  <c r="R1201" i="1"/>
  <c r="S1201" i="1"/>
  <c r="T1201" i="1"/>
  <c r="U1201" i="1"/>
  <c r="X1201" i="1"/>
  <c r="N1202" i="1"/>
  <c r="O1202" i="1"/>
  <c r="P1202" i="1"/>
  <c r="Q1202" i="1"/>
  <c r="R1202" i="1"/>
  <c r="S1202" i="1"/>
  <c r="T1202" i="1"/>
  <c r="U1202" i="1"/>
  <c r="X1202" i="1"/>
  <c r="N1203" i="1"/>
  <c r="O1203" i="1"/>
  <c r="P1203" i="1"/>
  <c r="Q1203" i="1"/>
  <c r="R1203" i="1"/>
  <c r="S1203" i="1"/>
  <c r="T1203" i="1"/>
  <c r="U1203" i="1"/>
  <c r="X1203" i="1"/>
  <c r="N1204" i="1"/>
  <c r="O1204" i="1"/>
  <c r="P1204" i="1"/>
  <c r="Q1204" i="1"/>
  <c r="R1204" i="1"/>
  <c r="S1204" i="1"/>
  <c r="T1204" i="1"/>
  <c r="U1204" i="1"/>
  <c r="X1204" i="1"/>
  <c r="N1205" i="1"/>
  <c r="O1205" i="1"/>
  <c r="P1205" i="1"/>
  <c r="Q1205" i="1"/>
  <c r="R1205" i="1"/>
  <c r="S1205" i="1"/>
  <c r="T1205" i="1"/>
  <c r="U1205" i="1"/>
  <c r="X1205" i="1"/>
  <c r="N1206" i="1"/>
  <c r="O1206" i="1"/>
  <c r="P1206" i="1"/>
  <c r="Q1206" i="1"/>
  <c r="R1206" i="1"/>
  <c r="S1206" i="1"/>
  <c r="T1206" i="1"/>
  <c r="U1206" i="1"/>
  <c r="X1206" i="1"/>
  <c r="N1207" i="1"/>
  <c r="O1207" i="1"/>
  <c r="P1207" i="1"/>
  <c r="Q1207" i="1"/>
  <c r="R1207" i="1"/>
  <c r="S1207" i="1"/>
  <c r="T1207" i="1"/>
  <c r="U1207" i="1"/>
  <c r="X1207" i="1"/>
  <c r="N1208" i="1"/>
  <c r="O1208" i="1"/>
  <c r="P1208" i="1"/>
  <c r="Q1208" i="1"/>
  <c r="R1208" i="1"/>
  <c r="S1208" i="1"/>
  <c r="T1208" i="1"/>
  <c r="U1208" i="1"/>
  <c r="X1208" i="1"/>
  <c r="N1209" i="1"/>
  <c r="O1209" i="1"/>
  <c r="P1209" i="1"/>
  <c r="Q1209" i="1"/>
  <c r="R1209" i="1"/>
  <c r="S1209" i="1"/>
  <c r="T1209" i="1"/>
  <c r="U1209" i="1"/>
  <c r="X1209" i="1"/>
  <c r="N1210" i="1"/>
  <c r="O1210" i="1"/>
  <c r="P1210" i="1"/>
  <c r="Q1210" i="1"/>
  <c r="R1210" i="1"/>
  <c r="S1210" i="1"/>
  <c r="T1210" i="1"/>
  <c r="U1210" i="1"/>
  <c r="X1210" i="1"/>
  <c r="N1211" i="1"/>
  <c r="O1211" i="1"/>
  <c r="P1211" i="1"/>
  <c r="Q1211" i="1"/>
  <c r="R1211" i="1"/>
  <c r="S1211" i="1"/>
  <c r="T1211" i="1"/>
  <c r="U1211" i="1"/>
  <c r="X1211" i="1"/>
  <c r="N1212" i="1"/>
  <c r="O1212" i="1"/>
  <c r="P1212" i="1"/>
  <c r="Q1212" i="1"/>
  <c r="R1212" i="1"/>
  <c r="S1212" i="1"/>
  <c r="T1212" i="1"/>
  <c r="U1212" i="1"/>
  <c r="X1212" i="1"/>
  <c r="N1213" i="1"/>
  <c r="O1213" i="1"/>
  <c r="P1213" i="1"/>
  <c r="Q1213" i="1"/>
  <c r="R1213" i="1"/>
  <c r="S1213" i="1"/>
  <c r="T1213" i="1"/>
  <c r="U1213" i="1"/>
  <c r="X1213" i="1"/>
  <c r="N1214" i="1"/>
  <c r="O1214" i="1"/>
  <c r="P1214" i="1"/>
  <c r="Q1214" i="1"/>
  <c r="R1214" i="1"/>
  <c r="S1214" i="1"/>
  <c r="T1214" i="1"/>
  <c r="U1214" i="1"/>
  <c r="X1214" i="1"/>
  <c r="N1215" i="1"/>
  <c r="O1215" i="1"/>
  <c r="P1215" i="1"/>
  <c r="Q1215" i="1"/>
  <c r="R1215" i="1"/>
  <c r="S1215" i="1"/>
  <c r="T1215" i="1"/>
  <c r="U1215" i="1"/>
  <c r="X1215" i="1"/>
  <c r="N1216" i="1"/>
  <c r="O1216" i="1"/>
  <c r="P1216" i="1"/>
  <c r="Q1216" i="1"/>
  <c r="R1216" i="1"/>
  <c r="S1216" i="1"/>
  <c r="T1216" i="1"/>
  <c r="U1216" i="1"/>
  <c r="X1216" i="1"/>
  <c r="N1217" i="1"/>
  <c r="O1217" i="1"/>
  <c r="P1217" i="1"/>
  <c r="Q1217" i="1"/>
  <c r="R1217" i="1"/>
  <c r="S1217" i="1"/>
  <c r="T1217" i="1"/>
  <c r="U1217" i="1"/>
  <c r="X1217" i="1"/>
  <c r="N1218" i="1"/>
  <c r="O1218" i="1"/>
  <c r="P1218" i="1"/>
  <c r="Q1218" i="1"/>
  <c r="R1218" i="1"/>
  <c r="S1218" i="1"/>
  <c r="T1218" i="1"/>
  <c r="U1218" i="1"/>
  <c r="X1218" i="1"/>
  <c r="N1219" i="1"/>
  <c r="O1219" i="1"/>
  <c r="P1219" i="1"/>
  <c r="Q1219" i="1"/>
  <c r="R1219" i="1"/>
  <c r="S1219" i="1"/>
  <c r="T1219" i="1"/>
  <c r="U1219" i="1"/>
  <c r="X1219" i="1"/>
  <c r="N1220" i="1"/>
  <c r="O1220" i="1"/>
  <c r="P1220" i="1"/>
  <c r="Q1220" i="1"/>
  <c r="R1220" i="1"/>
  <c r="S1220" i="1"/>
  <c r="T1220" i="1"/>
  <c r="U1220" i="1"/>
  <c r="X1220" i="1"/>
  <c r="N1221" i="1"/>
  <c r="O1221" i="1"/>
  <c r="P1221" i="1"/>
  <c r="Q1221" i="1"/>
  <c r="R1221" i="1"/>
  <c r="S1221" i="1"/>
  <c r="T1221" i="1"/>
  <c r="U1221" i="1"/>
  <c r="X1221" i="1"/>
  <c r="N1222" i="1"/>
  <c r="O1222" i="1"/>
  <c r="P1222" i="1"/>
  <c r="Q1222" i="1"/>
  <c r="R1222" i="1"/>
  <c r="S1222" i="1"/>
  <c r="T1222" i="1"/>
  <c r="U1222" i="1"/>
  <c r="X1222" i="1"/>
  <c r="N1223" i="1"/>
  <c r="O1223" i="1"/>
  <c r="P1223" i="1"/>
  <c r="Q1223" i="1"/>
  <c r="R1223" i="1"/>
  <c r="S1223" i="1"/>
  <c r="T1223" i="1"/>
  <c r="U1223" i="1"/>
  <c r="X1223" i="1"/>
  <c r="N1224" i="1"/>
  <c r="O1224" i="1"/>
  <c r="P1224" i="1"/>
  <c r="Q1224" i="1"/>
  <c r="R1224" i="1"/>
  <c r="S1224" i="1"/>
  <c r="T1224" i="1"/>
  <c r="U1224" i="1"/>
  <c r="X1224" i="1"/>
  <c r="N1225" i="1"/>
  <c r="O1225" i="1"/>
  <c r="P1225" i="1"/>
  <c r="Q1225" i="1"/>
  <c r="R1225" i="1"/>
  <c r="S1225" i="1"/>
  <c r="T1225" i="1"/>
  <c r="U1225" i="1"/>
  <c r="X1225" i="1"/>
  <c r="N1226" i="1"/>
  <c r="O1226" i="1"/>
  <c r="P1226" i="1"/>
  <c r="Q1226" i="1"/>
  <c r="R1226" i="1"/>
  <c r="S1226" i="1"/>
  <c r="T1226" i="1"/>
  <c r="U1226" i="1"/>
  <c r="X1226" i="1"/>
  <c r="N1227" i="1"/>
  <c r="O1227" i="1"/>
  <c r="P1227" i="1"/>
  <c r="Q1227" i="1"/>
  <c r="R1227" i="1"/>
  <c r="S1227" i="1"/>
  <c r="T1227" i="1"/>
  <c r="U1227" i="1"/>
  <c r="X1227" i="1"/>
  <c r="N1228" i="1"/>
  <c r="O1228" i="1"/>
  <c r="P1228" i="1"/>
  <c r="Q1228" i="1"/>
  <c r="R1228" i="1"/>
  <c r="S1228" i="1"/>
  <c r="T1228" i="1"/>
  <c r="U1228" i="1"/>
  <c r="X1228" i="1"/>
  <c r="N1229" i="1"/>
  <c r="O1229" i="1"/>
  <c r="P1229" i="1"/>
  <c r="Q1229" i="1"/>
  <c r="R1229" i="1"/>
  <c r="S1229" i="1"/>
  <c r="T1229" i="1"/>
  <c r="U1229" i="1"/>
  <c r="X1229" i="1"/>
  <c r="N1230" i="1"/>
  <c r="O1230" i="1"/>
  <c r="P1230" i="1"/>
  <c r="Q1230" i="1"/>
  <c r="R1230" i="1"/>
  <c r="S1230" i="1"/>
  <c r="T1230" i="1"/>
  <c r="U1230" i="1"/>
  <c r="X1230" i="1"/>
  <c r="N1231" i="1"/>
  <c r="O1231" i="1"/>
  <c r="P1231" i="1"/>
  <c r="Q1231" i="1"/>
  <c r="R1231" i="1"/>
  <c r="S1231" i="1"/>
  <c r="T1231" i="1"/>
  <c r="U1231" i="1"/>
  <c r="X1231" i="1"/>
  <c r="N1232" i="1"/>
  <c r="O1232" i="1"/>
  <c r="P1232" i="1"/>
  <c r="Q1232" i="1"/>
  <c r="R1232" i="1"/>
  <c r="S1232" i="1"/>
  <c r="T1232" i="1"/>
  <c r="U1232" i="1"/>
  <c r="X1232" i="1"/>
  <c r="N1233" i="1"/>
  <c r="O1233" i="1"/>
  <c r="P1233" i="1"/>
  <c r="Q1233" i="1"/>
  <c r="R1233" i="1"/>
  <c r="S1233" i="1"/>
  <c r="T1233" i="1"/>
  <c r="U1233" i="1"/>
  <c r="X1233" i="1"/>
  <c r="N1234" i="1"/>
  <c r="O1234" i="1"/>
  <c r="P1234" i="1"/>
  <c r="Q1234" i="1"/>
  <c r="R1234" i="1"/>
  <c r="S1234" i="1"/>
  <c r="T1234" i="1"/>
  <c r="U1234" i="1"/>
  <c r="X1234" i="1"/>
  <c r="N1235" i="1"/>
  <c r="O1235" i="1"/>
  <c r="P1235" i="1"/>
  <c r="Q1235" i="1"/>
  <c r="R1235" i="1"/>
  <c r="S1235" i="1"/>
  <c r="T1235" i="1"/>
  <c r="U1235" i="1"/>
  <c r="X1235" i="1"/>
  <c r="N1236" i="1"/>
  <c r="O1236" i="1"/>
  <c r="P1236" i="1"/>
  <c r="Q1236" i="1"/>
  <c r="R1236" i="1"/>
  <c r="S1236" i="1"/>
  <c r="T1236" i="1"/>
  <c r="U1236" i="1"/>
  <c r="X1236" i="1"/>
  <c r="N1237" i="1"/>
  <c r="O1237" i="1"/>
  <c r="P1237" i="1"/>
  <c r="Q1237" i="1"/>
  <c r="R1237" i="1"/>
  <c r="S1237" i="1"/>
  <c r="T1237" i="1"/>
  <c r="U1237" i="1"/>
  <c r="X1237" i="1"/>
  <c r="N1238" i="1"/>
  <c r="O1238" i="1"/>
  <c r="P1238" i="1"/>
  <c r="Q1238" i="1"/>
  <c r="R1238" i="1"/>
  <c r="S1238" i="1"/>
  <c r="T1238" i="1"/>
  <c r="U1238" i="1"/>
  <c r="X1238" i="1"/>
  <c r="N1239" i="1"/>
  <c r="O1239" i="1"/>
  <c r="P1239" i="1"/>
  <c r="Q1239" i="1"/>
  <c r="R1239" i="1"/>
  <c r="S1239" i="1"/>
  <c r="T1239" i="1"/>
  <c r="U1239" i="1"/>
  <c r="X1239" i="1"/>
  <c r="N1240" i="1"/>
  <c r="O1240" i="1"/>
  <c r="P1240" i="1"/>
  <c r="Q1240" i="1"/>
  <c r="R1240" i="1"/>
  <c r="S1240" i="1"/>
  <c r="T1240" i="1"/>
  <c r="U1240" i="1"/>
  <c r="X1240" i="1"/>
  <c r="N1241" i="1"/>
  <c r="O1241" i="1"/>
  <c r="P1241" i="1"/>
  <c r="Q1241" i="1"/>
  <c r="R1241" i="1"/>
  <c r="S1241" i="1"/>
  <c r="T1241" i="1"/>
  <c r="U1241" i="1"/>
  <c r="X1241" i="1"/>
  <c r="N1242" i="1"/>
  <c r="O1242" i="1"/>
  <c r="P1242" i="1"/>
  <c r="Q1242" i="1"/>
  <c r="R1242" i="1"/>
  <c r="S1242" i="1"/>
  <c r="T1242" i="1"/>
  <c r="U1242" i="1"/>
  <c r="X1242" i="1"/>
  <c r="N1243" i="1"/>
  <c r="O1243" i="1"/>
  <c r="P1243" i="1"/>
  <c r="Q1243" i="1"/>
  <c r="R1243" i="1"/>
  <c r="S1243" i="1"/>
  <c r="T1243" i="1"/>
  <c r="U1243" i="1"/>
  <c r="X1243" i="1"/>
  <c r="N1244" i="1"/>
  <c r="O1244" i="1"/>
  <c r="P1244" i="1"/>
  <c r="Q1244" i="1"/>
  <c r="R1244" i="1"/>
  <c r="S1244" i="1"/>
  <c r="T1244" i="1"/>
  <c r="U1244" i="1"/>
  <c r="X1244" i="1"/>
  <c r="N1245" i="1"/>
  <c r="O1245" i="1"/>
  <c r="P1245" i="1"/>
  <c r="Q1245" i="1"/>
  <c r="R1245" i="1"/>
  <c r="S1245" i="1"/>
  <c r="T1245" i="1"/>
  <c r="U1245" i="1"/>
  <c r="X1245" i="1"/>
  <c r="N1246" i="1"/>
  <c r="O1246" i="1"/>
  <c r="P1246" i="1"/>
  <c r="Q1246" i="1"/>
  <c r="R1246" i="1"/>
  <c r="S1246" i="1"/>
  <c r="T1246" i="1"/>
  <c r="U1246" i="1"/>
  <c r="X1246" i="1"/>
  <c r="N1247" i="1"/>
  <c r="O1247" i="1"/>
  <c r="P1247" i="1"/>
  <c r="Q1247" i="1"/>
  <c r="R1247" i="1"/>
  <c r="S1247" i="1"/>
  <c r="T1247" i="1"/>
  <c r="U1247" i="1"/>
  <c r="X1247" i="1"/>
  <c r="N1248" i="1"/>
  <c r="O1248" i="1"/>
  <c r="P1248" i="1"/>
  <c r="Q1248" i="1"/>
  <c r="R1248" i="1"/>
  <c r="S1248" i="1"/>
  <c r="T1248" i="1"/>
  <c r="U1248" i="1"/>
  <c r="X1248" i="1"/>
  <c r="N1249" i="1"/>
  <c r="O1249" i="1"/>
  <c r="P1249" i="1"/>
  <c r="Q1249" i="1"/>
  <c r="R1249" i="1"/>
  <c r="S1249" i="1"/>
  <c r="T1249" i="1"/>
  <c r="U1249" i="1"/>
  <c r="X1249" i="1"/>
  <c r="N1250" i="1"/>
  <c r="O1250" i="1"/>
  <c r="P1250" i="1"/>
  <c r="Q1250" i="1"/>
  <c r="R1250" i="1"/>
  <c r="S1250" i="1"/>
  <c r="T1250" i="1"/>
  <c r="U1250" i="1"/>
  <c r="X1250" i="1"/>
  <c r="N1251" i="1"/>
  <c r="O1251" i="1"/>
  <c r="P1251" i="1"/>
  <c r="Q1251" i="1"/>
  <c r="R1251" i="1"/>
  <c r="S1251" i="1"/>
  <c r="T1251" i="1"/>
  <c r="U1251" i="1"/>
  <c r="X1251" i="1"/>
  <c r="N1252" i="1"/>
  <c r="O1252" i="1"/>
  <c r="P1252" i="1"/>
  <c r="Q1252" i="1"/>
  <c r="R1252" i="1"/>
  <c r="S1252" i="1"/>
  <c r="T1252" i="1"/>
  <c r="U1252" i="1"/>
  <c r="X1252" i="1"/>
  <c r="N1253" i="1"/>
  <c r="O1253" i="1"/>
  <c r="P1253" i="1"/>
  <c r="Q1253" i="1"/>
  <c r="R1253" i="1"/>
  <c r="S1253" i="1"/>
  <c r="T1253" i="1"/>
  <c r="U1253" i="1"/>
  <c r="X1253" i="1"/>
  <c r="N1254" i="1"/>
  <c r="O1254" i="1"/>
  <c r="P1254" i="1"/>
  <c r="Q1254" i="1"/>
  <c r="R1254" i="1"/>
  <c r="S1254" i="1"/>
  <c r="T1254" i="1"/>
  <c r="U1254" i="1"/>
  <c r="X1254" i="1"/>
  <c r="N1255" i="1"/>
  <c r="O1255" i="1"/>
  <c r="P1255" i="1"/>
  <c r="Q1255" i="1"/>
  <c r="R1255" i="1"/>
  <c r="S1255" i="1"/>
  <c r="T1255" i="1"/>
  <c r="U1255" i="1"/>
  <c r="X1255" i="1"/>
  <c r="N1256" i="1"/>
  <c r="O1256" i="1"/>
  <c r="P1256" i="1"/>
  <c r="Q1256" i="1"/>
  <c r="R1256" i="1"/>
  <c r="S1256" i="1"/>
  <c r="T1256" i="1"/>
  <c r="U1256" i="1"/>
  <c r="X1256" i="1"/>
  <c r="N1257" i="1"/>
  <c r="O1257" i="1"/>
  <c r="P1257" i="1"/>
  <c r="Q1257" i="1"/>
  <c r="R1257" i="1"/>
  <c r="S1257" i="1"/>
  <c r="T1257" i="1"/>
  <c r="U1257" i="1"/>
  <c r="X1257" i="1"/>
  <c r="N1258" i="1"/>
  <c r="O1258" i="1"/>
  <c r="P1258" i="1"/>
  <c r="Q1258" i="1"/>
  <c r="R1258" i="1"/>
  <c r="S1258" i="1"/>
  <c r="T1258" i="1"/>
  <c r="U1258" i="1"/>
  <c r="X1258" i="1"/>
  <c r="N1259" i="1"/>
  <c r="O1259" i="1"/>
  <c r="P1259" i="1"/>
  <c r="Q1259" i="1"/>
  <c r="R1259" i="1"/>
  <c r="S1259" i="1"/>
  <c r="T1259" i="1"/>
  <c r="U1259" i="1"/>
  <c r="X1259" i="1"/>
  <c r="N1260" i="1"/>
  <c r="O1260" i="1"/>
  <c r="P1260" i="1"/>
  <c r="Q1260" i="1"/>
  <c r="R1260" i="1"/>
  <c r="S1260" i="1"/>
  <c r="T1260" i="1"/>
  <c r="U1260" i="1"/>
  <c r="X1260" i="1"/>
  <c r="N1261" i="1"/>
  <c r="O1261" i="1"/>
  <c r="P1261" i="1"/>
  <c r="Q1261" i="1"/>
  <c r="R1261" i="1"/>
  <c r="S1261" i="1"/>
  <c r="T1261" i="1"/>
  <c r="U1261" i="1"/>
  <c r="X1261" i="1"/>
  <c r="N1262" i="1"/>
  <c r="O1262" i="1"/>
  <c r="P1262" i="1"/>
  <c r="Q1262" i="1"/>
  <c r="R1262" i="1"/>
  <c r="S1262" i="1"/>
  <c r="T1262" i="1"/>
  <c r="U1262" i="1"/>
  <c r="X1262" i="1"/>
  <c r="N1263" i="1"/>
  <c r="O1263" i="1"/>
  <c r="P1263" i="1"/>
  <c r="Q1263" i="1"/>
  <c r="R1263" i="1"/>
  <c r="S1263" i="1"/>
  <c r="T1263" i="1"/>
  <c r="U1263" i="1"/>
  <c r="X1263" i="1"/>
  <c r="N1264" i="1"/>
  <c r="O1264" i="1"/>
  <c r="P1264" i="1"/>
  <c r="Q1264" i="1"/>
  <c r="R1264" i="1"/>
  <c r="S1264" i="1"/>
  <c r="T1264" i="1"/>
  <c r="U1264" i="1"/>
  <c r="X1264" i="1"/>
  <c r="N1265" i="1"/>
  <c r="O1265" i="1"/>
  <c r="P1265" i="1"/>
  <c r="Q1265" i="1"/>
  <c r="R1265" i="1"/>
  <c r="S1265" i="1"/>
  <c r="T1265" i="1"/>
  <c r="U1265" i="1"/>
  <c r="X1265" i="1"/>
  <c r="N1266" i="1"/>
  <c r="O1266" i="1"/>
  <c r="P1266" i="1"/>
  <c r="Q1266" i="1"/>
  <c r="R1266" i="1"/>
  <c r="S1266" i="1"/>
  <c r="T1266" i="1"/>
  <c r="U1266" i="1"/>
  <c r="X1266" i="1"/>
  <c r="N1267" i="1"/>
  <c r="O1267" i="1"/>
  <c r="P1267" i="1"/>
  <c r="Q1267" i="1"/>
  <c r="R1267" i="1"/>
  <c r="S1267" i="1"/>
  <c r="T1267" i="1"/>
  <c r="U1267" i="1"/>
  <c r="X1267" i="1"/>
  <c r="N1268" i="1"/>
  <c r="O1268" i="1"/>
  <c r="P1268" i="1"/>
  <c r="Q1268" i="1"/>
  <c r="R1268" i="1"/>
  <c r="S1268" i="1"/>
  <c r="T1268" i="1"/>
  <c r="U1268" i="1"/>
  <c r="X1268" i="1"/>
  <c r="N1269" i="1"/>
  <c r="O1269" i="1"/>
  <c r="P1269" i="1"/>
  <c r="Q1269" i="1"/>
  <c r="R1269" i="1"/>
  <c r="S1269" i="1"/>
  <c r="T1269" i="1"/>
  <c r="U1269" i="1"/>
  <c r="X1269" i="1"/>
  <c r="N1270" i="1"/>
  <c r="O1270" i="1"/>
  <c r="P1270" i="1"/>
  <c r="Q1270" i="1"/>
  <c r="R1270" i="1"/>
  <c r="S1270" i="1"/>
  <c r="T1270" i="1"/>
  <c r="U1270" i="1"/>
  <c r="X1270" i="1"/>
  <c r="N1271" i="1"/>
  <c r="O1271" i="1"/>
  <c r="P1271" i="1"/>
  <c r="Q1271" i="1"/>
  <c r="R1271" i="1"/>
  <c r="S1271" i="1"/>
  <c r="T1271" i="1"/>
  <c r="U1271" i="1"/>
  <c r="X1271" i="1"/>
  <c r="N1272" i="1"/>
  <c r="O1272" i="1"/>
  <c r="P1272" i="1"/>
  <c r="Q1272" i="1"/>
  <c r="R1272" i="1"/>
  <c r="S1272" i="1"/>
  <c r="T1272" i="1"/>
  <c r="U1272" i="1"/>
  <c r="X1272" i="1"/>
  <c r="N1273" i="1"/>
  <c r="O1273" i="1"/>
  <c r="P1273" i="1"/>
  <c r="Q1273" i="1"/>
  <c r="R1273" i="1"/>
  <c r="S1273" i="1"/>
  <c r="T1273" i="1"/>
  <c r="U1273" i="1"/>
  <c r="X1273" i="1"/>
  <c r="N1274" i="1"/>
  <c r="O1274" i="1"/>
  <c r="P1274" i="1"/>
  <c r="Q1274" i="1"/>
  <c r="R1274" i="1"/>
  <c r="S1274" i="1"/>
  <c r="T1274" i="1"/>
  <c r="U1274" i="1"/>
  <c r="X1274" i="1"/>
  <c r="N1275" i="1"/>
  <c r="O1275" i="1"/>
  <c r="P1275" i="1"/>
  <c r="Q1275" i="1"/>
  <c r="R1275" i="1"/>
  <c r="S1275" i="1"/>
  <c r="T1275" i="1"/>
  <c r="U1275" i="1"/>
  <c r="X1275" i="1"/>
  <c r="N1276" i="1"/>
  <c r="O1276" i="1"/>
  <c r="P1276" i="1"/>
  <c r="Q1276" i="1"/>
  <c r="R1276" i="1"/>
  <c r="S1276" i="1"/>
  <c r="T1276" i="1"/>
  <c r="U1276" i="1"/>
  <c r="X1276" i="1"/>
  <c r="N1277" i="1"/>
  <c r="O1277" i="1"/>
  <c r="P1277" i="1"/>
  <c r="Q1277" i="1"/>
  <c r="R1277" i="1"/>
  <c r="S1277" i="1"/>
  <c r="T1277" i="1"/>
  <c r="U1277" i="1"/>
  <c r="X1277" i="1"/>
  <c r="N1278" i="1"/>
  <c r="O1278" i="1"/>
  <c r="P1278" i="1"/>
  <c r="Q1278" i="1"/>
  <c r="R1278" i="1"/>
  <c r="S1278" i="1"/>
  <c r="T1278" i="1"/>
  <c r="U1278" i="1"/>
  <c r="X1278" i="1"/>
  <c r="N1279" i="1"/>
  <c r="O1279" i="1"/>
  <c r="P1279" i="1"/>
  <c r="Q1279" i="1"/>
  <c r="R1279" i="1"/>
  <c r="S1279" i="1"/>
  <c r="T1279" i="1"/>
  <c r="U1279" i="1"/>
  <c r="X1279" i="1"/>
  <c r="N1280" i="1"/>
  <c r="O1280" i="1"/>
  <c r="P1280" i="1"/>
  <c r="Q1280" i="1"/>
  <c r="R1280" i="1"/>
  <c r="S1280" i="1"/>
  <c r="T1280" i="1"/>
  <c r="U1280" i="1"/>
  <c r="X1280" i="1"/>
  <c r="N1281" i="1"/>
  <c r="O1281" i="1"/>
  <c r="P1281" i="1"/>
  <c r="Q1281" i="1"/>
  <c r="R1281" i="1"/>
  <c r="S1281" i="1"/>
  <c r="T1281" i="1"/>
  <c r="U1281" i="1"/>
  <c r="X1281" i="1"/>
  <c r="N1282" i="1"/>
  <c r="O1282" i="1"/>
  <c r="P1282" i="1"/>
  <c r="Q1282" i="1"/>
  <c r="R1282" i="1"/>
  <c r="S1282" i="1"/>
  <c r="T1282" i="1"/>
  <c r="U1282" i="1"/>
  <c r="X1282" i="1"/>
  <c r="N1283" i="1"/>
  <c r="O1283" i="1"/>
  <c r="P1283" i="1"/>
  <c r="Q1283" i="1"/>
  <c r="R1283" i="1"/>
  <c r="S1283" i="1"/>
  <c r="T1283" i="1"/>
  <c r="U1283" i="1"/>
  <c r="X1283" i="1"/>
  <c r="N1284" i="1"/>
  <c r="O1284" i="1"/>
  <c r="P1284" i="1"/>
  <c r="Q1284" i="1"/>
  <c r="R1284" i="1"/>
  <c r="S1284" i="1"/>
  <c r="T1284" i="1"/>
  <c r="U1284" i="1"/>
  <c r="X1284" i="1"/>
  <c r="N1285" i="1"/>
  <c r="O1285" i="1"/>
  <c r="P1285" i="1"/>
  <c r="Q1285" i="1"/>
  <c r="R1285" i="1"/>
  <c r="S1285" i="1"/>
  <c r="T1285" i="1"/>
  <c r="U1285" i="1"/>
  <c r="X1285" i="1"/>
  <c r="N1286" i="1"/>
  <c r="O1286" i="1"/>
  <c r="P1286" i="1"/>
  <c r="Q1286" i="1"/>
  <c r="R1286" i="1"/>
  <c r="S1286" i="1"/>
  <c r="T1286" i="1"/>
  <c r="U1286" i="1"/>
  <c r="X1286" i="1"/>
  <c r="N1287" i="1"/>
  <c r="O1287" i="1"/>
  <c r="P1287" i="1"/>
  <c r="Q1287" i="1"/>
  <c r="R1287" i="1"/>
  <c r="S1287" i="1"/>
  <c r="T1287" i="1"/>
  <c r="U1287" i="1"/>
  <c r="X1287" i="1"/>
  <c r="N1288" i="1"/>
  <c r="O1288" i="1"/>
  <c r="P1288" i="1"/>
  <c r="Q1288" i="1"/>
  <c r="R1288" i="1"/>
  <c r="S1288" i="1"/>
  <c r="T1288" i="1"/>
  <c r="U1288" i="1"/>
  <c r="X1288" i="1"/>
  <c r="N1289" i="1"/>
  <c r="O1289" i="1"/>
  <c r="P1289" i="1"/>
  <c r="Q1289" i="1"/>
  <c r="R1289" i="1"/>
  <c r="S1289" i="1"/>
  <c r="T1289" i="1"/>
  <c r="U1289" i="1"/>
  <c r="X1289" i="1"/>
  <c r="N1290" i="1"/>
  <c r="O1290" i="1"/>
  <c r="P1290" i="1"/>
  <c r="Q1290" i="1"/>
  <c r="R1290" i="1"/>
  <c r="S1290" i="1"/>
  <c r="T1290" i="1"/>
  <c r="U1290" i="1"/>
  <c r="X1290" i="1"/>
  <c r="N1291" i="1"/>
  <c r="O1291" i="1"/>
  <c r="P1291" i="1"/>
  <c r="Q1291" i="1"/>
  <c r="R1291" i="1"/>
  <c r="S1291" i="1"/>
  <c r="T1291" i="1"/>
  <c r="U1291" i="1"/>
  <c r="X1291" i="1"/>
  <c r="N1292" i="1"/>
  <c r="O1292" i="1"/>
  <c r="P1292" i="1"/>
  <c r="Q1292" i="1"/>
  <c r="R1292" i="1"/>
  <c r="S1292" i="1"/>
  <c r="T1292" i="1"/>
  <c r="U1292" i="1"/>
  <c r="X1292" i="1"/>
  <c r="N1293" i="1"/>
  <c r="O1293" i="1"/>
  <c r="P1293" i="1"/>
  <c r="Q1293" i="1"/>
  <c r="R1293" i="1"/>
  <c r="S1293" i="1"/>
  <c r="T1293" i="1"/>
  <c r="U1293" i="1"/>
  <c r="X1293" i="1"/>
  <c r="N1294" i="1"/>
  <c r="O1294" i="1"/>
  <c r="P1294" i="1"/>
  <c r="Q1294" i="1"/>
  <c r="R1294" i="1"/>
  <c r="S1294" i="1"/>
  <c r="T1294" i="1"/>
  <c r="U1294" i="1"/>
  <c r="X1294" i="1"/>
  <c r="N1295" i="1"/>
  <c r="O1295" i="1"/>
  <c r="P1295" i="1"/>
  <c r="Q1295" i="1"/>
  <c r="R1295" i="1"/>
  <c r="S1295" i="1"/>
  <c r="T1295" i="1"/>
  <c r="U1295" i="1"/>
  <c r="X1295" i="1"/>
  <c r="N1296" i="1"/>
  <c r="O1296" i="1"/>
  <c r="P1296" i="1"/>
  <c r="Q1296" i="1"/>
  <c r="R1296" i="1"/>
  <c r="S1296" i="1"/>
  <c r="T1296" i="1"/>
  <c r="U1296" i="1"/>
  <c r="X1296" i="1"/>
  <c r="N1297" i="1"/>
  <c r="O1297" i="1"/>
  <c r="P1297" i="1"/>
  <c r="Q1297" i="1"/>
  <c r="R1297" i="1"/>
  <c r="S1297" i="1"/>
  <c r="T1297" i="1"/>
  <c r="U1297" i="1"/>
  <c r="X1297" i="1"/>
  <c r="N1298" i="1"/>
  <c r="O1298" i="1"/>
  <c r="P1298" i="1"/>
  <c r="Q1298" i="1"/>
  <c r="R1298" i="1"/>
  <c r="S1298" i="1"/>
  <c r="T1298" i="1"/>
  <c r="U1298" i="1"/>
  <c r="X1298" i="1"/>
  <c r="N1299" i="1"/>
  <c r="O1299" i="1"/>
  <c r="P1299" i="1"/>
  <c r="Q1299" i="1"/>
  <c r="R1299" i="1"/>
  <c r="S1299" i="1"/>
  <c r="T1299" i="1"/>
  <c r="U1299" i="1"/>
  <c r="X1299" i="1"/>
  <c r="N1300" i="1"/>
  <c r="O1300" i="1"/>
  <c r="P1300" i="1"/>
  <c r="Q1300" i="1"/>
  <c r="R1300" i="1"/>
  <c r="S1300" i="1"/>
  <c r="T1300" i="1"/>
  <c r="U1300" i="1"/>
  <c r="X1300" i="1"/>
  <c r="N1301" i="1"/>
  <c r="O1301" i="1"/>
  <c r="P1301" i="1"/>
  <c r="Q1301" i="1"/>
  <c r="R1301" i="1"/>
  <c r="S1301" i="1"/>
  <c r="T1301" i="1"/>
  <c r="U1301" i="1"/>
  <c r="X1301" i="1"/>
  <c r="N1302" i="1"/>
  <c r="O1302" i="1"/>
  <c r="P1302" i="1"/>
  <c r="Q1302" i="1"/>
  <c r="R1302" i="1"/>
  <c r="S1302" i="1"/>
  <c r="T1302" i="1"/>
  <c r="U1302" i="1"/>
  <c r="X1302" i="1"/>
  <c r="N1303" i="1"/>
  <c r="O1303" i="1"/>
  <c r="P1303" i="1"/>
  <c r="Q1303" i="1"/>
  <c r="R1303" i="1"/>
  <c r="S1303" i="1"/>
  <c r="T1303" i="1"/>
  <c r="U1303" i="1"/>
  <c r="X1303" i="1"/>
  <c r="N1304" i="1"/>
  <c r="O1304" i="1"/>
  <c r="P1304" i="1"/>
  <c r="Q1304" i="1"/>
  <c r="R1304" i="1"/>
  <c r="S1304" i="1"/>
  <c r="T1304" i="1"/>
  <c r="U1304" i="1"/>
  <c r="X1304" i="1"/>
  <c r="N1305" i="1"/>
  <c r="O1305" i="1"/>
  <c r="P1305" i="1"/>
  <c r="Q1305" i="1"/>
  <c r="R1305" i="1"/>
  <c r="S1305" i="1"/>
  <c r="T1305" i="1"/>
  <c r="U1305" i="1"/>
  <c r="X1305" i="1"/>
  <c r="N1306" i="1"/>
  <c r="O1306" i="1"/>
  <c r="P1306" i="1"/>
  <c r="Q1306" i="1"/>
  <c r="R1306" i="1"/>
  <c r="S1306" i="1"/>
  <c r="T1306" i="1"/>
  <c r="U1306" i="1"/>
  <c r="X1306" i="1"/>
  <c r="N1307" i="1"/>
  <c r="O1307" i="1"/>
  <c r="P1307" i="1"/>
  <c r="Q1307" i="1"/>
  <c r="R1307" i="1"/>
  <c r="S1307" i="1"/>
  <c r="T1307" i="1"/>
  <c r="U1307" i="1"/>
  <c r="X1307" i="1"/>
  <c r="N1308" i="1"/>
  <c r="O1308" i="1"/>
  <c r="P1308" i="1"/>
  <c r="Q1308" i="1"/>
  <c r="R1308" i="1"/>
  <c r="S1308" i="1"/>
  <c r="T1308" i="1"/>
  <c r="U1308" i="1"/>
  <c r="X1308" i="1"/>
  <c r="N1309" i="1"/>
  <c r="O1309" i="1"/>
  <c r="P1309" i="1"/>
  <c r="Q1309" i="1"/>
  <c r="R1309" i="1"/>
  <c r="S1309" i="1"/>
  <c r="T1309" i="1"/>
  <c r="U1309" i="1"/>
  <c r="X1309" i="1"/>
  <c r="N1310" i="1"/>
  <c r="O1310" i="1"/>
  <c r="P1310" i="1"/>
  <c r="Q1310" i="1"/>
  <c r="R1310" i="1"/>
  <c r="S1310" i="1"/>
  <c r="T1310" i="1"/>
  <c r="U1310" i="1"/>
  <c r="X1310" i="1"/>
  <c r="N1311" i="1"/>
  <c r="O1311" i="1"/>
  <c r="P1311" i="1"/>
  <c r="Q1311" i="1"/>
  <c r="R1311" i="1"/>
  <c r="S1311" i="1"/>
  <c r="T1311" i="1"/>
  <c r="U1311" i="1"/>
  <c r="X1311" i="1"/>
  <c r="N1312" i="1"/>
  <c r="O1312" i="1"/>
  <c r="P1312" i="1"/>
  <c r="Q1312" i="1"/>
  <c r="R1312" i="1"/>
  <c r="S1312" i="1"/>
  <c r="T1312" i="1"/>
  <c r="U1312" i="1"/>
  <c r="X1312" i="1"/>
  <c r="N1313" i="1"/>
  <c r="O1313" i="1"/>
  <c r="P1313" i="1"/>
  <c r="Q1313" i="1"/>
  <c r="R1313" i="1"/>
  <c r="S1313" i="1"/>
  <c r="T1313" i="1"/>
  <c r="U1313" i="1"/>
  <c r="X1313" i="1"/>
  <c r="N1314" i="1"/>
  <c r="O1314" i="1"/>
  <c r="P1314" i="1"/>
  <c r="Q1314" i="1"/>
  <c r="R1314" i="1"/>
  <c r="S1314" i="1"/>
  <c r="T1314" i="1"/>
  <c r="U1314" i="1"/>
  <c r="X1314" i="1"/>
  <c r="N1315" i="1"/>
  <c r="O1315" i="1"/>
  <c r="P1315" i="1"/>
  <c r="Q1315" i="1"/>
  <c r="R1315" i="1"/>
  <c r="S1315" i="1"/>
  <c r="T1315" i="1"/>
  <c r="U1315" i="1"/>
  <c r="X1315" i="1"/>
  <c r="N1316" i="1"/>
  <c r="O1316" i="1"/>
  <c r="P1316" i="1"/>
  <c r="Q1316" i="1"/>
  <c r="R1316" i="1"/>
  <c r="S1316" i="1"/>
  <c r="T1316" i="1"/>
  <c r="U1316" i="1"/>
  <c r="X1316" i="1"/>
  <c r="N1317" i="1"/>
  <c r="O1317" i="1"/>
  <c r="P1317" i="1"/>
  <c r="Q1317" i="1"/>
  <c r="R1317" i="1"/>
  <c r="S1317" i="1"/>
  <c r="T1317" i="1"/>
  <c r="U1317" i="1"/>
  <c r="X1317" i="1"/>
  <c r="N1318" i="1"/>
  <c r="O1318" i="1"/>
  <c r="P1318" i="1"/>
  <c r="Q1318" i="1"/>
  <c r="R1318" i="1"/>
  <c r="S1318" i="1"/>
  <c r="T1318" i="1"/>
  <c r="U1318" i="1"/>
  <c r="X1318" i="1"/>
  <c r="N1319" i="1"/>
  <c r="O1319" i="1"/>
  <c r="P1319" i="1"/>
  <c r="Q1319" i="1"/>
  <c r="R1319" i="1"/>
  <c r="S1319" i="1"/>
  <c r="T1319" i="1"/>
  <c r="U1319" i="1"/>
  <c r="X1319" i="1"/>
  <c r="N1320" i="1"/>
  <c r="O1320" i="1"/>
  <c r="P1320" i="1"/>
  <c r="Q1320" i="1"/>
  <c r="R1320" i="1"/>
  <c r="S1320" i="1"/>
  <c r="T1320" i="1"/>
  <c r="U1320" i="1"/>
  <c r="X1320" i="1"/>
  <c r="N1321" i="1"/>
  <c r="O1321" i="1"/>
  <c r="P1321" i="1"/>
  <c r="Q1321" i="1"/>
  <c r="R1321" i="1"/>
  <c r="S1321" i="1"/>
  <c r="T1321" i="1"/>
  <c r="U1321" i="1"/>
  <c r="X1321" i="1"/>
  <c r="N1322" i="1"/>
  <c r="O1322" i="1"/>
  <c r="P1322" i="1"/>
  <c r="Q1322" i="1"/>
  <c r="R1322" i="1"/>
  <c r="S1322" i="1"/>
  <c r="T1322" i="1"/>
  <c r="U1322" i="1"/>
  <c r="X1322" i="1"/>
  <c r="N1323" i="1"/>
  <c r="O1323" i="1"/>
  <c r="P1323" i="1"/>
  <c r="Q1323" i="1"/>
  <c r="R1323" i="1"/>
  <c r="S1323" i="1"/>
  <c r="T1323" i="1"/>
  <c r="U1323" i="1"/>
  <c r="X1323" i="1"/>
  <c r="N1324" i="1"/>
  <c r="O1324" i="1"/>
  <c r="P1324" i="1"/>
  <c r="Q1324" i="1"/>
  <c r="R1324" i="1"/>
  <c r="S1324" i="1"/>
  <c r="T1324" i="1"/>
  <c r="U1324" i="1"/>
  <c r="X1324" i="1"/>
  <c r="N1325" i="1"/>
  <c r="O1325" i="1"/>
  <c r="P1325" i="1"/>
  <c r="Q1325" i="1"/>
  <c r="R1325" i="1"/>
  <c r="S1325" i="1"/>
  <c r="T1325" i="1"/>
  <c r="U1325" i="1"/>
  <c r="X1325" i="1"/>
  <c r="N1326" i="1"/>
  <c r="O1326" i="1"/>
  <c r="P1326" i="1"/>
  <c r="Q1326" i="1"/>
  <c r="R1326" i="1"/>
  <c r="S1326" i="1"/>
  <c r="T1326" i="1"/>
  <c r="U1326" i="1"/>
  <c r="X1326" i="1"/>
  <c r="N1327" i="1"/>
  <c r="O1327" i="1"/>
  <c r="P1327" i="1"/>
  <c r="Q1327" i="1"/>
  <c r="R1327" i="1"/>
  <c r="S1327" i="1"/>
  <c r="T1327" i="1"/>
  <c r="U1327" i="1"/>
  <c r="X1327" i="1"/>
  <c r="N1328" i="1"/>
  <c r="O1328" i="1"/>
  <c r="P1328" i="1"/>
  <c r="Q1328" i="1"/>
  <c r="R1328" i="1"/>
  <c r="S1328" i="1"/>
  <c r="T1328" i="1"/>
  <c r="U1328" i="1"/>
  <c r="X1328" i="1"/>
  <c r="N1329" i="1"/>
  <c r="O1329" i="1"/>
  <c r="P1329" i="1"/>
  <c r="Q1329" i="1"/>
  <c r="R1329" i="1"/>
  <c r="S1329" i="1"/>
  <c r="T1329" i="1"/>
  <c r="U1329" i="1"/>
  <c r="X1329" i="1"/>
  <c r="N1330" i="1"/>
  <c r="O1330" i="1"/>
  <c r="P1330" i="1"/>
  <c r="Q1330" i="1"/>
  <c r="R1330" i="1"/>
  <c r="S1330" i="1"/>
  <c r="T1330" i="1"/>
  <c r="U1330" i="1"/>
  <c r="X1330" i="1"/>
  <c r="N1331" i="1"/>
  <c r="O1331" i="1"/>
  <c r="P1331" i="1"/>
  <c r="Q1331" i="1"/>
  <c r="R1331" i="1"/>
  <c r="S1331" i="1"/>
  <c r="T1331" i="1"/>
  <c r="U1331" i="1"/>
  <c r="X1331" i="1"/>
  <c r="N1332" i="1"/>
  <c r="O1332" i="1"/>
  <c r="P1332" i="1"/>
  <c r="Q1332" i="1"/>
  <c r="R1332" i="1"/>
  <c r="S1332" i="1"/>
  <c r="T1332" i="1"/>
  <c r="U1332" i="1"/>
  <c r="X1332" i="1"/>
  <c r="N1333" i="1"/>
  <c r="O1333" i="1"/>
  <c r="P1333" i="1"/>
  <c r="Q1333" i="1"/>
  <c r="R1333" i="1"/>
  <c r="S1333" i="1"/>
  <c r="T1333" i="1"/>
  <c r="U1333" i="1"/>
  <c r="X1333" i="1"/>
  <c r="N1334" i="1"/>
  <c r="O1334" i="1"/>
  <c r="P1334" i="1"/>
  <c r="Q1334" i="1"/>
  <c r="R1334" i="1"/>
  <c r="S1334" i="1"/>
  <c r="T1334" i="1"/>
  <c r="U1334" i="1"/>
  <c r="X1334" i="1"/>
  <c r="N1335" i="1"/>
  <c r="O1335" i="1"/>
  <c r="P1335" i="1"/>
  <c r="Q1335" i="1"/>
  <c r="R1335" i="1"/>
  <c r="S1335" i="1"/>
  <c r="T1335" i="1"/>
  <c r="U1335" i="1"/>
  <c r="X1335" i="1"/>
  <c r="N1336" i="1"/>
  <c r="O1336" i="1"/>
  <c r="P1336" i="1"/>
  <c r="Q1336" i="1"/>
  <c r="R1336" i="1"/>
  <c r="S1336" i="1"/>
  <c r="T1336" i="1"/>
  <c r="U1336" i="1"/>
  <c r="X1336" i="1"/>
  <c r="N1337" i="1"/>
  <c r="O1337" i="1"/>
  <c r="P1337" i="1"/>
  <c r="Q1337" i="1"/>
  <c r="R1337" i="1"/>
  <c r="S1337" i="1"/>
  <c r="T1337" i="1"/>
  <c r="U1337" i="1"/>
  <c r="X1337" i="1"/>
  <c r="N1338" i="1"/>
  <c r="O1338" i="1"/>
  <c r="P1338" i="1"/>
  <c r="Q1338" i="1"/>
  <c r="R1338" i="1"/>
  <c r="S1338" i="1"/>
  <c r="T1338" i="1"/>
  <c r="U1338" i="1"/>
  <c r="X1338" i="1"/>
  <c r="N1339" i="1"/>
  <c r="O1339" i="1"/>
  <c r="P1339" i="1"/>
  <c r="Q1339" i="1"/>
  <c r="R1339" i="1"/>
  <c r="S1339" i="1"/>
  <c r="T1339" i="1"/>
  <c r="U1339" i="1"/>
  <c r="X1339" i="1"/>
  <c r="N1340" i="1"/>
  <c r="O1340" i="1"/>
  <c r="P1340" i="1"/>
  <c r="Q1340" i="1"/>
  <c r="R1340" i="1"/>
  <c r="S1340" i="1"/>
  <c r="T1340" i="1"/>
  <c r="U1340" i="1"/>
  <c r="X1340" i="1"/>
  <c r="N1341" i="1"/>
  <c r="O1341" i="1"/>
  <c r="P1341" i="1"/>
  <c r="Q1341" i="1"/>
  <c r="R1341" i="1"/>
  <c r="S1341" i="1"/>
  <c r="T1341" i="1"/>
  <c r="U1341" i="1"/>
  <c r="X1341" i="1"/>
  <c r="N1342" i="1"/>
  <c r="O1342" i="1"/>
  <c r="P1342" i="1"/>
  <c r="Q1342" i="1"/>
  <c r="R1342" i="1"/>
  <c r="S1342" i="1"/>
  <c r="T1342" i="1"/>
  <c r="U1342" i="1"/>
  <c r="X1342" i="1"/>
  <c r="N1343" i="1"/>
  <c r="O1343" i="1"/>
  <c r="P1343" i="1"/>
  <c r="Q1343" i="1"/>
  <c r="R1343" i="1"/>
  <c r="S1343" i="1"/>
  <c r="T1343" i="1"/>
  <c r="U1343" i="1"/>
  <c r="X1343" i="1"/>
  <c r="N1344" i="1"/>
  <c r="O1344" i="1"/>
  <c r="P1344" i="1"/>
  <c r="Q1344" i="1"/>
  <c r="R1344" i="1"/>
  <c r="S1344" i="1"/>
  <c r="T1344" i="1"/>
  <c r="U1344" i="1"/>
  <c r="X1344" i="1"/>
  <c r="N1345" i="1"/>
  <c r="O1345" i="1"/>
  <c r="P1345" i="1"/>
  <c r="Q1345" i="1"/>
  <c r="R1345" i="1"/>
  <c r="S1345" i="1"/>
  <c r="T1345" i="1"/>
  <c r="U1345" i="1"/>
  <c r="X1345" i="1"/>
  <c r="N1346" i="1"/>
  <c r="O1346" i="1"/>
  <c r="P1346" i="1"/>
  <c r="Q1346" i="1"/>
  <c r="R1346" i="1"/>
  <c r="S1346" i="1"/>
  <c r="T1346" i="1"/>
  <c r="U1346" i="1"/>
  <c r="X1346" i="1"/>
  <c r="N1347" i="1"/>
  <c r="O1347" i="1"/>
  <c r="P1347" i="1"/>
  <c r="Q1347" i="1"/>
  <c r="R1347" i="1"/>
  <c r="S1347" i="1"/>
  <c r="T1347" i="1"/>
  <c r="U1347" i="1"/>
  <c r="X1347" i="1"/>
  <c r="N1348" i="1"/>
  <c r="O1348" i="1"/>
  <c r="P1348" i="1"/>
  <c r="Q1348" i="1"/>
  <c r="R1348" i="1"/>
  <c r="S1348" i="1"/>
  <c r="T1348" i="1"/>
  <c r="U1348" i="1"/>
  <c r="X1348" i="1"/>
  <c r="N1349" i="1"/>
  <c r="O1349" i="1"/>
  <c r="P1349" i="1"/>
  <c r="Q1349" i="1"/>
  <c r="R1349" i="1"/>
  <c r="S1349" i="1"/>
  <c r="T1349" i="1"/>
  <c r="U1349" i="1"/>
  <c r="X1349" i="1"/>
  <c r="N1350" i="1"/>
  <c r="O1350" i="1"/>
  <c r="P1350" i="1"/>
  <c r="Q1350" i="1"/>
  <c r="R1350" i="1"/>
  <c r="S1350" i="1"/>
  <c r="T1350" i="1"/>
  <c r="U1350" i="1"/>
  <c r="X1350" i="1"/>
  <c r="N1351" i="1"/>
  <c r="O1351" i="1"/>
  <c r="P1351" i="1"/>
  <c r="Q1351" i="1"/>
  <c r="R1351" i="1"/>
  <c r="S1351" i="1"/>
  <c r="T1351" i="1"/>
  <c r="U1351" i="1"/>
  <c r="X1351" i="1"/>
  <c r="N1352" i="1"/>
  <c r="O1352" i="1"/>
  <c r="P1352" i="1"/>
  <c r="Q1352" i="1"/>
  <c r="R1352" i="1"/>
  <c r="S1352" i="1"/>
  <c r="T1352" i="1"/>
  <c r="U1352" i="1"/>
  <c r="X1352" i="1"/>
  <c r="N1353" i="1"/>
  <c r="O1353" i="1"/>
  <c r="P1353" i="1"/>
  <c r="Q1353" i="1"/>
  <c r="R1353" i="1"/>
  <c r="S1353" i="1"/>
  <c r="T1353" i="1"/>
  <c r="U1353" i="1"/>
  <c r="X1353" i="1"/>
  <c r="N1354" i="1"/>
  <c r="O1354" i="1"/>
  <c r="P1354" i="1"/>
  <c r="Q1354" i="1"/>
  <c r="R1354" i="1"/>
  <c r="S1354" i="1"/>
  <c r="T1354" i="1"/>
  <c r="U1354" i="1"/>
  <c r="X1354" i="1"/>
  <c r="N1355" i="1"/>
  <c r="O1355" i="1"/>
  <c r="P1355" i="1"/>
  <c r="Q1355" i="1"/>
  <c r="R1355" i="1"/>
  <c r="S1355" i="1"/>
  <c r="T1355" i="1"/>
  <c r="U1355" i="1"/>
  <c r="X1355" i="1"/>
  <c r="N1356" i="1"/>
  <c r="O1356" i="1"/>
  <c r="P1356" i="1"/>
  <c r="Q1356" i="1"/>
  <c r="R1356" i="1"/>
  <c r="S1356" i="1"/>
  <c r="T1356" i="1"/>
  <c r="U1356" i="1"/>
  <c r="X1356" i="1"/>
  <c r="N1357" i="1"/>
  <c r="O1357" i="1"/>
  <c r="P1357" i="1"/>
  <c r="Q1357" i="1"/>
  <c r="R1357" i="1"/>
  <c r="S1357" i="1"/>
  <c r="T1357" i="1"/>
  <c r="U1357" i="1"/>
  <c r="X1357" i="1"/>
  <c r="N1358" i="1"/>
  <c r="O1358" i="1"/>
  <c r="P1358" i="1"/>
  <c r="Q1358" i="1"/>
  <c r="R1358" i="1"/>
  <c r="S1358" i="1"/>
  <c r="T1358" i="1"/>
  <c r="U1358" i="1"/>
  <c r="X1358" i="1"/>
  <c r="N1359" i="1"/>
  <c r="O1359" i="1"/>
  <c r="P1359" i="1"/>
  <c r="Q1359" i="1"/>
  <c r="R1359" i="1"/>
  <c r="S1359" i="1"/>
  <c r="T1359" i="1"/>
  <c r="U1359" i="1"/>
  <c r="X1359" i="1"/>
  <c r="N1360" i="1"/>
  <c r="O1360" i="1"/>
  <c r="P1360" i="1"/>
  <c r="Q1360" i="1"/>
  <c r="R1360" i="1"/>
  <c r="S1360" i="1"/>
  <c r="T1360" i="1"/>
  <c r="U1360" i="1"/>
  <c r="X1360" i="1"/>
  <c r="N1361" i="1"/>
  <c r="O1361" i="1"/>
  <c r="P1361" i="1"/>
  <c r="Q1361" i="1"/>
  <c r="R1361" i="1"/>
  <c r="S1361" i="1"/>
  <c r="T1361" i="1"/>
  <c r="U1361" i="1"/>
  <c r="X1361" i="1"/>
  <c r="N1362" i="1"/>
  <c r="O1362" i="1"/>
  <c r="P1362" i="1"/>
  <c r="Q1362" i="1"/>
  <c r="R1362" i="1"/>
  <c r="S1362" i="1"/>
  <c r="T1362" i="1"/>
  <c r="U1362" i="1"/>
  <c r="X1362" i="1"/>
  <c r="N1363" i="1"/>
  <c r="O1363" i="1"/>
  <c r="P1363" i="1"/>
  <c r="Q1363" i="1"/>
  <c r="R1363" i="1"/>
  <c r="S1363" i="1"/>
  <c r="T1363" i="1"/>
  <c r="U1363" i="1"/>
  <c r="X1363" i="1"/>
  <c r="N1364" i="1"/>
  <c r="O1364" i="1"/>
  <c r="P1364" i="1"/>
  <c r="Q1364" i="1"/>
  <c r="R1364" i="1"/>
  <c r="S1364" i="1"/>
  <c r="T1364" i="1"/>
  <c r="U1364" i="1"/>
  <c r="X1364" i="1"/>
  <c r="N1365" i="1"/>
  <c r="O1365" i="1"/>
  <c r="P1365" i="1"/>
  <c r="Q1365" i="1"/>
  <c r="R1365" i="1"/>
  <c r="S1365" i="1"/>
  <c r="T1365" i="1"/>
  <c r="U1365" i="1"/>
  <c r="X1365" i="1"/>
  <c r="N1366" i="1"/>
  <c r="O1366" i="1"/>
  <c r="P1366" i="1"/>
  <c r="Q1366" i="1"/>
  <c r="R1366" i="1"/>
  <c r="S1366" i="1"/>
  <c r="T1366" i="1"/>
  <c r="U1366" i="1"/>
  <c r="X1366" i="1"/>
  <c r="N1367" i="1"/>
  <c r="O1367" i="1"/>
  <c r="P1367" i="1"/>
  <c r="Q1367" i="1"/>
  <c r="R1367" i="1"/>
  <c r="S1367" i="1"/>
  <c r="T1367" i="1"/>
  <c r="U1367" i="1"/>
  <c r="X1367" i="1"/>
  <c r="N1368" i="1"/>
  <c r="O1368" i="1"/>
  <c r="P1368" i="1"/>
  <c r="Q1368" i="1"/>
  <c r="R1368" i="1"/>
  <c r="S1368" i="1"/>
  <c r="T1368" i="1"/>
  <c r="U1368" i="1"/>
  <c r="X1368" i="1"/>
  <c r="N1369" i="1"/>
  <c r="O1369" i="1"/>
  <c r="P1369" i="1"/>
  <c r="Q1369" i="1"/>
  <c r="R1369" i="1"/>
  <c r="S1369" i="1"/>
  <c r="T1369" i="1"/>
  <c r="U1369" i="1"/>
  <c r="X1369" i="1"/>
  <c r="N1370" i="1"/>
  <c r="O1370" i="1"/>
  <c r="P1370" i="1"/>
  <c r="Q1370" i="1"/>
  <c r="R1370" i="1"/>
  <c r="S1370" i="1"/>
  <c r="T1370" i="1"/>
  <c r="U1370" i="1"/>
  <c r="X1370" i="1"/>
  <c r="N1371" i="1"/>
  <c r="O1371" i="1"/>
  <c r="P1371" i="1"/>
  <c r="Q1371" i="1"/>
  <c r="R1371" i="1"/>
  <c r="S1371" i="1"/>
  <c r="T1371" i="1"/>
  <c r="U1371" i="1"/>
  <c r="X1371" i="1"/>
  <c r="N1372" i="1"/>
  <c r="O1372" i="1"/>
  <c r="P1372" i="1"/>
  <c r="Q1372" i="1"/>
  <c r="R1372" i="1"/>
  <c r="S1372" i="1"/>
  <c r="T1372" i="1"/>
  <c r="U1372" i="1"/>
  <c r="X1372" i="1"/>
  <c r="N1373" i="1"/>
  <c r="O1373" i="1"/>
  <c r="P1373" i="1"/>
  <c r="Q1373" i="1"/>
  <c r="R1373" i="1"/>
  <c r="S1373" i="1"/>
  <c r="T1373" i="1"/>
  <c r="U1373" i="1"/>
  <c r="X1373" i="1"/>
  <c r="N1374" i="1"/>
  <c r="O1374" i="1"/>
  <c r="P1374" i="1"/>
  <c r="Q1374" i="1"/>
  <c r="R1374" i="1"/>
  <c r="S1374" i="1"/>
  <c r="T1374" i="1"/>
  <c r="U1374" i="1"/>
  <c r="X1374" i="1"/>
  <c r="N1375" i="1"/>
  <c r="O1375" i="1"/>
  <c r="P1375" i="1"/>
  <c r="Q1375" i="1"/>
  <c r="R1375" i="1"/>
  <c r="S1375" i="1"/>
  <c r="T1375" i="1"/>
  <c r="U1375" i="1"/>
  <c r="X1375" i="1"/>
  <c r="N1376" i="1"/>
  <c r="O1376" i="1"/>
  <c r="P1376" i="1"/>
  <c r="Q1376" i="1"/>
  <c r="R1376" i="1"/>
  <c r="S1376" i="1"/>
  <c r="T1376" i="1"/>
  <c r="U1376" i="1"/>
  <c r="X1376" i="1"/>
  <c r="N1377" i="1"/>
  <c r="O1377" i="1"/>
  <c r="P1377" i="1"/>
  <c r="Q1377" i="1"/>
  <c r="R1377" i="1"/>
  <c r="S1377" i="1"/>
  <c r="T1377" i="1"/>
  <c r="U1377" i="1"/>
  <c r="X1377" i="1"/>
  <c r="N1378" i="1"/>
  <c r="O1378" i="1"/>
  <c r="P1378" i="1"/>
  <c r="Q1378" i="1"/>
  <c r="R1378" i="1"/>
  <c r="S1378" i="1"/>
  <c r="T1378" i="1"/>
  <c r="U1378" i="1"/>
  <c r="X1378" i="1"/>
  <c r="N1379" i="1"/>
  <c r="O1379" i="1"/>
  <c r="P1379" i="1"/>
  <c r="Q1379" i="1"/>
  <c r="R1379" i="1"/>
  <c r="S1379" i="1"/>
  <c r="T1379" i="1"/>
  <c r="U1379" i="1"/>
  <c r="X1379" i="1"/>
  <c r="N1380" i="1"/>
  <c r="O1380" i="1"/>
  <c r="P1380" i="1"/>
  <c r="Q1380" i="1"/>
  <c r="R1380" i="1"/>
  <c r="S1380" i="1"/>
  <c r="T1380" i="1"/>
  <c r="U1380" i="1"/>
  <c r="X1380" i="1"/>
  <c r="N1381" i="1"/>
  <c r="O1381" i="1"/>
  <c r="P1381" i="1"/>
  <c r="Q1381" i="1"/>
  <c r="R1381" i="1"/>
  <c r="S1381" i="1"/>
  <c r="T1381" i="1"/>
  <c r="U1381" i="1"/>
  <c r="X1381" i="1"/>
  <c r="N1382" i="1"/>
  <c r="O1382" i="1"/>
  <c r="P1382" i="1"/>
  <c r="Q1382" i="1"/>
  <c r="R1382" i="1"/>
  <c r="S1382" i="1"/>
  <c r="T1382" i="1"/>
  <c r="U1382" i="1"/>
  <c r="X1382" i="1"/>
  <c r="N1383" i="1"/>
  <c r="O1383" i="1"/>
  <c r="P1383" i="1"/>
  <c r="Q1383" i="1"/>
  <c r="R1383" i="1"/>
  <c r="S1383" i="1"/>
  <c r="T1383" i="1"/>
  <c r="U1383" i="1"/>
  <c r="X1383" i="1"/>
  <c r="N1384" i="1"/>
  <c r="O1384" i="1"/>
  <c r="P1384" i="1"/>
  <c r="Q1384" i="1"/>
  <c r="R1384" i="1"/>
  <c r="S1384" i="1"/>
  <c r="T1384" i="1"/>
  <c r="U1384" i="1"/>
  <c r="X1384" i="1"/>
  <c r="N1385" i="1"/>
  <c r="O1385" i="1"/>
  <c r="P1385" i="1"/>
  <c r="Q1385" i="1"/>
  <c r="R1385" i="1"/>
  <c r="S1385" i="1"/>
  <c r="T1385" i="1"/>
  <c r="U1385" i="1"/>
  <c r="X1385" i="1"/>
  <c r="N1386" i="1"/>
  <c r="O1386" i="1"/>
  <c r="P1386" i="1"/>
  <c r="Q1386" i="1"/>
  <c r="R1386" i="1"/>
  <c r="S1386" i="1"/>
  <c r="T1386" i="1"/>
  <c r="U1386" i="1"/>
  <c r="X1386" i="1"/>
  <c r="N1387" i="1"/>
  <c r="O1387" i="1"/>
  <c r="P1387" i="1"/>
  <c r="Q1387" i="1"/>
  <c r="R1387" i="1"/>
  <c r="S1387" i="1"/>
  <c r="T1387" i="1"/>
  <c r="U1387" i="1"/>
  <c r="X1387" i="1"/>
  <c r="N1388" i="1"/>
  <c r="O1388" i="1"/>
  <c r="P1388" i="1"/>
  <c r="Q1388" i="1"/>
  <c r="R1388" i="1"/>
  <c r="S1388" i="1"/>
  <c r="T1388" i="1"/>
  <c r="U1388" i="1"/>
  <c r="X1388" i="1"/>
  <c r="N1389" i="1"/>
  <c r="O1389" i="1"/>
  <c r="P1389" i="1"/>
  <c r="Q1389" i="1"/>
  <c r="R1389" i="1"/>
  <c r="S1389" i="1"/>
  <c r="T1389" i="1"/>
  <c r="U1389" i="1"/>
  <c r="X1389" i="1"/>
  <c r="N1390" i="1"/>
  <c r="O1390" i="1"/>
  <c r="P1390" i="1"/>
  <c r="Q1390" i="1"/>
  <c r="R1390" i="1"/>
  <c r="S1390" i="1"/>
  <c r="T1390" i="1"/>
  <c r="U1390" i="1"/>
  <c r="X1390" i="1"/>
  <c r="N1391" i="1"/>
  <c r="O1391" i="1"/>
  <c r="P1391" i="1"/>
  <c r="Q1391" i="1"/>
  <c r="R1391" i="1"/>
  <c r="S1391" i="1"/>
  <c r="T1391" i="1"/>
  <c r="U1391" i="1"/>
  <c r="X1391" i="1"/>
  <c r="N1392" i="1"/>
  <c r="O1392" i="1"/>
  <c r="P1392" i="1"/>
  <c r="Q1392" i="1"/>
  <c r="R1392" i="1"/>
  <c r="S1392" i="1"/>
  <c r="T1392" i="1"/>
  <c r="U1392" i="1"/>
  <c r="X1392" i="1"/>
  <c r="N1393" i="1"/>
  <c r="O1393" i="1"/>
  <c r="P1393" i="1"/>
  <c r="Q1393" i="1"/>
  <c r="R1393" i="1"/>
  <c r="S1393" i="1"/>
  <c r="T1393" i="1"/>
  <c r="U1393" i="1"/>
  <c r="X1393" i="1"/>
  <c r="N1394" i="1"/>
  <c r="O1394" i="1"/>
  <c r="P1394" i="1"/>
  <c r="Q1394" i="1"/>
  <c r="R1394" i="1"/>
  <c r="S1394" i="1"/>
  <c r="T1394" i="1"/>
  <c r="U1394" i="1"/>
  <c r="X1394" i="1"/>
  <c r="N1395" i="1"/>
  <c r="O1395" i="1"/>
  <c r="P1395" i="1"/>
  <c r="Q1395" i="1"/>
  <c r="R1395" i="1"/>
  <c r="S1395" i="1"/>
  <c r="T1395" i="1"/>
  <c r="U1395" i="1"/>
  <c r="X1395" i="1"/>
  <c r="N1396" i="1"/>
  <c r="O1396" i="1"/>
  <c r="P1396" i="1"/>
  <c r="Q1396" i="1"/>
  <c r="R1396" i="1"/>
  <c r="S1396" i="1"/>
  <c r="T1396" i="1"/>
  <c r="U1396" i="1"/>
  <c r="X1396" i="1"/>
  <c r="N1397" i="1"/>
  <c r="O1397" i="1"/>
  <c r="P1397" i="1"/>
  <c r="Q1397" i="1"/>
  <c r="R1397" i="1"/>
  <c r="S1397" i="1"/>
  <c r="T1397" i="1"/>
  <c r="U1397" i="1"/>
  <c r="X1397" i="1"/>
  <c r="N1398" i="1"/>
  <c r="O1398" i="1"/>
  <c r="P1398" i="1"/>
  <c r="Q1398" i="1"/>
  <c r="R1398" i="1"/>
  <c r="S1398" i="1"/>
  <c r="T1398" i="1"/>
  <c r="U1398" i="1"/>
  <c r="X1398" i="1"/>
  <c r="N1399" i="1"/>
  <c r="O1399" i="1"/>
  <c r="P1399" i="1"/>
  <c r="Q1399" i="1"/>
  <c r="R1399" i="1"/>
  <c r="S1399" i="1"/>
  <c r="T1399" i="1"/>
  <c r="U1399" i="1"/>
  <c r="X1399" i="1"/>
  <c r="N1400" i="1"/>
  <c r="O1400" i="1"/>
  <c r="P1400" i="1"/>
  <c r="Q1400" i="1"/>
  <c r="R1400" i="1"/>
  <c r="S1400" i="1"/>
  <c r="T1400" i="1"/>
  <c r="U1400" i="1"/>
  <c r="X1400" i="1"/>
  <c r="N1401" i="1"/>
  <c r="O1401" i="1"/>
  <c r="P1401" i="1"/>
  <c r="Q1401" i="1"/>
  <c r="R1401" i="1"/>
  <c r="S1401" i="1"/>
  <c r="T1401" i="1"/>
  <c r="U1401" i="1"/>
  <c r="X1401" i="1"/>
  <c r="N1402" i="1"/>
  <c r="O1402" i="1"/>
  <c r="P1402" i="1"/>
  <c r="Q1402" i="1"/>
  <c r="R1402" i="1"/>
  <c r="S1402" i="1"/>
  <c r="T1402" i="1"/>
  <c r="U1402" i="1"/>
  <c r="X1402" i="1"/>
  <c r="N1403" i="1"/>
  <c r="O1403" i="1"/>
  <c r="P1403" i="1"/>
  <c r="Q1403" i="1"/>
  <c r="R1403" i="1"/>
  <c r="S1403" i="1"/>
  <c r="T1403" i="1"/>
  <c r="U1403" i="1"/>
  <c r="X1403" i="1"/>
  <c r="N1404" i="1"/>
  <c r="O1404" i="1"/>
  <c r="P1404" i="1"/>
  <c r="Q1404" i="1"/>
  <c r="R1404" i="1"/>
  <c r="S1404" i="1"/>
  <c r="T1404" i="1"/>
  <c r="U1404" i="1"/>
  <c r="X1404" i="1"/>
  <c r="N1405" i="1"/>
  <c r="O1405" i="1"/>
  <c r="P1405" i="1"/>
  <c r="Q1405" i="1"/>
  <c r="R1405" i="1"/>
  <c r="S1405" i="1"/>
  <c r="T1405" i="1"/>
  <c r="U1405" i="1"/>
  <c r="X1405" i="1"/>
  <c r="N1406" i="1"/>
  <c r="O1406" i="1"/>
  <c r="P1406" i="1"/>
  <c r="Q1406" i="1"/>
  <c r="R1406" i="1"/>
  <c r="S1406" i="1"/>
  <c r="T1406" i="1"/>
  <c r="U1406" i="1"/>
  <c r="X1406" i="1"/>
  <c r="N1407" i="1"/>
  <c r="O1407" i="1"/>
  <c r="P1407" i="1"/>
  <c r="Q1407" i="1"/>
  <c r="R1407" i="1"/>
  <c r="S1407" i="1"/>
  <c r="T1407" i="1"/>
  <c r="U1407" i="1"/>
  <c r="X1407" i="1"/>
  <c r="N1408" i="1"/>
  <c r="O1408" i="1"/>
  <c r="P1408" i="1"/>
  <c r="Q1408" i="1"/>
  <c r="R1408" i="1"/>
  <c r="S1408" i="1"/>
  <c r="T1408" i="1"/>
  <c r="U1408" i="1"/>
  <c r="X1408" i="1"/>
  <c r="N1409" i="1"/>
  <c r="O1409" i="1"/>
  <c r="P1409" i="1"/>
  <c r="Q1409" i="1"/>
  <c r="R1409" i="1"/>
  <c r="S1409" i="1"/>
  <c r="T1409" i="1"/>
  <c r="U1409" i="1"/>
  <c r="X1409" i="1"/>
  <c r="N1410" i="1"/>
  <c r="O1410" i="1"/>
  <c r="P1410" i="1"/>
  <c r="Q1410" i="1"/>
  <c r="R1410" i="1"/>
  <c r="S1410" i="1"/>
  <c r="T1410" i="1"/>
  <c r="U1410" i="1"/>
  <c r="X1410" i="1"/>
  <c r="N1411" i="1"/>
  <c r="O1411" i="1"/>
  <c r="P1411" i="1"/>
  <c r="Q1411" i="1"/>
  <c r="R1411" i="1"/>
  <c r="S1411" i="1"/>
  <c r="T1411" i="1"/>
  <c r="U1411" i="1"/>
  <c r="X1411" i="1"/>
  <c r="N1412" i="1"/>
  <c r="O1412" i="1"/>
  <c r="P1412" i="1"/>
  <c r="Q1412" i="1"/>
  <c r="R1412" i="1"/>
  <c r="S1412" i="1"/>
  <c r="T1412" i="1"/>
  <c r="U1412" i="1"/>
  <c r="X1412" i="1"/>
  <c r="N1413" i="1"/>
  <c r="O1413" i="1"/>
  <c r="P1413" i="1"/>
  <c r="Q1413" i="1"/>
  <c r="R1413" i="1"/>
  <c r="S1413" i="1"/>
  <c r="T1413" i="1"/>
  <c r="U1413" i="1"/>
  <c r="X1413" i="1"/>
  <c r="N1414" i="1"/>
  <c r="O1414" i="1"/>
  <c r="P1414" i="1"/>
  <c r="Q1414" i="1"/>
  <c r="R1414" i="1"/>
  <c r="S1414" i="1"/>
  <c r="T1414" i="1"/>
  <c r="U1414" i="1"/>
  <c r="X1414" i="1"/>
  <c r="N1415" i="1"/>
  <c r="O1415" i="1"/>
  <c r="P1415" i="1"/>
  <c r="Q1415" i="1"/>
  <c r="R1415" i="1"/>
  <c r="S1415" i="1"/>
  <c r="T1415" i="1"/>
  <c r="U1415" i="1"/>
  <c r="X1415" i="1"/>
  <c r="N1416" i="1"/>
  <c r="O1416" i="1"/>
  <c r="P1416" i="1"/>
  <c r="Q1416" i="1"/>
  <c r="R1416" i="1"/>
  <c r="S1416" i="1"/>
  <c r="T1416" i="1"/>
  <c r="U1416" i="1"/>
  <c r="X1416" i="1"/>
  <c r="N1417" i="1"/>
  <c r="O1417" i="1"/>
  <c r="P1417" i="1"/>
  <c r="Q1417" i="1"/>
  <c r="R1417" i="1"/>
  <c r="S1417" i="1"/>
  <c r="T1417" i="1"/>
  <c r="U1417" i="1"/>
  <c r="X1417" i="1"/>
  <c r="N1418" i="1"/>
  <c r="O1418" i="1"/>
  <c r="P1418" i="1"/>
  <c r="Q1418" i="1"/>
  <c r="R1418" i="1"/>
  <c r="S1418" i="1"/>
  <c r="T1418" i="1"/>
  <c r="U1418" i="1"/>
  <c r="X1418" i="1"/>
  <c r="N1419" i="1"/>
  <c r="O1419" i="1"/>
  <c r="P1419" i="1"/>
  <c r="Q1419" i="1"/>
  <c r="R1419" i="1"/>
  <c r="S1419" i="1"/>
  <c r="T1419" i="1"/>
  <c r="U1419" i="1"/>
  <c r="X1419" i="1"/>
  <c r="N1420" i="1"/>
  <c r="O1420" i="1"/>
  <c r="P1420" i="1"/>
  <c r="Q1420" i="1"/>
  <c r="R1420" i="1"/>
  <c r="S1420" i="1"/>
  <c r="T1420" i="1"/>
  <c r="U1420" i="1"/>
  <c r="X1420" i="1"/>
  <c r="N1421" i="1"/>
  <c r="O1421" i="1"/>
  <c r="P1421" i="1"/>
  <c r="Q1421" i="1"/>
  <c r="R1421" i="1"/>
  <c r="S1421" i="1"/>
  <c r="T1421" i="1"/>
  <c r="U1421" i="1"/>
  <c r="X1421" i="1"/>
  <c r="N1422" i="1"/>
  <c r="O1422" i="1"/>
  <c r="P1422" i="1"/>
  <c r="Q1422" i="1"/>
  <c r="R1422" i="1"/>
  <c r="S1422" i="1"/>
  <c r="T1422" i="1"/>
  <c r="U1422" i="1"/>
  <c r="X1422" i="1"/>
  <c r="N1423" i="1"/>
  <c r="O1423" i="1"/>
  <c r="P1423" i="1"/>
  <c r="Q1423" i="1"/>
  <c r="R1423" i="1"/>
  <c r="S1423" i="1"/>
  <c r="T1423" i="1"/>
  <c r="U1423" i="1"/>
  <c r="X1423" i="1"/>
  <c r="N1424" i="1"/>
  <c r="O1424" i="1"/>
  <c r="P1424" i="1"/>
  <c r="Q1424" i="1"/>
  <c r="R1424" i="1"/>
  <c r="S1424" i="1"/>
  <c r="T1424" i="1"/>
  <c r="U1424" i="1"/>
  <c r="X1424" i="1"/>
  <c r="N1425" i="1"/>
  <c r="O1425" i="1"/>
  <c r="P1425" i="1"/>
  <c r="Q1425" i="1"/>
  <c r="R1425" i="1"/>
  <c r="S1425" i="1"/>
  <c r="T1425" i="1"/>
  <c r="U1425" i="1"/>
  <c r="X1425" i="1"/>
  <c r="N1426" i="1"/>
  <c r="O1426" i="1"/>
  <c r="P1426" i="1"/>
  <c r="Q1426" i="1"/>
  <c r="R1426" i="1"/>
  <c r="S1426" i="1"/>
  <c r="T1426" i="1"/>
  <c r="U1426" i="1"/>
  <c r="X1426" i="1"/>
  <c r="N1427" i="1"/>
  <c r="O1427" i="1"/>
  <c r="P1427" i="1"/>
  <c r="Q1427" i="1"/>
  <c r="R1427" i="1"/>
  <c r="S1427" i="1"/>
  <c r="T1427" i="1"/>
  <c r="U1427" i="1"/>
  <c r="X1427" i="1"/>
  <c r="N1428" i="1"/>
  <c r="O1428" i="1"/>
  <c r="P1428" i="1"/>
  <c r="Q1428" i="1"/>
  <c r="R1428" i="1"/>
  <c r="S1428" i="1"/>
  <c r="T1428" i="1"/>
  <c r="U1428" i="1"/>
  <c r="X1428" i="1"/>
  <c r="N1429" i="1"/>
  <c r="O1429" i="1"/>
  <c r="P1429" i="1"/>
  <c r="Q1429" i="1"/>
  <c r="R1429" i="1"/>
  <c r="S1429" i="1"/>
  <c r="T1429" i="1"/>
  <c r="U1429" i="1"/>
  <c r="X1429" i="1"/>
  <c r="N1430" i="1"/>
  <c r="O1430" i="1"/>
  <c r="P1430" i="1"/>
  <c r="Q1430" i="1"/>
  <c r="R1430" i="1"/>
  <c r="S1430" i="1"/>
  <c r="T1430" i="1"/>
  <c r="U1430" i="1"/>
  <c r="X1430" i="1"/>
  <c r="N1431" i="1"/>
  <c r="O1431" i="1"/>
  <c r="P1431" i="1"/>
  <c r="Q1431" i="1"/>
  <c r="R1431" i="1"/>
  <c r="S1431" i="1"/>
  <c r="T1431" i="1"/>
  <c r="U1431" i="1"/>
  <c r="X1431" i="1"/>
  <c r="N1432" i="1"/>
  <c r="O1432" i="1"/>
  <c r="P1432" i="1"/>
  <c r="Q1432" i="1"/>
  <c r="R1432" i="1"/>
  <c r="S1432" i="1"/>
  <c r="T1432" i="1"/>
  <c r="U1432" i="1"/>
  <c r="X1432" i="1"/>
  <c r="N1433" i="1"/>
  <c r="O1433" i="1"/>
  <c r="P1433" i="1"/>
  <c r="Q1433" i="1"/>
  <c r="R1433" i="1"/>
  <c r="S1433" i="1"/>
  <c r="T1433" i="1"/>
  <c r="U1433" i="1"/>
  <c r="X1433" i="1"/>
  <c r="N1434" i="1"/>
  <c r="O1434" i="1"/>
  <c r="P1434" i="1"/>
  <c r="Q1434" i="1"/>
  <c r="R1434" i="1"/>
  <c r="S1434" i="1"/>
  <c r="T1434" i="1"/>
  <c r="U1434" i="1"/>
  <c r="X1434" i="1"/>
  <c r="N1435" i="1"/>
  <c r="O1435" i="1"/>
  <c r="P1435" i="1"/>
  <c r="Q1435" i="1"/>
  <c r="R1435" i="1"/>
  <c r="S1435" i="1"/>
  <c r="T1435" i="1"/>
  <c r="U1435" i="1"/>
  <c r="X1435" i="1"/>
  <c r="N1436" i="1"/>
  <c r="O1436" i="1"/>
  <c r="P1436" i="1"/>
  <c r="Q1436" i="1"/>
  <c r="R1436" i="1"/>
  <c r="S1436" i="1"/>
  <c r="T1436" i="1"/>
  <c r="U1436" i="1"/>
  <c r="X1436" i="1"/>
  <c r="N1437" i="1"/>
  <c r="O1437" i="1"/>
  <c r="P1437" i="1"/>
  <c r="Q1437" i="1"/>
  <c r="R1437" i="1"/>
  <c r="S1437" i="1"/>
  <c r="T1437" i="1"/>
  <c r="U1437" i="1"/>
  <c r="X1437" i="1"/>
  <c r="N1438" i="1"/>
  <c r="O1438" i="1"/>
  <c r="P1438" i="1"/>
  <c r="Q1438" i="1"/>
  <c r="R1438" i="1"/>
  <c r="S1438" i="1"/>
  <c r="T1438" i="1"/>
  <c r="U1438" i="1"/>
  <c r="X1438" i="1"/>
  <c r="N1439" i="1"/>
  <c r="O1439" i="1"/>
  <c r="P1439" i="1"/>
  <c r="Q1439" i="1"/>
  <c r="R1439" i="1"/>
  <c r="S1439" i="1"/>
  <c r="T1439" i="1"/>
  <c r="U1439" i="1"/>
  <c r="X1439" i="1"/>
  <c r="N1440" i="1"/>
  <c r="O1440" i="1"/>
  <c r="P1440" i="1"/>
  <c r="Q1440" i="1"/>
  <c r="R1440" i="1"/>
  <c r="S1440" i="1"/>
  <c r="T1440" i="1"/>
  <c r="U1440" i="1"/>
  <c r="X1440" i="1"/>
  <c r="N1441" i="1"/>
  <c r="O1441" i="1"/>
  <c r="P1441" i="1"/>
  <c r="Q1441" i="1"/>
  <c r="R1441" i="1"/>
  <c r="S1441" i="1"/>
  <c r="T1441" i="1"/>
  <c r="U1441" i="1"/>
  <c r="X1441" i="1"/>
  <c r="N1442" i="1"/>
  <c r="O1442" i="1"/>
  <c r="P1442" i="1"/>
  <c r="Q1442" i="1"/>
  <c r="R1442" i="1"/>
  <c r="S1442" i="1"/>
  <c r="T1442" i="1"/>
  <c r="U1442" i="1"/>
  <c r="X1442" i="1"/>
  <c r="N1443" i="1"/>
  <c r="O1443" i="1"/>
  <c r="P1443" i="1"/>
  <c r="Q1443" i="1"/>
  <c r="R1443" i="1"/>
  <c r="S1443" i="1"/>
  <c r="T1443" i="1"/>
  <c r="U1443" i="1"/>
  <c r="X1443" i="1"/>
  <c r="N1444" i="1"/>
  <c r="O1444" i="1"/>
  <c r="P1444" i="1"/>
  <c r="Q1444" i="1"/>
  <c r="R1444" i="1"/>
  <c r="S1444" i="1"/>
  <c r="T1444" i="1"/>
  <c r="U1444" i="1"/>
  <c r="X1444" i="1"/>
  <c r="N1445" i="1"/>
  <c r="O1445" i="1"/>
  <c r="P1445" i="1"/>
  <c r="Q1445" i="1"/>
  <c r="R1445" i="1"/>
  <c r="S1445" i="1"/>
  <c r="T1445" i="1"/>
  <c r="U1445" i="1"/>
  <c r="X1445" i="1"/>
  <c r="N1446" i="1"/>
  <c r="O1446" i="1"/>
  <c r="P1446" i="1"/>
  <c r="Q1446" i="1"/>
  <c r="R1446" i="1"/>
  <c r="S1446" i="1"/>
  <c r="T1446" i="1"/>
  <c r="U1446" i="1"/>
  <c r="X1446" i="1"/>
  <c r="N1447" i="1"/>
  <c r="O1447" i="1"/>
  <c r="P1447" i="1"/>
  <c r="Q1447" i="1"/>
  <c r="R1447" i="1"/>
  <c r="S1447" i="1"/>
  <c r="T1447" i="1"/>
  <c r="U1447" i="1"/>
  <c r="X1447" i="1"/>
  <c r="N1448" i="1"/>
  <c r="O1448" i="1"/>
  <c r="P1448" i="1"/>
  <c r="Q1448" i="1"/>
  <c r="R1448" i="1"/>
  <c r="S1448" i="1"/>
  <c r="T1448" i="1"/>
  <c r="U1448" i="1"/>
  <c r="X1448" i="1"/>
  <c r="N1449" i="1"/>
  <c r="O1449" i="1"/>
  <c r="P1449" i="1"/>
  <c r="Q1449" i="1"/>
  <c r="R1449" i="1"/>
  <c r="S1449" i="1"/>
  <c r="T1449" i="1"/>
  <c r="U1449" i="1"/>
  <c r="X1449" i="1"/>
  <c r="N1450" i="1"/>
  <c r="O1450" i="1"/>
  <c r="P1450" i="1"/>
  <c r="Q1450" i="1"/>
  <c r="R1450" i="1"/>
  <c r="S1450" i="1"/>
  <c r="T1450" i="1"/>
  <c r="U1450" i="1"/>
  <c r="X1450" i="1"/>
  <c r="N1451" i="1"/>
  <c r="O1451" i="1"/>
  <c r="P1451" i="1"/>
  <c r="Q1451" i="1"/>
  <c r="R1451" i="1"/>
  <c r="S1451" i="1"/>
  <c r="T1451" i="1"/>
  <c r="U1451" i="1"/>
  <c r="X1451" i="1"/>
  <c r="N1452" i="1"/>
  <c r="O1452" i="1"/>
  <c r="P1452" i="1"/>
  <c r="Q1452" i="1"/>
  <c r="R1452" i="1"/>
  <c r="S1452" i="1"/>
  <c r="T1452" i="1"/>
  <c r="U1452" i="1"/>
  <c r="X1452" i="1"/>
  <c r="N1453" i="1"/>
  <c r="O1453" i="1"/>
  <c r="P1453" i="1"/>
  <c r="Q1453" i="1"/>
  <c r="R1453" i="1"/>
  <c r="S1453" i="1"/>
  <c r="T1453" i="1"/>
  <c r="U1453" i="1"/>
  <c r="X1453" i="1"/>
  <c r="N1454" i="1"/>
  <c r="O1454" i="1"/>
  <c r="P1454" i="1"/>
  <c r="Q1454" i="1"/>
  <c r="R1454" i="1"/>
  <c r="S1454" i="1"/>
  <c r="T1454" i="1"/>
  <c r="U1454" i="1"/>
  <c r="X1454" i="1"/>
  <c r="N1455" i="1"/>
  <c r="O1455" i="1"/>
  <c r="P1455" i="1"/>
  <c r="Q1455" i="1"/>
  <c r="R1455" i="1"/>
  <c r="S1455" i="1"/>
  <c r="T1455" i="1"/>
  <c r="U1455" i="1"/>
  <c r="X1455" i="1"/>
  <c r="N1456" i="1"/>
  <c r="O1456" i="1"/>
  <c r="P1456" i="1"/>
  <c r="Q1456" i="1"/>
  <c r="R1456" i="1"/>
  <c r="S1456" i="1"/>
  <c r="T1456" i="1"/>
  <c r="U1456" i="1"/>
  <c r="X1456" i="1"/>
  <c r="N1457" i="1"/>
  <c r="O1457" i="1"/>
  <c r="P1457" i="1"/>
  <c r="Q1457" i="1"/>
  <c r="R1457" i="1"/>
  <c r="S1457" i="1"/>
  <c r="T1457" i="1"/>
  <c r="U1457" i="1"/>
  <c r="X1457" i="1"/>
  <c r="N1458" i="1"/>
  <c r="O1458" i="1"/>
  <c r="P1458" i="1"/>
  <c r="Q1458" i="1"/>
  <c r="R1458" i="1"/>
  <c r="S1458" i="1"/>
  <c r="T1458" i="1"/>
  <c r="U1458" i="1"/>
  <c r="X1458" i="1"/>
  <c r="N1459" i="1"/>
  <c r="O1459" i="1"/>
  <c r="P1459" i="1"/>
  <c r="Q1459" i="1"/>
  <c r="R1459" i="1"/>
  <c r="S1459" i="1"/>
  <c r="T1459" i="1"/>
  <c r="U1459" i="1"/>
  <c r="X1459" i="1"/>
  <c r="N1460" i="1"/>
  <c r="O1460" i="1"/>
  <c r="P1460" i="1"/>
  <c r="Q1460" i="1"/>
  <c r="R1460" i="1"/>
  <c r="S1460" i="1"/>
  <c r="T1460" i="1"/>
  <c r="U1460" i="1"/>
  <c r="X1460" i="1"/>
  <c r="N1461" i="1"/>
  <c r="O1461" i="1"/>
  <c r="P1461" i="1"/>
  <c r="Q1461" i="1"/>
  <c r="R1461" i="1"/>
  <c r="S1461" i="1"/>
  <c r="T1461" i="1"/>
  <c r="U1461" i="1"/>
  <c r="X1461" i="1"/>
  <c r="N1462" i="1"/>
  <c r="O1462" i="1"/>
  <c r="P1462" i="1"/>
  <c r="Q1462" i="1"/>
  <c r="R1462" i="1"/>
  <c r="S1462" i="1"/>
  <c r="T1462" i="1"/>
  <c r="U1462" i="1"/>
  <c r="X1462" i="1"/>
  <c r="N1463" i="1"/>
  <c r="O1463" i="1"/>
  <c r="P1463" i="1"/>
  <c r="Q1463" i="1"/>
  <c r="R1463" i="1"/>
  <c r="S1463" i="1"/>
  <c r="T1463" i="1"/>
  <c r="U1463" i="1"/>
  <c r="X1463" i="1"/>
  <c r="N1464" i="1"/>
  <c r="O1464" i="1"/>
  <c r="P1464" i="1"/>
  <c r="Q1464" i="1"/>
  <c r="R1464" i="1"/>
  <c r="S1464" i="1"/>
  <c r="T1464" i="1"/>
  <c r="U1464" i="1"/>
  <c r="X1464" i="1"/>
  <c r="N1465" i="1"/>
  <c r="O1465" i="1"/>
  <c r="P1465" i="1"/>
  <c r="Q1465" i="1"/>
  <c r="R1465" i="1"/>
  <c r="S1465" i="1"/>
  <c r="T1465" i="1"/>
  <c r="U1465" i="1"/>
  <c r="X1465" i="1"/>
  <c r="N1466" i="1"/>
  <c r="O1466" i="1"/>
  <c r="P1466" i="1"/>
  <c r="Q1466" i="1"/>
  <c r="R1466" i="1"/>
  <c r="S1466" i="1"/>
  <c r="T1466" i="1"/>
  <c r="U1466" i="1"/>
  <c r="X1466" i="1"/>
  <c r="N1467" i="1"/>
  <c r="O1467" i="1"/>
  <c r="P1467" i="1"/>
  <c r="Q1467" i="1"/>
  <c r="R1467" i="1"/>
  <c r="S1467" i="1"/>
  <c r="T1467" i="1"/>
  <c r="U1467" i="1"/>
  <c r="X1467" i="1"/>
  <c r="N1468" i="1"/>
  <c r="O1468" i="1"/>
  <c r="P1468" i="1"/>
  <c r="Q1468" i="1"/>
  <c r="R1468" i="1"/>
  <c r="S1468" i="1"/>
  <c r="T1468" i="1"/>
  <c r="U1468" i="1"/>
  <c r="X1468" i="1"/>
  <c r="N1469" i="1"/>
  <c r="O1469" i="1"/>
  <c r="P1469" i="1"/>
  <c r="Q1469" i="1"/>
  <c r="R1469" i="1"/>
  <c r="S1469" i="1"/>
  <c r="T1469" i="1"/>
  <c r="U1469" i="1"/>
  <c r="X1469" i="1"/>
  <c r="N1470" i="1"/>
  <c r="O1470" i="1"/>
  <c r="P1470" i="1"/>
  <c r="Q1470" i="1"/>
  <c r="R1470" i="1"/>
  <c r="S1470" i="1"/>
  <c r="T1470" i="1"/>
  <c r="U1470" i="1"/>
  <c r="X1470" i="1"/>
  <c r="N1471" i="1"/>
  <c r="O1471" i="1"/>
  <c r="P1471" i="1"/>
  <c r="Q1471" i="1"/>
  <c r="R1471" i="1"/>
  <c r="S1471" i="1"/>
  <c r="T1471" i="1"/>
  <c r="U1471" i="1"/>
  <c r="X1471" i="1"/>
  <c r="N1472" i="1"/>
  <c r="O1472" i="1"/>
  <c r="P1472" i="1"/>
  <c r="Q1472" i="1"/>
  <c r="R1472" i="1"/>
  <c r="S1472" i="1"/>
  <c r="T1472" i="1"/>
  <c r="U1472" i="1"/>
  <c r="X1472" i="1"/>
  <c r="N1473" i="1"/>
  <c r="O1473" i="1"/>
  <c r="P1473" i="1"/>
  <c r="Q1473" i="1"/>
  <c r="R1473" i="1"/>
  <c r="S1473" i="1"/>
  <c r="T1473" i="1"/>
  <c r="U1473" i="1"/>
  <c r="X1473" i="1"/>
  <c r="N1474" i="1"/>
  <c r="O1474" i="1"/>
  <c r="P1474" i="1"/>
  <c r="Q1474" i="1"/>
  <c r="R1474" i="1"/>
  <c r="S1474" i="1"/>
  <c r="T1474" i="1"/>
  <c r="U1474" i="1"/>
  <c r="X1474" i="1"/>
  <c r="N1475" i="1"/>
  <c r="O1475" i="1"/>
  <c r="P1475" i="1"/>
  <c r="Q1475" i="1"/>
  <c r="R1475" i="1"/>
  <c r="S1475" i="1"/>
  <c r="T1475" i="1"/>
  <c r="U1475" i="1"/>
  <c r="X1475" i="1"/>
  <c r="N1476" i="1"/>
  <c r="O1476" i="1"/>
  <c r="P1476" i="1"/>
  <c r="Q1476" i="1"/>
  <c r="R1476" i="1"/>
  <c r="S1476" i="1"/>
  <c r="T1476" i="1"/>
  <c r="U1476" i="1"/>
  <c r="X1476" i="1"/>
  <c r="N1477" i="1"/>
  <c r="O1477" i="1"/>
  <c r="P1477" i="1"/>
  <c r="Q1477" i="1"/>
  <c r="R1477" i="1"/>
  <c r="S1477" i="1"/>
  <c r="T1477" i="1"/>
  <c r="U1477" i="1"/>
  <c r="X1477" i="1"/>
  <c r="N1478" i="1"/>
  <c r="O1478" i="1"/>
  <c r="P1478" i="1"/>
  <c r="Q1478" i="1"/>
  <c r="R1478" i="1"/>
  <c r="S1478" i="1"/>
  <c r="T1478" i="1"/>
  <c r="U1478" i="1"/>
  <c r="X1478" i="1"/>
  <c r="N1479" i="1"/>
  <c r="O1479" i="1"/>
  <c r="P1479" i="1"/>
  <c r="Q1479" i="1"/>
  <c r="R1479" i="1"/>
  <c r="S1479" i="1"/>
  <c r="T1479" i="1"/>
  <c r="U1479" i="1"/>
  <c r="X1479" i="1"/>
  <c r="N1480" i="1"/>
  <c r="O1480" i="1"/>
  <c r="P1480" i="1"/>
  <c r="Q1480" i="1"/>
  <c r="R1480" i="1"/>
  <c r="S1480" i="1"/>
  <c r="T1480" i="1"/>
  <c r="U1480" i="1"/>
  <c r="X1480" i="1"/>
  <c r="N1481" i="1"/>
  <c r="O1481" i="1"/>
  <c r="P1481" i="1"/>
  <c r="Q1481" i="1"/>
  <c r="R1481" i="1"/>
  <c r="S1481" i="1"/>
  <c r="T1481" i="1"/>
  <c r="U1481" i="1"/>
  <c r="X1481" i="1"/>
  <c r="N1482" i="1"/>
  <c r="O1482" i="1"/>
  <c r="P1482" i="1"/>
  <c r="Q1482" i="1"/>
  <c r="R1482" i="1"/>
  <c r="S1482" i="1"/>
  <c r="T1482" i="1"/>
  <c r="U1482" i="1"/>
  <c r="X1482" i="1"/>
  <c r="N1483" i="1"/>
  <c r="O1483" i="1"/>
  <c r="P1483" i="1"/>
  <c r="Q1483" i="1"/>
  <c r="R1483" i="1"/>
  <c r="S1483" i="1"/>
  <c r="T1483" i="1"/>
  <c r="U1483" i="1"/>
  <c r="X1483" i="1"/>
  <c r="N1484" i="1"/>
  <c r="O1484" i="1"/>
  <c r="P1484" i="1"/>
  <c r="Q1484" i="1"/>
  <c r="R1484" i="1"/>
  <c r="S1484" i="1"/>
  <c r="T1484" i="1"/>
  <c r="U1484" i="1"/>
  <c r="X1484" i="1"/>
  <c r="N1485" i="1"/>
  <c r="O1485" i="1"/>
  <c r="P1485" i="1"/>
  <c r="Q1485" i="1"/>
  <c r="R1485" i="1"/>
  <c r="S1485" i="1"/>
  <c r="T1485" i="1"/>
  <c r="U1485" i="1"/>
  <c r="X1485" i="1"/>
  <c r="N1486" i="1"/>
  <c r="O1486" i="1"/>
  <c r="P1486" i="1"/>
  <c r="Q1486" i="1"/>
  <c r="R1486" i="1"/>
  <c r="S1486" i="1"/>
  <c r="T1486" i="1"/>
  <c r="U1486" i="1"/>
  <c r="X1486" i="1"/>
  <c r="N1487" i="1"/>
  <c r="O1487" i="1"/>
  <c r="P1487" i="1"/>
  <c r="Q1487" i="1"/>
  <c r="R1487" i="1"/>
  <c r="S1487" i="1"/>
  <c r="T1487" i="1"/>
  <c r="U1487" i="1"/>
  <c r="X1487" i="1"/>
  <c r="N1488" i="1"/>
  <c r="O1488" i="1"/>
  <c r="P1488" i="1"/>
  <c r="Q1488" i="1"/>
  <c r="R1488" i="1"/>
  <c r="S1488" i="1"/>
  <c r="T1488" i="1"/>
  <c r="U1488" i="1"/>
  <c r="X1488" i="1"/>
  <c r="N1489" i="1"/>
  <c r="O1489" i="1"/>
  <c r="P1489" i="1"/>
  <c r="Q1489" i="1"/>
  <c r="R1489" i="1"/>
  <c r="S1489" i="1"/>
  <c r="T1489" i="1"/>
  <c r="U1489" i="1"/>
  <c r="X1489" i="1"/>
  <c r="N1490" i="1"/>
  <c r="O1490" i="1"/>
  <c r="P1490" i="1"/>
  <c r="Q1490" i="1"/>
  <c r="R1490" i="1"/>
  <c r="S1490" i="1"/>
  <c r="T1490" i="1"/>
  <c r="U1490" i="1"/>
  <c r="X1490" i="1"/>
  <c r="N1491" i="1"/>
  <c r="O1491" i="1"/>
  <c r="P1491" i="1"/>
  <c r="Q1491" i="1"/>
  <c r="R1491" i="1"/>
  <c r="S1491" i="1"/>
  <c r="T1491" i="1"/>
  <c r="U1491" i="1"/>
  <c r="X1491" i="1"/>
  <c r="N1492" i="1"/>
  <c r="O1492" i="1"/>
  <c r="P1492" i="1"/>
  <c r="Q1492" i="1"/>
  <c r="R1492" i="1"/>
  <c r="S1492" i="1"/>
  <c r="T1492" i="1"/>
  <c r="U1492" i="1"/>
  <c r="X1492" i="1"/>
  <c r="N1493" i="1"/>
  <c r="O1493" i="1"/>
  <c r="P1493" i="1"/>
  <c r="Q1493" i="1"/>
  <c r="R1493" i="1"/>
  <c r="S1493" i="1"/>
  <c r="T1493" i="1"/>
  <c r="U1493" i="1"/>
  <c r="X1493" i="1"/>
  <c r="N1494" i="1"/>
  <c r="O1494" i="1"/>
  <c r="P1494" i="1"/>
  <c r="Q1494" i="1"/>
  <c r="R1494" i="1"/>
  <c r="S1494" i="1"/>
  <c r="T1494" i="1"/>
  <c r="U1494" i="1"/>
  <c r="X1494" i="1"/>
  <c r="N1495" i="1"/>
  <c r="O1495" i="1"/>
  <c r="P1495" i="1"/>
  <c r="Q1495" i="1"/>
  <c r="R1495" i="1"/>
  <c r="S1495" i="1"/>
  <c r="T1495" i="1"/>
  <c r="U1495" i="1"/>
  <c r="X1495" i="1"/>
  <c r="N1496" i="1"/>
  <c r="O1496" i="1"/>
  <c r="P1496" i="1"/>
  <c r="Q1496" i="1"/>
  <c r="R1496" i="1"/>
  <c r="S1496" i="1"/>
  <c r="T1496" i="1"/>
  <c r="U1496" i="1"/>
  <c r="X1496" i="1"/>
  <c r="N1497" i="1"/>
  <c r="O1497" i="1"/>
  <c r="P1497" i="1"/>
  <c r="Q1497" i="1"/>
  <c r="R1497" i="1"/>
  <c r="S1497" i="1"/>
  <c r="T1497" i="1"/>
  <c r="U1497" i="1"/>
  <c r="X1497" i="1"/>
  <c r="N1498" i="1"/>
  <c r="O1498" i="1"/>
  <c r="P1498" i="1"/>
  <c r="Q1498" i="1"/>
  <c r="R1498" i="1"/>
  <c r="S1498" i="1"/>
  <c r="T1498" i="1"/>
  <c r="U1498" i="1"/>
  <c r="X1498" i="1"/>
  <c r="N1499" i="1"/>
  <c r="O1499" i="1"/>
  <c r="P1499" i="1"/>
  <c r="Q1499" i="1"/>
  <c r="R1499" i="1"/>
  <c r="S1499" i="1"/>
  <c r="T1499" i="1"/>
  <c r="U1499" i="1"/>
  <c r="X1499" i="1"/>
  <c r="N1500" i="1"/>
  <c r="O1500" i="1"/>
  <c r="P1500" i="1"/>
  <c r="Q1500" i="1"/>
  <c r="R1500" i="1"/>
  <c r="S1500" i="1"/>
  <c r="T1500" i="1"/>
  <c r="U1500" i="1"/>
  <c r="X1500" i="1"/>
  <c r="N1501" i="1"/>
  <c r="O1501" i="1"/>
  <c r="P1501" i="1"/>
  <c r="Q1501" i="1"/>
  <c r="R1501" i="1"/>
  <c r="S1501" i="1"/>
  <c r="T1501" i="1"/>
  <c r="U1501" i="1"/>
  <c r="X1501" i="1"/>
  <c r="N1502" i="1"/>
  <c r="O1502" i="1"/>
  <c r="P1502" i="1"/>
  <c r="Q1502" i="1"/>
  <c r="R1502" i="1"/>
  <c r="S1502" i="1"/>
  <c r="T1502" i="1"/>
  <c r="U1502" i="1"/>
  <c r="X1502" i="1"/>
  <c r="N1503" i="1"/>
  <c r="O1503" i="1"/>
  <c r="P1503" i="1"/>
  <c r="Q1503" i="1"/>
  <c r="R1503" i="1"/>
  <c r="S1503" i="1"/>
  <c r="T1503" i="1"/>
  <c r="U1503" i="1"/>
  <c r="X1503" i="1"/>
  <c r="N1504" i="1"/>
  <c r="O1504" i="1"/>
  <c r="P1504" i="1"/>
  <c r="Q1504" i="1"/>
  <c r="R1504" i="1"/>
  <c r="S1504" i="1"/>
  <c r="T1504" i="1"/>
  <c r="U1504" i="1"/>
  <c r="X1504" i="1"/>
  <c r="N1505" i="1"/>
  <c r="O1505" i="1"/>
  <c r="P1505" i="1"/>
  <c r="Q1505" i="1"/>
  <c r="R1505" i="1"/>
  <c r="S1505" i="1"/>
  <c r="T1505" i="1"/>
  <c r="U1505" i="1"/>
  <c r="X1505" i="1"/>
  <c r="N1506" i="1"/>
  <c r="O1506" i="1"/>
  <c r="P1506" i="1"/>
  <c r="Q1506" i="1"/>
  <c r="R1506" i="1"/>
  <c r="S1506" i="1"/>
  <c r="T1506" i="1"/>
  <c r="U1506" i="1"/>
  <c r="X1506" i="1"/>
  <c r="N1507" i="1"/>
  <c r="O1507" i="1"/>
  <c r="P1507" i="1"/>
  <c r="Q1507" i="1"/>
  <c r="R1507" i="1"/>
  <c r="S1507" i="1"/>
  <c r="T1507" i="1"/>
  <c r="U1507" i="1"/>
  <c r="X1507" i="1"/>
  <c r="N1508" i="1"/>
  <c r="O1508" i="1"/>
  <c r="P1508" i="1"/>
  <c r="Q1508" i="1"/>
  <c r="R1508" i="1"/>
  <c r="S1508" i="1"/>
  <c r="T1508" i="1"/>
  <c r="U1508" i="1"/>
  <c r="X1508" i="1"/>
  <c r="N1509" i="1"/>
  <c r="O1509" i="1"/>
  <c r="P1509" i="1"/>
  <c r="Q1509" i="1"/>
  <c r="R1509" i="1"/>
  <c r="S1509" i="1"/>
  <c r="T1509" i="1"/>
  <c r="U1509" i="1"/>
  <c r="X1509" i="1"/>
  <c r="N1510" i="1"/>
  <c r="O1510" i="1"/>
  <c r="P1510" i="1"/>
  <c r="Q1510" i="1"/>
  <c r="R1510" i="1"/>
  <c r="S1510" i="1"/>
  <c r="T1510" i="1"/>
  <c r="U1510" i="1"/>
  <c r="X1510" i="1"/>
  <c r="N1511" i="1"/>
  <c r="O1511" i="1"/>
  <c r="P1511" i="1"/>
  <c r="Q1511" i="1"/>
  <c r="R1511" i="1"/>
  <c r="S1511" i="1"/>
  <c r="T1511" i="1"/>
  <c r="U1511" i="1"/>
  <c r="X1511" i="1"/>
  <c r="N1512" i="1"/>
  <c r="O1512" i="1"/>
  <c r="P1512" i="1"/>
  <c r="Q1512" i="1"/>
  <c r="R1512" i="1"/>
  <c r="S1512" i="1"/>
  <c r="T1512" i="1"/>
  <c r="U1512" i="1"/>
  <c r="X1512" i="1"/>
  <c r="N1513" i="1"/>
  <c r="O1513" i="1"/>
  <c r="P1513" i="1"/>
  <c r="Q1513" i="1"/>
  <c r="R1513" i="1"/>
  <c r="S1513" i="1"/>
  <c r="T1513" i="1"/>
  <c r="U1513" i="1"/>
  <c r="X1513" i="1"/>
  <c r="N1514" i="1"/>
  <c r="O1514" i="1"/>
  <c r="P1514" i="1"/>
  <c r="Q1514" i="1"/>
  <c r="R1514" i="1"/>
  <c r="S1514" i="1"/>
  <c r="T1514" i="1"/>
  <c r="U1514" i="1"/>
  <c r="X1514" i="1"/>
  <c r="N1515" i="1"/>
  <c r="O1515" i="1"/>
  <c r="P1515" i="1"/>
  <c r="Q1515" i="1"/>
  <c r="R1515" i="1"/>
  <c r="S1515" i="1"/>
  <c r="T1515" i="1"/>
  <c r="U1515" i="1"/>
  <c r="X1515" i="1"/>
  <c r="N1516" i="1"/>
  <c r="O1516" i="1"/>
  <c r="P1516" i="1"/>
  <c r="Q1516" i="1"/>
  <c r="R1516" i="1"/>
  <c r="S1516" i="1"/>
  <c r="T1516" i="1"/>
  <c r="U1516" i="1"/>
  <c r="X1516" i="1"/>
  <c r="N1517" i="1"/>
  <c r="O1517" i="1"/>
  <c r="P1517" i="1"/>
  <c r="Q1517" i="1"/>
  <c r="R1517" i="1"/>
  <c r="S1517" i="1"/>
  <c r="T1517" i="1"/>
  <c r="U1517" i="1"/>
  <c r="X1517" i="1"/>
  <c r="N1518" i="1"/>
  <c r="O1518" i="1"/>
  <c r="P1518" i="1"/>
  <c r="Q1518" i="1"/>
  <c r="R1518" i="1"/>
  <c r="S1518" i="1"/>
  <c r="T1518" i="1"/>
  <c r="U1518" i="1"/>
  <c r="X1518" i="1"/>
  <c r="N1519" i="1"/>
  <c r="O1519" i="1"/>
  <c r="P1519" i="1"/>
  <c r="Q1519" i="1"/>
  <c r="R1519" i="1"/>
  <c r="S1519" i="1"/>
  <c r="T1519" i="1"/>
  <c r="U1519" i="1"/>
  <c r="X1519" i="1"/>
  <c r="N1520" i="1"/>
  <c r="O1520" i="1"/>
  <c r="P1520" i="1"/>
  <c r="Q1520" i="1"/>
  <c r="R1520" i="1"/>
  <c r="S1520" i="1"/>
  <c r="T1520" i="1"/>
  <c r="U1520" i="1"/>
  <c r="X1520" i="1"/>
  <c r="N1521" i="1"/>
  <c r="O1521" i="1"/>
  <c r="P1521" i="1"/>
  <c r="Q1521" i="1"/>
  <c r="R1521" i="1"/>
  <c r="S1521" i="1"/>
  <c r="T1521" i="1"/>
  <c r="U1521" i="1"/>
  <c r="X1521" i="1"/>
  <c r="N1522" i="1"/>
  <c r="O1522" i="1"/>
  <c r="P1522" i="1"/>
  <c r="Q1522" i="1"/>
  <c r="R1522" i="1"/>
  <c r="S1522" i="1"/>
  <c r="T1522" i="1"/>
  <c r="U1522" i="1"/>
  <c r="X1522" i="1"/>
  <c r="N1523" i="1"/>
  <c r="O1523" i="1"/>
  <c r="P1523" i="1"/>
  <c r="Q1523" i="1"/>
  <c r="R1523" i="1"/>
  <c r="S1523" i="1"/>
  <c r="T1523" i="1"/>
  <c r="U1523" i="1"/>
  <c r="X1523" i="1"/>
  <c r="N1524" i="1"/>
  <c r="O1524" i="1"/>
  <c r="P1524" i="1"/>
  <c r="Q1524" i="1"/>
  <c r="R1524" i="1"/>
  <c r="S1524" i="1"/>
  <c r="T1524" i="1"/>
  <c r="U1524" i="1"/>
  <c r="X1524" i="1"/>
  <c r="N1525" i="1"/>
  <c r="O1525" i="1"/>
  <c r="P1525" i="1"/>
  <c r="Q1525" i="1"/>
  <c r="R1525" i="1"/>
  <c r="S1525" i="1"/>
  <c r="T1525" i="1"/>
  <c r="U1525" i="1"/>
  <c r="X1525" i="1"/>
  <c r="N1526" i="1"/>
  <c r="O1526" i="1"/>
  <c r="P1526" i="1"/>
  <c r="Q1526" i="1"/>
  <c r="R1526" i="1"/>
  <c r="S1526" i="1"/>
  <c r="T1526" i="1"/>
  <c r="U1526" i="1"/>
  <c r="X1526" i="1"/>
  <c r="N1527" i="1"/>
  <c r="O1527" i="1"/>
  <c r="P1527" i="1"/>
  <c r="Q1527" i="1"/>
  <c r="R1527" i="1"/>
  <c r="S1527" i="1"/>
  <c r="T1527" i="1"/>
  <c r="U1527" i="1"/>
  <c r="X1527" i="1"/>
  <c r="N1528" i="1"/>
  <c r="O1528" i="1"/>
  <c r="P1528" i="1"/>
  <c r="Q1528" i="1"/>
  <c r="R1528" i="1"/>
  <c r="S1528" i="1"/>
  <c r="T1528" i="1"/>
  <c r="U1528" i="1"/>
  <c r="X1528" i="1"/>
  <c r="N1529" i="1"/>
  <c r="O1529" i="1"/>
  <c r="P1529" i="1"/>
  <c r="Q1529" i="1"/>
  <c r="R1529" i="1"/>
  <c r="S1529" i="1"/>
  <c r="T1529" i="1"/>
  <c r="U1529" i="1"/>
  <c r="X1529" i="1"/>
  <c r="N1530" i="1"/>
  <c r="O1530" i="1"/>
  <c r="P1530" i="1"/>
  <c r="Q1530" i="1"/>
  <c r="R1530" i="1"/>
  <c r="S1530" i="1"/>
  <c r="T1530" i="1"/>
  <c r="U1530" i="1"/>
  <c r="X1530" i="1"/>
  <c r="N1531" i="1"/>
  <c r="O1531" i="1"/>
  <c r="P1531" i="1"/>
  <c r="Q1531" i="1"/>
  <c r="R1531" i="1"/>
  <c r="S1531" i="1"/>
  <c r="T1531" i="1"/>
  <c r="U1531" i="1"/>
  <c r="X1531" i="1"/>
  <c r="N1532" i="1"/>
  <c r="O1532" i="1"/>
  <c r="P1532" i="1"/>
  <c r="Q1532" i="1"/>
  <c r="R1532" i="1"/>
  <c r="S1532" i="1"/>
  <c r="T1532" i="1"/>
  <c r="U1532" i="1"/>
  <c r="X1532" i="1"/>
  <c r="N1533" i="1"/>
  <c r="O1533" i="1"/>
  <c r="P1533" i="1"/>
  <c r="Q1533" i="1"/>
  <c r="R1533" i="1"/>
  <c r="S1533" i="1"/>
  <c r="T1533" i="1"/>
  <c r="U1533" i="1"/>
  <c r="X1533" i="1"/>
  <c r="N1534" i="1"/>
  <c r="O1534" i="1"/>
  <c r="P1534" i="1"/>
  <c r="Q1534" i="1"/>
  <c r="R1534" i="1"/>
  <c r="S1534" i="1"/>
  <c r="T1534" i="1"/>
  <c r="U1534" i="1"/>
  <c r="X1534" i="1"/>
  <c r="N1535" i="1"/>
  <c r="O1535" i="1"/>
  <c r="P1535" i="1"/>
  <c r="Q1535" i="1"/>
  <c r="R1535" i="1"/>
  <c r="S1535" i="1"/>
  <c r="T1535" i="1"/>
  <c r="U1535" i="1"/>
  <c r="X1535" i="1"/>
  <c r="N1536" i="1"/>
  <c r="O1536" i="1"/>
  <c r="P1536" i="1"/>
  <c r="Q1536" i="1"/>
  <c r="R1536" i="1"/>
  <c r="S1536" i="1"/>
  <c r="T1536" i="1"/>
  <c r="U1536" i="1"/>
  <c r="X1536" i="1"/>
  <c r="N1537" i="1"/>
  <c r="O1537" i="1"/>
  <c r="P1537" i="1"/>
  <c r="Q1537" i="1"/>
  <c r="R1537" i="1"/>
  <c r="S1537" i="1"/>
  <c r="T1537" i="1"/>
  <c r="U1537" i="1"/>
  <c r="X1537" i="1"/>
  <c r="N1538" i="1"/>
  <c r="O1538" i="1"/>
  <c r="P1538" i="1"/>
  <c r="Q1538" i="1"/>
  <c r="R1538" i="1"/>
  <c r="S1538" i="1"/>
  <c r="T1538" i="1"/>
  <c r="U1538" i="1"/>
  <c r="X1538" i="1"/>
  <c r="N1539" i="1"/>
  <c r="O1539" i="1"/>
  <c r="P1539" i="1"/>
  <c r="Q1539" i="1"/>
  <c r="R1539" i="1"/>
  <c r="S1539" i="1"/>
  <c r="T1539" i="1"/>
  <c r="U1539" i="1"/>
  <c r="X1539" i="1"/>
  <c r="N1540" i="1"/>
  <c r="O1540" i="1"/>
  <c r="P1540" i="1"/>
  <c r="Q1540" i="1"/>
  <c r="R1540" i="1"/>
  <c r="S1540" i="1"/>
  <c r="T1540" i="1"/>
  <c r="U1540" i="1"/>
  <c r="X1540" i="1"/>
  <c r="N1541" i="1"/>
  <c r="O1541" i="1"/>
  <c r="P1541" i="1"/>
  <c r="Q1541" i="1"/>
  <c r="R1541" i="1"/>
  <c r="S1541" i="1"/>
  <c r="T1541" i="1"/>
  <c r="U1541" i="1"/>
  <c r="X1541" i="1"/>
  <c r="N1542" i="1"/>
  <c r="O1542" i="1"/>
  <c r="P1542" i="1"/>
  <c r="Q1542" i="1"/>
  <c r="R1542" i="1"/>
  <c r="S1542" i="1"/>
  <c r="T1542" i="1"/>
  <c r="U1542" i="1"/>
  <c r="X1542" i="1"/>
  <c r="N1543" i="1"/>
  <c r="O1543" i="1"/>
  <c r="P1543" i="1"/>
  <c r="Q1543" i="1"/>
  <c r="R1543" i="1"/>
  <c r="S1543" i="1"/>
  <c r="T1543" i="1"/>
  <c r="U1543" i="1"/>
  <c r="X1543" i="1"/>
  <c r="N1544" i="1"/>
  <c r="O1544" i="1"/>
  <c r="P1544" i="1"/>
  <c r="Q1544" i="1"/>
  <c r="R1544" i="1"/>
  <c r="S1544" i="1"/>
  <c r="T1544" i="1"/>
  <c r="U1544" i="1"/>
  <c r="X1544" i="1"/>
  <c r="N1545" i="1"/>
  <c r="O1545" i="1"/>
  <c r="P1545" i="1"/>
  <c r="Q1545" i="1"/>
  <c r="R1545" i="1"/>
  <c r="S1545" i="1"/>
  <c r="T1545" i="1"/>
  <c r="U1545" i="1"/>
  <c r="X1545" i="1"/>
  <c r="N1546" i="1"/>
  <c r="O1546" i="1"/>
  <c r="P1546" i="1"/>
  <c r="Q1546" i="1"/>
  <c r="R1546" i="1"/>
  <c r="S1546" i="1"/>
  <c r="T1546" i="1"/>
  <c r="U1546" i="1"/>
  <c r="X1546" i="1"/>
  <c r="N1547" i="1"/>
  <c r="O1547" i="1"/>
  <c r="P1547" i="1"/>
  <c r="Q1547" i="1"/>
  <c r="R1547" i="1"/>
  <c r="S1547" i="1"/>
  <c r="T1547" i="1"/>
  <c r="U1547" i="1"/>
  <c r="X1547" i="1"/>
  <c r="N1548" i="1"/>
  <c r="O1548" i="1"/>
  <c r="P1548" i="1"/>
  <c r="Q1548" i="1"/>
  <c r="R1548" i="1"/>
  <c r="S1548" i="1"/>
  <c r="T1548" i="1"/>
  <c r="U1548" i="1"/>
  <c r="X1548" i="1"/>
  <c r="N1549" i="1"/>
  <c r="O1549" i="1"/>
  <c r="P1549" i="1"/>
  <c r="Q1549" i="1"/>
  <c r="R1549" i="1"/>
  <c r="S1549" i="1"/>
  <c r="T1549" i="1"/>
  <c r="U1549" i="1"/>
  <c r="X1549" i="1"/>
  <c r="N1550" i="1"/>
  <c r="O1550" i="1"/>
  <c r="P1550" i="1"/>
  <c r="Q1550" i="1"/>
  <c r="R1550" i="1"/>
  <c r="S1550" i="1"/>
  <c r="T1550" i="1"/>
  <c r="U1550" i="1"/>
  <c r="X1550" i="1"/>
  <c r="N1551" i="1"/>
  <c r="O1551" i="1"/>
  <c r="P1551" i="1"/>
  <c r="Q1551" i="1"/>
  <c r="R1551" i="1"/>
  <c r="S1551" i="1"/>
  <c r="T1551" i="1"/>
  <c r="U1551" i="1"/>
  <c r="X1551" i="1"/>
  <c r="N1552" i="1"/>
  <c r="O1552" i="1"/>
  <c r="P1552" i="1"/>
  <c r="Q1552" i="1"/>
  <c r="R1552" i="1"/>
  <c r="S1552" i="1"/>
  <c r="T1552" i="1"/>
  <c r="U1552" i="1"/>
  <c r="X1552" i="1"/>
  <c r="N1553" i="1"/>
  <c r="O1553" i="1"/>
  <c r="P1553" i="1"/>
  <c r="Q1553" i="1"/>
  <c r="R1553" i="1"/>
  <c r="S1553" i="1"/>
  <c r="T1553" i="1"/>
  <c r="U1553" i="1"/>
  <c r="X1553" i="1"/>
  <c r="N1554" i="1"/>
  <c r="O1554" i="1"/>
  <c r="P1554" i="1"/>
  <c r="Q1554" i="1"/>
  <c r="R1554" i="1"/>
  <c r="S1554" i="1"/>
  <c r="T1554" i="1"/>
  <c r="U1554" i="1"/>
  <c r="X1554" i="1"/>
  <c r="N1555" i="1"/>
  <c r="O1555" i="1"/>
  <c r="P1555" i="1"/>
  <c r="Q1555" i="1"/>
  <c r="R1555" i="1"/>
  <c r="S1555" i="1"/>
  <c r="T1555" i="1"/>
  <c r="U1555" i="1"/>
  <c r="X1555" i="1"/>
  <c r="N1556" i="1"/>
  <c r="O1556" i="1"/>
  <c r="P1556" i="1"/>
  <c r="Q1556" i="1"/>
  <c r="R1556" i="1"/>
  <c r="S1556" i="1"/>
  <c r="T1556" i="1"/>
  <c r="U1556" i="1"/>
  <c r="X1556" i="1"/>
  <c r="N1557" i="1"/>
  <c r="O1557" i="1"/>
  <c r="P1557" i="1"/>
  <c r="Q1557" i="1"/>
  <c r="R1557" i="1"/>
  <c r="S1557" i="1"/>
  <c r="T1557" i="1"/>
  <c r="U1557" i="1"/>
  <c r="X1557" i="1"/>
  <c r="N1558" i="1"/>
  <c r="O1558" i="1"/>
  <c r="P1558" i="1"/>
  <c r="Q1558" i="1"/>
  <c r="R1558" i="1"/>
  <c r="S1558" i="1"/>
  <c r="T1558" i="1"/>
  <c r="U1558" i="1"/>
  <c r="X1558" i="1"/>
  <c r="N1559" i="1"/>
  <c r="O1559" i="1"/>
  <c r="P1559" i="1"/>
  <c r="Q1559" i="1"/>
  <c r="R1559" i="1"/>
  <c r="S1559" i="1"/>
  <c r="T1559" i="1"/>
  <c r="U1559" i="1"/>
  <c r="X1559" i="1"/>
  <c r="N1560" i="1"/>
  <c r="O1560" i="1"/>
  <c r="P1560" i="1"/>
  <c r="Q1560" i="1"/>
  <c r="R1560" i="1"/>
  <c r="S1560" i="1"/>
  <c r="T1560" i="1"/>
  <c r="U1560" i="1"/>
  <c r="X1560" i="1"/>
  <c r="N1561" i="1"/>
  <c r="O1561" i="1"/>
  <c r="P1561" i="1"/>
  <c r="Q1561" i="1"/>
  <c r="R1561" i="1"/>
  <c r="S1561" i="1"/>
  <c r="T1561" i="1"/>
  <c r="U1561" i="1"/>
  <c r="X1561" i="1"/>
  <c r="N1562" i="1"/>
  <c r="O1562" i="1"/>
  <c r="P1562" i="1"/>
  <c r="Q1562" i="1"/>
  <c r="R1562" i="1"/>
  <c r="S1562" i="1"/>
  <c r="T1562" i="1"/>
  <c r="U1562" i="1"/>
  <c r="X1562" i="1"/>
  <c r="N1563" i="1"/>
  <c r="O1563" i="1"/>
  <c r="P1563" i="1"/>
  <c r="Q1563" i="1"/>
  <c r="R1563" i="1"/>
  <c r="S1563" i="1"/>
  <c r="T1563" i="1"/>
  <c r="U1563" i="1"/>
  <c r="X1563" i="1"/>
  <c r="N1564" i="1"/>
  <c r="O1564" i="1"/>
  <c r="P1564" i="1"/>
  <c r="Q1564" i="1"/>
  <c r="R1564" i="1"/>
  <c r="S1564" i="1"/>
  <c r="T1564" i="1"/>
  <c r="U1564" i="1"/>
  <c r="X1564" i="1"/>
  <c r="N1565" i="1"/>
  <c r="O1565" i="1"/>
  <c r="P1565" i="1"/>
  <c r="Q1565" i="1"/>
  <c r="R1565" i="1"/>
  <c r="S1565" i="1"/>
  <c r="T1565" i="1"/>
  <c r="U1565" i="1"/>
  <c r="X1565" i="1"/>
  <c r="N1566" i="1"/>
  <c r="O1566" i="1"/>
  <c r="P1566" i="1"/>
  <c r="Q1566" i="1"/>
  <c r="R1566" i="1"/>
  <c r="S1566" i="1"/>
  <c r="T1566" i="1"/>
  <c r="U1566" i="1"/>
  <c r="X1566" i="1"/>
  <c r="N1567" i="1"/>
  <c r="O1567" i="1"/>
  <c r="P1567" i="1"/>
  <c r="Q1567" i="1"/>
  <c r="R1567" i="1"/>
  <c r="S1567" i="1"/>
  <c r="T1567" i="1"/>
  <c r="U1567" i="1"/>
  <c r="X1567" i="1"/>
  <c r="N1568" i="1"/>
  <c r="O1568" i="1"/>
  <c r="P1568" i="1"/>
  <c r="Q1568" i="1"/>
  <c r="R1568" i="1"/>
  <c r="S1568" i="1"/>
  <c r="T1568" i="1"/>
  <c r="U1568" i="1"/>
  <c r="X1568" i="1"/>
  <c r="N1569" i="1"/>
  <c r="O1569" i="1"/>
  <c r="P1569" i="1"/>
  <c r="Q1569" i="1"/>
  <c r="R1569" i="1"/>
  <c r="S1569" i="1"/>
  <c r="T1569" i="1"/>
  <c r="U1569" i="1"/>
  <c r="X1569" i="1"/>
  <c r="N1570" i="1"/>
  <c r="O1570" i="1"/>
  <c r="P1570" i="1"/>
  <c r="Q1570" i="1"/>
  <c r="R1570" i="1"/>
  <c r="S1570" i="1"/>
  <c r="T1570" i="1"/>
  <c r="U1570" i="1"/>
  <c r="X1570" i="1"/>
  <c r="N1571" i="1"/>
  <c r="O1571" i="1"/>
  <c r="P1571" i="1"/>
  <c r="Q1571" i="1"/>
  <c r="R1571" i="1"/>
  <c r="S1571" i="1"/>
  <c r="T1571" i="1"/>
  <c r="U1571" i="1"/>
  <c r="X1571" i="1"/>
  <c r="N1572" i="1"/>
  <c r="O1572" i="1"/>
  <c r="P1572" i="1"/>
  <c r="Q1572" i="1"/>
  <c r="R1572" i="1"/>
  <c r="S1572" i="1"/>
  <c r="T1572" i="1"/>
  <c r="U1572" i="1"/>
  <c r="X1572" i="1"/>
  <c r="N1573" i="1"/>
  <c r="O1573" i="1"/>
  <c r="P1573" i="1"/>
  <c r="Q1573" i="1"/>
  <c r="R1573" i="1"/>
  <c r="S1573" i="1"/>
  <c r="T1573" i="1"/>
  <c r="U1573" i="1"/>
  <c r="X1573" i="1"/>
  <c r="N1574" i="1"/>
  <c r="O1574" i="1"/>
  <c r="P1574" i="1"/>
  <c r="Q1574" i="1"/>
  <c r="R1574" i="1"/>
  <c r="S1574" i="1"/>
  <c r="T1574" i="1"/>
  <c r="U1574" i="1"/>
  <c r="X1574" i="1"/>
  <c r="N1575" i="1"/>
  <c r="O1575" i="1"/>
  <c r="P1575" i="1"/>
  <c r="Q1575" i="1"/>
  <c r="R1575" i="1"/>
  <c r="S1575" i="1"/>
  <c r="T1575" i="1"/>
  <c r="U1575" i="1"/>
  <c r="X1575" i="1"/>
  <c r="N1576" i="1"/>
  <c r="O1576" i="1"/>
  <c r="P1576" i="1"/>
  <c r="Q1576" i="1"/>
  <c r="R1576" i="1"/>
  <c r="S1576" i="1"/>
  <c r="T1576" i="1"/>
  <c r="U1576" i="1"/>
  <c r="X1576" i="1"/>
  <c r="N1577" i="1"/>
  <c r="O1577" i="1"/>
  <c r="P1577" i="1"/>
  <c r="Q1577" i="1"/>
  <c r="R1577" i="1"/>
  <c r="S1577" i="1"/>
  <c r="T1577" i="1"/>
  <c r="U1577" i="1"/>
  <c r="X1577" i="1"/>
  <c r="N1578" i="1"/>
  <c r="O1578" i="1"/>
  <c r="P1578" i="1"/>
  <c r="Q1578" i="1"/>
  <c r="R1578" i="1"/>
  <c r="S1578" i="1"/>
  <c r="T1578" i="1"/>
  <c r="U1578" i="1"/>
  <c r="X1578" i="1"/>
  <c r="N1579" i="1"/>
  <c r="O1579" i="1"/>
  <c r="P1579" i="1"/>
  <c r="Q1579" i="1"/>
  <c r="R1579" i="1"/>
  <c r="S1579" i="1"/>
  <c r="T1579" i="1"/>
  <c r="U1579" i="1"/>
  <c r="X1579" i="1"/>
  <c r="N1580" i="1"/>
  <c r="O1580" i="1"/>
  <c r="P1580" i="1"/>
  <c r="Q1580" i="1"/>
  <c r="R1580" i="1"/>
  <c r="S1580" i="1"/>
  <c r="T1580" i="1"/>
  <c r="U1580" i="1"/>
  <c r="X1580" i="1"/>
  <c r="N1581" i="1"/>
  <c r="O1581" i="1"/>
  <c r="P1581" i="1"/>
  <c r="Q1581" i="1"/>
  <c r="R1581" i="1"/>
  <c r="S1581" i="1"/>
  <c r="T1581" i="1"/>
  <c r="U1581" i="1"/>
  <c r="X1581" i="1"/>
  <c r="N1582" i="1"/>
  <c r="O1582" i="1"/>
  <c r="P1582" i="1"/>
  <c r="Q1582" i="1"/>
  <c r="R1582" i="1"/>
  <c r="S1582" i="1"/>
  <c r="T1582" i="1"/>
  <c r="U1582" i="1"/>
  <c r="X1582" i="1"/>
  <c r="N1583" i="1"/>
  <c r="O1583" i="1"/>
  <c r="P1583" i="1"/>
  <c r="Q1583" i="1"/>
  <c r="R1583" i="1"/>
  <c r="S1583" i="1"/>
  <c r="T1583" i="1"/>
  <c r="U1583" i="1"/>
  <c r="X1583" i="1"/>
  <c r="N1584" i="1"/>
  <c r="O1584" i="1"/>
  <c r="P1584" i="1"/>
  <c r="Q1584" i="1"/>
  <c r="R1584" i="1"/>
  <c r="S1584" i="1"/>
  <c r="T1584" i="1"/>
  <c r="U1584" i="1"/>
  <c r="X1584" i="1"/>
  <c r="N1585" i="1"/>
  <c r="O1585" i="1"/>
  <c r="P1585" i="1"/>
  <c r="Q1585" i="1"/>
  <c r="R1585" i="1"/>
  <c r="S1585" i="1"/>
  <c r="T1585" i="1"/>
  <c r="U1585" i="1"/>
  <c r="X1585" i="1"/>
  <c r="N1586" i="1"/>
  <c r="O1586" i="1"/>
  <c r="P1586" i="1"/>
  <c r="Q1586" i="1"/>
  <c r="R1586" i="1"/>
  <c r="S1586" i="1"/>
  <c r="T1586" i="1"/>
  <c r="U1586" i="1"/>
  <c r="X1586" i="1"/>
  <c r="N1587" i="1"/>
  <c r="O1587" i="1"/>
  <c r="P1587" i="1"/>
  <c r="Q1587" i="1"/>
  <c r="R1587" i="1"/>
  <c r="S1587" i="1"/>
  <c r="T1587" i="1"/>
  <c r="U1587" i="1"/>
  <c r="X1587" i="1"/>
  <c r="N1588" i="1"/>
  <c r="O1588" i="1"/>
  <c r="P1588" i="1"/>
  <c r="Q1588" i="1"/>
  <c r="R1588" i="1"/>
  <c r="S1588" i="1"/>
  <c r="T1588" i="1"/>
  <c r="U1588" i="1"/>
  <c r="X1588" i="1"/>
  <c r="N1589" i="1"/>
  <c r="O1589" i="1"/>
  <c r="P1589" i="1"/>
  <c r="Q1589" i="1"/>
  <c r="R1589" i="1"/>
  <c r="S1589" i="1"/>
  <c r="T1589" i="1"/>
  <c r="U1589" i="1"/>
  <c r="X1589" i="1"/>
  <c r="N1590" i="1"/>
  <c r="O1590" i="1"/>
  <c r="P1590" i="1"/>
  <c r="Q1590" i="1"/>
  <c r="R1590" i="1"/>
  <c r="S1590" i="1"/>
  <c r="T1590" i="1"/>
  <c r="U1590" i="1"/>
  <c r="X1590" i="1"/>
  <c r="N1591" i="1"/>
  <c r="O1591" i="1"/>
  <c r="P1591" i="1"/>
  <c r="Q1591" i="1"/>
  <c r="R1591" i="1"/>
  <c r="S1591" i="1"/>
  <c r="T1591" i="1"/>
  <c r="U1591" i="1"/>
  <c r="X1591" i="1"/>
  <c r="N1592" i="1"/>
  <c r="O1592" i="1"/>
  <c r="P1592" i="1"/>
  <c r="Q1592" i="1"/>
  <c r="R1592" i="1"/>
  <c r="S1592" i="1"/>
  <c r="T1592" i="1"/>
  <c r="U1592" i="1"/>
  <c r="X1592" i="1"/>
  <c r="N1593" i="1"/>
  <c r="O1593" i="1"/>
  <c r="P1593" i="1"/>
  <c r="Q1593" i="1"/>
  <c r="R1593" i="1"/>
  <c r="S1593" i="1"/>
  <c r="T1593" i="1"/>
  <c r="U1593" i="1"/>
  <c r="X1593" i="1"/>
  <c r="N1594" i="1"/>
  <c r="O1594" i="1"/>
  <c r="P1594" i="1"/>
  <c r="Q1594" i="1"/>
  <c r="R1594" i="1"/>
  <c r="S1594" i="1"/>
  <c r="T1594" i="1"/>
  <c r="U1594" i="1"/>
  <c r="X1594" i="1"/>
  <c r="N1595" i="1"/>
  <c r="O1595" i="1"/>
  <c r="P1595" i="1"/>
  <c r="Q1595" i="1"/>
  <c r="R1595" i="1"/>
  <c r="S1595" i="1"/>
  <c r="T1595" i="1"/>
  <c r="U1595" i="1"/>
  <c r="X1595" i="1"/>
  <c r="N1596" i="1"/>
  <c r="O1596" i="1"/>
  <c r="P1596" i="1"/>
  <c r="Q1596" i="1"/>
  <c r="R1596" i="1"/>
  <c r="S1596" i="1"/>
  <c r="T1596" i="1"/>
  <c r="U1596" i="1"/>
  <c r="X1596" i="1"/>
  <c r="N1597" i="1"/>
  <c r="O1597" i="1"/>
  <c r="P1597" i="1"/>
  <c r="Q1597" i="1"/>
  <c r="R1597" i="1"/>
  <c r="S1597" i="1"/>
  <c r="T1597" i="1"/>
  <c r="U1597" i="1"/>
  <c r="X1597" i="1"/>
  <c r="N1598" i="1"/>
  <c r="O1598" i="1"/>
  <c r="P1598" i="1"/>
  <c r="Q1598" i="1"/>
  <c r="R1598" i="1"/>
  <c r="S1598" i="1"/>
  <c r="T1598" i="1"/>
  <c r="U1598" i="1"/>
  <c r="X1598" i="1"/>
  <c r="N1599" i="1"/>
  <c r="O1599" i="1"/>
  <c r="P1599" i="1"/>
  <c r="Q1599" i="1"/>
  <c r="R1599" i="1"/>
  <c r="S1599" i="1"/>
  <c r="T1599" i="1"/>
  <c r="U1599" i="1"/>
  <c r="X1599" i="1"/>
  <c r="N1600" i="1"/>
  <c r="O1600" i="1"/>
  <c r="P1600" i="1"/>
  <c r="Q1600" i="1"/>
  <c r="R1600" i="1"/>
  <c r="S1600" i="1"/>
  <c r="T1600" i="1"/>
  <c r="U1600" i="1"/>
  <c r="X1600" i="1"/>
  <c r="N1601" i="1"/>
  <c r="O1601" i="1"/>
  <c r="P1601" i="1"/>
  <c r="Q1601" i="1"/>
  <c r="R1601" i="1"/>
  <c r="S1601" i="1"/>
  <c r="T1601" i="1"/>
  <c r="U1601" i="1"/>
  <c r="X1601" i="1"/>
  <c r="N1602" i="1"/>
  <c r="O1602" i="1"/>
  <c r="P1602" i="1"/>
  <c r="Q1602" i="1"/>
  <c r="R1602" i="1"/>
  <c r="S1602" i="1"/>
  <c r="T1602" i="1"/>
  <c r="U1602" i="1"/>
  <c r="X1602" i="1"/>
  <c r="N1603" i="1"/>
  <c r="O1603" i="1"/>
  <c r="P1603" i="1"/>
  <c r="Q1603" i="1"/>
  <c r="R1603" i="1"/>
  <c r="S1603" i="1"/>
  <c r="T1603" i="1"/>
  <c r="U1603" i="1"/>
  <c r="X1603" i="1"/>
  <c r="N1604" i="1"/>
  <c r="O1604" i="1"/>
  <c r="P1604" i="1"/>
  <c r="Q1604" i="1"/>
  <c r="R1604" i="1"/>
  <c r="S1604" i="1"/>
  <c r="T1604" i="1"/>
  <c r="U1604" i="1"/>
  <c r="X1604" i="1"/>
  <c r="N1605" i="1"/>
  <c r="O1605" i="1"/>
  <c r="P1605" i="1"/>
  <c r="Q1605" i="1"/>
  <c r="R1605" i="1"/>
  <c r="S1605" i="1"/>
  <c r="T1605" i="1"/>
  <c r="U1605" i="1"/>
  <c r="X1605" i="1"/>
  <c r="N1606" i="1"/>
  <c r="O1606" i="1"/>
  <c r="P1606" i="1"/>
  <c r="Q1606" i="1"/>
  <c r="R1606" i="1"/>
  <c r="S1606" i="1"/>
  <c r="T1606" i="1"/>
  <c r="U1606" i="1"/>
  <c r="X1606" i="1"/>
  <c r="N1607" i="1"/>
  <c r="O1607" i="1"/>
  <c r="P1607" i="1"/>
  <c r="Q1607" i="1"/>
  <c r="R1607" i="1"/>
  <c r="S1607" i="1"/>
  <c r="T1607" i="1"/>
  <c r="U1607" i="1"/>
  <c r="X1607" i="1"/>
  <c r="N1608" i="1"/>
  <c r="O1608" i="1"/>
  <c r="P1608" i="1"/>
  <c r="Q1608" i="1"/>
  <c r="R1608" i="1"/>
  <c r="S1608" i="1"/>
  <c r="T1608" i="1"/>
  <c r="U1608" i="1"/>
  <c r="X1608" i="1"/>
  <c r="N1609" i="1"/>
  <c r="O1609" i="1"/>
  <c r="P1609" i="1"/>
  <c r="Q1609" i="1"/>
  <c r="R1609" i="1"/>
  <c r="S1609" i="1"/>
  <c r="T1609" i="1"/>
  <c r="U1609" i="1"/>
  <c r="X1609" i="1"/>
  <c r="N1610" i="1"/>
  <c r="O1610" i="1"/>
  <c r="P1610" i="1"/>
  <c r="Q1610" i="1"/>
  <c r="R1610" i="1"/>
  <c r="S1610" i="1"/>
  <c r="T1610" i="1"/>
  <c r="U1610" i="1"/>
  <c r="X1610" i="1"/>
  <c r="N1611" i="1"/>
  <c r="O1611" i="1"/>
  <c r="P1611" i="1"/>
  <c r="Q1611" i="1"/>
  <c r="R1611" i="1"/>
  <c r="S1611" i="1"/>
  <c r="T1611" i="1"/>
  <c r="U1611" i="1"/>
  <c r="X1611" i="1"/>
  <c r="N1612" i="1"/>
  <c r="O1612" i="1"/>
  <c r="P1612" i="1"/>
  <c r="Q1612" i="1"/>
  <c r="R1612" i="1"/>
  <c r="S1612" i="1"/>
  <c r="T1612" i="1"/>
  <c r="U1612" i="1"/>
  <c r="X1612" i="1"/>
  <c r="N1613" i="1"/>
  <c r="O1613" i="1"/>
  <c r="P1613" i="1"/>
  <c r="Q1613" i="1"/>
  <c r="R1613" i="1"/>
  <c r="S1613" i="1"/>
  <c r="T1613" i="1"/>
  <c r="U1613" i="1"/>
  <c r="X1613" i="1"/>
  <c r="N1614" i="1"/>
  <c r="O1614" i="1"/>
  <c r="P1614" i="1"/>
  <c r="Q1614" i="1"/>
  <c r="R1614" i="1"/>
  <c r="S1614" i="1"/>
  <c r="T1614" i="1"/>
  <c r="U1614" i="1"/>
  <c r="X1614" i="1"/>
  <c r="N1615" i="1"/>
  <c r="O1615" i="1"/>
  <c r="P1615" i="1"/>
  <c r="Q1615" i="1"/>
  <c r="R1615" i="1"/>
  <c r="S1615" i="1"/>
  <c r="T1615" i="1"/>
  <c r="U1615" i="1"/>
  <c r="X1615" i="1"/>
  <c r="N1616" i="1"/>
  <c r="O1616" i="1"/>
  <c r="P1616" i="1"/>
  <c r="Q1616" i="1"/>
  <c r="R1616" i="1"/>
  <c r="S1616" i="1"/>
  <c r="T1616" i="1"/>
  <c r="U1616" i="1"/>
  <c r="X1616" i="1"/>
  <c r="N1617" i="1"/>
  <c r="O1617" i="1"/>
  <c r="P1617" i="1"/>
  <c r="Q1617" i="1"/>
  <c r="R1617" i="1"/>
  <c r="S1617" i="1"/>
  <c r="T1617" i="1"/>
  <c r="U1617" i="1"/>
  <c r="X1617" i="1"/>
  <c r="N1618" i="1"/>
  <c r="O1618" i="1"/>
  <c r="P1618" i="1"/>
  <c r="Q1618" i="1"/>
  <c r="R1618" i="1"/>
  <c r="S1618" i="1"/>
  <c r="T1618" i="1"/>
  <c r="U1618" i="1"/>
  <c r="X1618" i="1"/>
  <c r="N1619" i="1"/>
  <c r="O1619" i="1"/>
  <c r="P1619" i="1"/>
  <c r="Q1619" i="1"/>
  <c r="R1619" i="1"/>
  <c r="S1619" i="1"/>
  <c r="T1619" i="1"/>
  <c r="U1619" i="1"/>
  <c r="X1619" i="1"/>
  <c r="N1620" i="1"/>
  <c r="O1620" i="1"/>
  <c r="P1620" i="1"/>
  <c r="Q1620" i="1"/>
  <c r="R1620" i="1"/>
  <c r="S1620" i="1"/>
  <c r="T1620" i="1"/>
  <c r="U1620" i="1"/>
  <c r="X1620" i="1"/>
  <c r="N1621" i="1"/>
  <c r="O1621" i="1"/>
  <c r="P1621" i="1"/>
  <c r="Q1621" i="1"/>
  <c r="R1621" i="1"/>
  <c r="S1621" i="1"/>
  <c r="T1621" i="1"/>
  <c r="U1621" i="1"/>
  <c r="X1621" i="1"/>
  <c r="N1622" i="1"/>
  <c r="O1622" i="1"/>
  <c r="P1622" i="1"/>
  <c r="Q1622" i="1"/>
  <c r="R1622" i="1"/>
  <c r="S1622" i="1"/>
  <c r="T1622" i="1"/>
  <c r="U1622" i="1"/>
  <c r="X1622" i="1"/>
  <c r="N1623" i="1"/>
  <c r="O1623" i="1"/>
  <c r="P1623" i="1"/>
  <c r="Q1623" i="1"/>
  <c r="R1623" i="1"/>
  <c r="S1623" i="1"/>
  <c r="T1623" i="1"/>
  <c r="U1623" i="1"/>
  <c r="X1623" i="1"/>
  <c r="N1624" i="1"/>
  <c r="O1624" i="1"/>
  <c r="P1624" i="1"/>
  <c r="Q1624" i="1"/>
  <c r="R1624" i="1"/>
  <c r="S1624" i="1"/>
  <c r="T1624" i="1"/>
  <c r="U1624" i="1"/>
  <c r="X1624" i="1"/>
  <c r="N1625" i="1"/>
  <c r="O1625" i="1"/>
  <c r="P1625" i="1"/>
  <c r="Q1625" i="1"/>
  <c r="R1625" i="1"/>
  <c r="S1625" i="1"/>
  <c r="T1625" i="1"/>
  <c r="U1625" i="1"/>
  <c r="X1625" i="1"/>
  <c r="N1626" i="1"/>
  <c r="O1626" i="1"/>
  <c r="P1626" i="1"/>
  <c r="Q1626" i="1"/>
  <c r="R1626" i="1"/>
  <c r="S1626" i="1"/>
  <c r="T1626" i="1"/>
  <c r="U1626" i="1"/>
  <c r="X1626" i="1"/>
  <c r="N1627" i="1"/>
  <c r="O1627" i="1"/>
  <c r="P1627" i="1"/>
  <c r="Q1627" i="1"/>
  <c r="R1627" i="1"/>
  <c r="S1627" i="1"/>
  <c r="T1627" i="1"/>
  <c r="U1627" i="1"/>
  <c r="X1627" i="1"/>
  <c r="N1628" i="1"/>
  <c r="O1628" i="1"/>
  <c r="P1628" i="1"/>
  <c r="Q1628" i="1"/>
  <c r="R1628" i="1"/>
  <c r="S1628" i="1"/>
  <c r="T1628" i="1"/>
  <c r="U1628" i="1"/>
  <c r="X1628" i="1"/>
  <c r="N1629" i="1"/>
  <c r="O1629" i="1"/>
  <c r="P1629" i="1"/>
  <c r="Q1629" i="1"/>
  <c r="R1629" i="1"/>
  <c r="S1629" i="1"/>
  <c r="T1629" i="1"/>
  <c r="U1629" i="1"/>
  <c r="X1629" i="1"/>
  <c r="N1630" i="1"/>
  <c r="O1630" i="1"/>
  <c r="P1630" i="1"/>
  <c r="Q1630" i="1"/>
  <c r="R1630" i="1"/>
  <c r="S1630" i="1"/>
  <c r="T1630" i="1"/>
  <c r="U1630" i="1"/>
  <c r="X1630" i="1"/>
  <c r="N1631" i="1"/>
  <c r="O1631" i="1"/>
  <c r="P1631" i="1"/>
  <c r="Q1631" i="1"/>
  <c r="R1631" i="1"/>
  <c r="S1631" i="1"/>
  <c r="T1631" i="1"/>
  <c r="U1631" i="1"/>
  <c r="X1631" i="1"/>
  <c r="N1632" i="1"/>
  <c r="O1632" i="1"/>
  <c r="P1632" i="1"/>
  <c r="Q1632" i="1"/>
  <c r="R1632" i="1"/>
  <c r="S1632" i="1"/>
  <c r="T1632" i="1"/>
  <c r="U1632" i="1"/>
  <c r="X1632" i="1"/>
  <c r="N1633" i="1"/>
  <c r="O1633" i="1"/>
  <c r="P1633" i="1"/>
  <c r="Q1633" i="1"/>
  <c r="R1633" i="1"/>
  <c r="S1633" i="1"/>
  <c r="T1633" i="1"/>
  <c r="U1633" i="1"/>
  <c r="X1633" i="1"/>
  <c r="N1634" i="1"/>
  <c r="O1634" i="1"/>
  <c r="P1634" i="1"/>
  <c r="Q1634" i="1"/>
  <c r="R1634" i="1"/>
  <c r="S1634" i="1"/>
  <c r="T1634" i="1"/>
  <c r="U1634" i="1"/>
  <c r="X1634" i="1"/>
  <c r="N1635" i="1"/>
  <c r="O1635" i="1"/>
  <c r="P1635" i="1"/>
  <c r="Q1635" i="1"/>
  <c r="R1635" i="1"/>
  <c r="S1635" i="1"/>
  <c r="T1635" i="1"/>
  <c r="U1635" i="1"/>
  <c r="X1635" i="1"/>
  <c r="N1636" i="1"/>
  <c r="O1636" i="1"/>
  <c r="P1636" i="1"/>
  <c r="Q1636" i="1"/>
  <c r="R1636" i="1"/>
  <c r="S1636" i="1"/>
  <c r="T1636" i="1"/>
  <c r="U1636" i="1"/>
  <c r="X1636" i="1"/>
  <c r="N1637" i="1"/>
  <c r="O1637" i="1"/>
  <c r="P1637" i="1"/>
  <c r="Q1637" i="1"/>
  <c r="R1637" i="1"/>
  <c r="S1637" i="1"/>
  <c r="T1637" i="1"/>
  <c r="U1637" i="1"/>
  <c r="X1637" i="1"/>
  <c r="N1638" i="1"/>
  <c r="O1638" i="1"/>
  <c r="P1638" i="1"/>
  <c r="Q1638" i="1"/>
  <c r="R1638" i="1"/>
  <c r="S1638" i="1"/>
  <c r="T1638" i="1"/>
  <c r="U1638" i="1"/>
  <c r="X1638" i="1"/>
  <c r="N1639" i="1"/>
  <c r="O1639" i="1"/>
  <c r="P1639" i="1"/>
  <c r="Q1639" i="1"/>
  <c r="R1639" i="1"/>
  <c r="S1639" i="1"/>
  <c r="T1639" i="1"/>
  <c r="U1639" i="1"/>
  <c r="X1639" i="1"/>
  <c r="N1640" i="1"/>
  <c r="O1640" i="1"/>
  <c r="P1640" i="1"/>
  <c r="Q1640" i="1"/>
  <c r="R1640" i="1"/>
  <c r="S1640" i="1"/>
  <c r="T1640" i="1"/>
  <c r="U1640" i="1"/>
  <c r="X1640" i="1"/>
  <c r="N1641" i="1"/>
  <c r="O1641" i="1"/>
  <c r="P1641" i="1"/>
  <c r="Q1641" i="1"/>
  <c r="R1641" i="1"/>
  <c r="S1641" i="1"/>
  <c r="T1641" i="1"/>
  <c r="U1641" i="1"/>
  <c r="X1641" i="1"/>
  <c r="N1642" i="1"/>
  <c r="O1642" i="1"/>
  <c r="P1642" i="1"/>
  <c r="Q1642" i="1"/>
  <c r="R1642" i="1"/>
  <c r="S1642" i="1"/>
  <c r="T1642" i="1"/>
  <c r="U1642" i="1"/>
  <c r="X1642" i="1"/>
  <c r="N1643" i="1"/>
  <c r="O1643" i="1"/>
  <c r="P1643" i="1"/>
  <c r="Q1643" i="1"/>
  <c r="R1643" i="1"/>
  <c r="S1643" i="1"/>
  <c r="T1643" i="1"/>
  <c r="U1643" i="1"/>
  <c r="X1643" i="1"/>
  <c r="N1644" i="1"/>
  <c r="O1644" i="1"/>
  <c r="P1644" i="1"/>
  <c r="Q1644" i="1"/>
  <c r="R1644" i="1"/>
  <c r="S1644" i="1"/>
  <c r="T1644" i="1"/>
  <c r="U1644" i="1"/>
  <c r="X1644" i="1"/>
  <c r="N1645" i="1"/>
  <c r="O1645" i="1"/>
  <c r="P1645" i="1"/>
  <c r="Q1645" i="1"/>
  <c r="R1645" i="1"/>
  <c r="S1645" i="1"/>
  <c r="T1645" i="1"/>
  <c r="U1645" i="1"/>
  <c r="X1645" i="1"/>
  <c r="N1646" i="1"/>
  <c r="O1646" i="1"/>
  <c r="P1646" i="1"/>
  <c r="Q1646" i="1"/>
  <c r="R1646" i="1"/>
  <c r="S1646" i="1"/>
  <c r="T1646" i="1"/>
  <c r="U1646" i="1"/>
  <c r="X1646" i="1"/>
  <c r="N1647" i="1"/>
  <c r="O1647" i="1"/>
  <c r="P1647" i="1"/>
  <c r="Q1647" i="1"/>
  <c r="R1647" i="1"/>
  <c r="S1647" i="1"/>
  <c r="T1647" i="1"/>
  <c r="U1647" i="1"/>
  <c r="X1647" i="1"/>
  <c r="N1648" i="1"/>
  <c r="O1648" i="1"/>
  <c r="P1648" i="1"/>
  <c r="Q1648" i="1"/>
  <c r="R1648" i="1"/>
  <c r="S1648" i="1"/>
  <c r="T1648" i="1"/>
  <c r="U1648" i="1"/>
  <c r="X1648" i="1"/>
  <c r="N1649" i="1"/>
  <c r="O1649" i="1"/>
  <c r="P1649" i="1"/>
  <c r="Q1649" i="1"/>
  <c r="R1649" i="1"/>
  <c r="S1649" i="1"/>
  <c r="T1649" i="1"/>
  <c r="U1649" i="1"/>
  <c r="X1649" i="1"/>
  <c r="N1650" i="1"/>
  <c r="O1650" i="1"/>
  <c r="P1650" i="1"/>
  <c r="Q1650" i="1"/>
  <c r="R1650" i="1"/>
  <c r="S1650" i="1"/>
  <c r="T1650" i="1"/>
  <c r="U1650" i="1"/>
  <c r="X1650" i="1"/>
  <c r="N1651" i="1"/>
  <c r="O1651" i="1"/>
  <c r="P1651" i="1"/>
  <c r="Q1651" i="1"/>
  <c r="R1651" i="1"/>
  <c r="S1651" i="1"/>
  <c r="T1651" i="1"/>
  <c r="U1651" i="1"/>
  <c r="X1651" i="1"/>
  <c r="N1652" i="1"/>
  <c r="O1652" i="1"/>
  <c r="P1652" i="1"/>
  <c r="Q1652" i="1"/>
  <c r="R1652" i="1"/>
  <c r="S1652" i="1"/>
  <c r="T1652" i="1"/>
  <c r="U1652" i="1"/>
  <c r="X1652" i="1"/>
  <c r="N1653" i="1"/>
  <c r="O1653" i="1"/>
  <c r="P1653" i="1"/>
  <c r="Q1653" i="1"/>
  <c r="R1653" i="1"/>
  <c r="S1653" i="1"/>
  <c r="T1653" i="1"/>
  <c r="U1653" i="1"/>
  <c r="X1653" i="1"/>
  <c r="N1654" i="1"/>
  <c r="O1654" i="1"/>
  <c r="P1654" i="1"/>
  <c r="Q1654" i="1"/>
  <c r="R1654" i="1"/>
  <c r="S1654" i="1"/>
  <c r="T1654" i="1"/>
  <c r="U1654" i="1"/>
  <c r="X1654" i="1"/>
  <c r="N1655" i="1"/>
  <c r="O1655" i="1"/>
  <c r="P1655" i="1"/>
  <c r="Q1655" i="1"/>
  <c r="R1655" i="1"/>
  <c r="S1655" i="1"/>
  <c r="T1655" i="1"/>
  <c r="U1655" i="1"/>
  <c r="X1655" i="1"/>
  <c r="N1656" i="1"/>
  <c r="O1656" i="1"/>
  <c r="P1656" i="1"/>
  <c r="Q1656" i="1"/>
  <c r="R1656" i="1"/>
  <c r="S1656" i="1"/>
  <c r="T1656" i="1"/>
  <c r="U1656" i="1"/>
  <c r="X1656" i="1"/>
  <c r="N1657" i="1"/>
  <c r="O1657" i="1"/>
  <c r="P1657" i="1"/>
  <c r="Q1657" i="1"/>
  <c r="R1657" i="1"/>
  <c r="S1657" i="1"/>
  <c r="T1657" i="1"/>
  <c r="U1657" i="1"/>
  <c r="X1657" i="1"/>
  <c r="N1658" i="1"/>
  <c r="O1658" i="1"/>
  <c r="P1658" i="1"/>
  <c r="Q1658" i="1"/>
  <c r="R1658" i="1"/>
  <c r="S1658" i="1"/>
  <c r="T1658" i="1"/>
  <c r="U1658" i="1"/>
  <c r="X1658" i="1"/>
  <c r="N1659" i="1"/>
  <c r="O1659" i="1"/>
  <c r="P1659" i="1"/>
  <c r="Q1659" i="1"/>
  <c r="R1659" i="1"/>
  <c r="S1659" i="1"/>
  <c r="T1659" i="1"/>
  <c r="U1659" i="1"/>
  <c r="X1659" i="1"/>
  <c r="N1660" i="1"/>
  <c r="O1660" i="1"/>
  <c r="P1660" i="1"/>
  <c r="Q1660" i="1"/>
  <c r="R1660" i="1"/>
  <c r="S1660" i="1"/>
  <c r="T1660" i="1"/>
  <c r="U1660" i="1"/>
  <c r="X1660" i="1"/>
  <c r="N1661" i="1"/>
  <c r="O1661" i="1"/>
  <c r="P1661" i="1"/>
  <c r="Q1661" i="1"/>
  <c r="R1661" i="1"/>
  <c r="S1661" i="1"/>
  <c r="T1661" i="1"/>
  <c r="U1661" i="1"/>
  <c r="X1661" i="1"/>
  <c r="N1662" i="1"/>
  <c r="O1662" i="1"/>
  <c r="P1662" i="1"/>
  <c r="Q1662" i="1"/>
  <c r="R1662" i="1"/>
  <c r="S1662" i="1"/>
  <c r="T1662" i="1"/>
  <c r="U1662" i="1"/>
  <c r="X1662" i="1"/>
  <c r="N1663" i="1"/>
  <c r="O1663" i="1"/>
  <c r="P1663" i="1"/>
  <c r="Q1663" i="1"/>
  <c r="R1663" i="1"/>
  <c r="S1663" i="1"/>
  <c r="T1663" i="1"/>
  <c r="U1663" i="1"/>
  <c r="X1663" i="1"/>
  <c r="N1664" i="1"/>
  <c r="O1664" i="1"/>
  <c r="P1664" i="1"/>
  <c r="Q1664" i="1"/>
  <c r="R1664" i="1"/>
  <c r="S1664" i="1"/>
  <c r="T1664" i="1"/>
  <c r="U1664" i="1"/>
  <c r="X1664" i="1"/>
  <c r="N1665" i="1"/>
  <c r="O1665" i="1"/>
  <c r="P1665" i="1"/>
  <c r="Q1665" i="1"/>
  <c r="R1665" i="1"/>
  <c r="S1665" i="1"/>
  <c r="T1665" i="1"/>
  <c r="U1665" i="1"/>
  <c r="X1665" i="1"/>
  <c r="N1666" i="1"/>
  <c r="O1666" i="1"/>
  <c r="P1666" i="1"/>
  <c r="Q1666" i="1"/>
  <c r="R1666" i="1"/>
  <c r="S1666" i="1"/>
  <c r="T1666" i="1"/>
  <c r="U1666" i="1"/>
  <c r="X1666" i="1"/>
  <c r="N1667" i="1"/>
  <c r="O1667" i="1"/>
  <c r="P1667" i="1"/>
  <c r="Q1667" i="1"/>
  <c r="R1667" i="1"/>
  <c r="S1667" i="1"/>
  <c r="T1667" i="1"/>
  <c r="U1667" i="1"/>
  <c r="X1667" i="1"/>
  <c r="N1668" i="1"/>
  <c r="O1668" i="1"/>
  <c r="P1668" i="1"/>
  <c r="Q1668" i="1"/>
  <c r="R1668" i="1"/>
  <c r="S1668" i="1"/>
  <c r="T1668" i="1"/>
  <c r="U1668" i="1"/>
  <c r="X1668" i="1"/>
  <c r="N1669" i="1"/>
  <c r="O1669" i="1"/>
  <c r="P1669" i="1"/>
  <c r="Q1669" i="1"/>
  <c r="R1669" i="1"/>
  <c r="S1669" i="1"/>
  <c r="T1669" i="1"/>
  <c r="U1669" i="1"/>
  <c r="X1669" i="1"/>
  <c r="N1670" i="1"/>
  <c r="O1670" i="1"/>
  <c r="P1670" i="1"/>
  <c r="Q1670" i="1"/>
  <c r="R1670" i="1"/>
  <c r="S1670" i="1"/>
  <c r="T1670" i="1"/>
  <c r="U1670" i="1"/>
  <c r="X1670" i="1"/>
  <c r="N1671" i="1"/>
  <c r="O1671" i="1"/>
  <c r="P1671" i="1"/>
  <c r="Q1671" i="1"/>
  <c r="R1671" i="1"/>
  <c r="S1671" i="1"/>
  <c r="T1671" i="1"/>
  <c r="U1671" i="1"/>
  <c r="X1671" i="1"/>
  <c r="N1672" i="1"/>
  <c r="O1672" i="1"/>
  <c r="P1672" i="1"/>
  <c r="Q1672" i="1"/>
  <c r="R1672" i="1"/>
  <c r="S1672" i="1"/>
  <c r="T1672" i="1"/>
  <c r="U1672" i="1"/>
  <c r="X1672" i="1"/>
  <c r="N1673" i="1"/>
  <c r="O1673" i="1"/>
  <c r="P1673" i="1"/>
  <c r="Q1673" i="1"/>
  <c r="R1673" i="1"/>
  <c r="S1673" i="1"/>
  <c r="T1673" i="1"/>
  <c r="U1673" i="1"/>
  <c r="X1673" i="1"/>
  <c r="N1674" i="1"/>
  <c r="O1674" i="1"/>
  <c r="P1674" i="1"/>
  <c r="Q1674" i="1"/>
  <c r="R1674" i="1"/>
  <c r="S1674" i="1"/>
  <c r="T1674" i="1"/>
  <c r="U1674" i="1"/>
  <c r="X1674" i="1"/>
  <c r="N1675" i="1"/>
  <c r="O1675" i="1"/>
  <c r="P1675" i="1"/>
  <c r="Q1675" i="1"/>
  <c r="R1675" i="1"/>
  <c r="S1675" i="1"/>
  <c r="T1675" i="1"/>
  <c r="U1675" i="1"/>
  <c r="X1675" i="1"/>
  <c r="N1676" i="1"/>
  <c r="O1676" i="1"/>
  <c r="P1676" i="1"/>
  <c r="Q1676" i="1"/>
  <c r="R1676" i="1"/>
  <c r="S1676" i="1"/>
  <c r="T1676" i="1"/>
  <c r="U1676" i="1"/>
  <c r="X1676" i="1"/>
  <c r="N1677" i="1"/>
  <c r="O1677" i="1"/>
  <c r="P1677" i="1"/>
  <c r="Q1677" i="1"/>
  <c r="R1677" i="1"/>
  <c r="S1677" i="1"/>
  <c r="T1677" i="1"/>
  <c r="U1677" i="1"/>
  <c r="X1677" i="1"/>
  <c r="N1678" i="1"/>
  <c r="O1678" i="1"/>
  <c r="P1678" i="1"/>
  <c r="Q1678" i="1"/>
  <c r="R1678" i="1"/>
  <c r="S1678" i="1"/>
  <c r="T1678" i="1"/>
  <c r="U1678" i="1"/>
  <c r="X1678" i="1"/>
  <c r="N1679" i="1"/>
  <c r="O1679" i="1"/>
  <c r="P1679" i="1"/>
  <c r="Q1679" i="1"/>
  <c r="R1679" i="1"/>
  <c r="S1679" i="1"/>
  <c r="T1679" i="1"/>
  <c r="U1679" i="1"/>
  <c r="X1679" i="1"/>
  <c r="N1680" i="1"/>
  <c r="O1680" i="1"/>
  <c r="P1680" i="1"/>
  <c r="Q1680" i="1"/>
  <c r="R1680" i="1"/>
  <c r="S1680" i="1"/>
  <c r="T1680" i="1"/>
  <c r="U1680" i="1"/>
  <c r="X1680" i="1"/>
  <c r="N1681" i="1"/>
  <c r="O1681" i="1"/>
  <c r="P1681" i="1"/>
  <c r="Q1681" i="1"/>
  <c r="R1681" i="1"/>
  <c r="S1681" i="1"/>
  <c r="T1681" i="1"/>
  <c r="U1681" i="1"/>
  <c r="X1681" i="1"/>
  <c r="N1682" i="1"/>
  <c r="O1682" i="1"/>
  <c r="P1682" i="1"/>
  <c r="Q1682" i="1"/>
  <c r="R1682" i="1"/>
  <c r="S1682" i="1"/>
  <c r="T1682" i="1"/>
  <c r="U1682" i="1"/>
  <c r="X1682" i="1"/>
  <c r="N1683" i="1"/>
  <c r="O1683" i="1"/>
  <c r="P1683" i="1"/>
  <c r="Q1683" i="1"/>
  <c r="R1683" i="1"/>
  <c r="S1683" i="1"/>
  <c r="T1683" i="1"/>
  <c r="U1683" i="1"/>
  <c r="X1683" i="1"/>
  <c r="N1684" i="1"/>
  <c r="O1684" i="1"/>
  <c r="P1684" i="1"/>
  <c r="Q1684" i="1"/>
  <c r="R1684" i="1"/>
  <c r="S1684" i="1"/>
  <c r="T1684" i="1"/>
  <c r="U1684" i="1"/>
  <c r="X1684" i="1"/>
  <c r="N1685" i="1"/>
  <c r="O1685" i="1"/>
  <c r="P1685" i="1"/>
  <c r="Q1685" i="1"/>
  <c r="R1685" i="1"/>
  <c r="S1685" i="1"/>
  <c r="T1685" i="1"/>
  <c r="U1685" i="1"/>
  <c r="X1685" i="1"/>
  <c r="N1686" i="1"/>
  <c r="O1686" i="1"/>
  <c r="P1686" i="1"/>
  <c r="Q1686" i="1"/>
  <c r="R1686" i="1"/>
  <c r="S1686" i="1"/>
  <c r="T1686" i="1"/>
  <c r="U1686" i="1"/>
  <c r="X1686" i="1"/>
  <c r="N1687" i="1"/>
  <c r="O1687" i="1"/>
  <c r="P1687" i="1"/>
  <c r="Q1687" i="1"/>
  <c r="R1687" i="1"/>
  <c r="S1687" i="1"/>
  <c r="T1687" i="1"/>
  <c r="U1687" i="1"/>
  <c r="X1687" i="1"/>
  <c r="N1688" i="1"/>
  <c r="O1688" i="1"/>
  <c r="P1688" i="1"/>
  <c r="Q1688" i="1"/>
  <c r="R1688" i="1"/>
  <c r="S1688" i="1"/>
  <c r="T1688" i="1"/>
  <c r="U1688" i="1"/>
  <c r="X1688" i="1"/>
  <c r="N1689" i="1"/>
  <c r="O1689" i="1"/>
  <c r="P1689" i="1"/>
  <c r="Q1689" i="1"/>
  <c r="R1689" i="1"/>
  <c r="S1689" i="1"/>
  <c r="T1689" i="1"/>
  <c r="U1689" i="1"/>
  <c r="X1689" i="1"/>
  <c r="N1690" i="1"/>
  <c r="O1690" i="1"/>
  <c r="P1690" i="1"/>
  <c r="Q1690" i="1"/>
  <c r="R1690" i="1"/>
  <c r="S1690" i="1"/>
  <c r="T1690" i="1"/>
  <c r="U1690" i="1"/>
  <c r="X1690" i="1"/>
  <c r="N1691" i="1"/>
  <c r="O1691" i="1"/>
  <c r="P1691" i="1"/>
  <c r="Q1691" i="1"/>
  <c r="R1691" i="1"/>
  <c r="S1691" i="1"/>
  <c r="T1691" i="1"/>
  <c r="U1691" i="1"/>
  <c r="X1691" i="1"/>
  <c r="N1692" i="1"/>
  <c r="O1692" i="1"/>
  <c r="P1692" i="1"/>
  <c r="Q1692" i="1"/>
  <c r="R1692" i="1"/>
  <c r="S1692" i="1"/>
  <c r="T1692" i="1"/>
  <c r="U1692" i="1"/>
  <c r="X1692" i="1"/>
  <c r="N1693" i="1"/>
  <c r="O1693" i="1"/>
  <c r="P1693" i="1"/>
  <c r="Q1693" i="1"/>
  <c r="R1693" i="1"/>
  <c r="S1693" i="1"/>
  <c r="T1693" i="1"/>
  <c r="U1693" i="1"/>
  <c r="X1693" i="1"/>
  <c r="N1694" i="1"/>
  <c r="O1694" i="1"/>
  <c r="P1694" i="1"/>
  <c r="Q1694" i="1"/>
  <c r="R1694" i="1"/>
  <c r="S1694" i="1"/>
  <c r="T1694" i="1"/>
  <c r="U1694" i="1"/>
  <c r="X1694" i="1"/>
  <c r="N1695" i="1"/>
  <c r="O1695" i="1"/>
  <c r="P1695" i="1"/>
  <c r="Q1695" i="1"/>
  <c r="R1695" i="1"/>
  <c r="S1695" i="1"/>
  <c r="T1695" i="1"/>
  <c r="U1695" i="1"/>
  <c r="X1695" i="1"/>
  <c r="N1696" i="1"/>
  <c r="O1696" i="1"/>
  <c r="P1696" i="1"/>
  <c r="Q1696" i="1"/>
  <c r="R1696" i="1"/>
  <c r="S1696" i="1"/>
  <c r="T1696" i="1"/>
  <c r="U1696" i="1"/>
  <c r="X1696" i="1"/>
  <c r="N1697" i="1"/>
  <c r="O1697" i="1"/>
  <c r="P1697" i="1"/>
  <c r="Q1697" i="1"/>
  <c r="R1697" i="1"/>
  <c r="S1697" i="1"/>
  <c r="T1697" i="1"/>
  <c r="U1697" i="1"/>
  <c r="X1697" i="1"/>
  <c r="N1698" i="1"/>
  <c r="O1698" i="1"/>
  <c r="P1698" i="1"/>
  <c r="Q1698" i="1"/>
  <c r="R1698" i="1"/>
  <c r="S1698" i="1"/>
  <c r="T1698" i="1"/>
  <c r="U1698" i="1"/>
  <c r="X1698" i="1"/>
  <c r="N1699" i="1"/>
  <c r="O1699" i="1"/>
  <c r="P1699" i="1"/>
  <c r="Q1699" i="1"/>
  <c r="R1699" i="1"/>
  <c r="S1699" i="1"/>
  <c r="T1699" i="1"/>
  <c r="U1699" i="1"/>
  <c r="X1699" i="1"/>
  <c r="N1700" i="1"/>
  <c r="O1700" i="1"/>
  <c r="P1700" i="1"/>
  <c r="Q1700" i="1"/>
  <c r="R1700" i="1"/>
  <c r="S1700" i="1"/>
  <c r="T1700" i="1"/>
  <c r="U1700" i="1"/>
  <c r="X1700" i="1"/>
  <c r="N1701" i="1"/>
  <c r="O1701" i="1"/>
  <c r="P1701" i="1"/>
  <c r="Q1701" i="1"/>
  <c r="R1701" i="1"/>
  <c r="S1701" i="1"/>
  <c r="T1701" i="1"/>
  <c r="U1701" i="1"/>
  <c r="X1701" i="1"/>
  <c r="N1702" i="1"/>
  <c r="O1702" i="1"/>
  <c r="P1702" i="1"/>
  <c r="Q1702" i="1"/>
  <c r="R1702" i="1"/>
  <c r="S1702" i="1"/>
  <c r="T1702" i="1"/>
  <c r="U1702" i="1"/>
  <c r="X1702" i="1"/>
  <c r="N1703" i="1"/>
  <c r="O1703" i="1"/>
  <c r="P1703" i="1"/>
  <c r="Q1703" i="1"/>
  <c r="R1703" i="1"/>
  <c r="S1703" i="1"/>
  <c r="T1703" i="1"/>
  <c r="U1703" i="1"/>
  <c r="X1703" i="1"/>
  <c r="N1704" i="1"/>
  <c r="O1704" i="1"/>
  <c r="P1704" i="1"/>
  <c r="Q1704" i="1"/>
  <c r="R1704" i="1"/>
  <c r="S1704" i="1"/>
  <c r="T1704" i="1"/>
  <c r="U1704" i="1"/>
  <c r="X1704" i="1"/>
  <c r="N1705" i="1"/>
  <c r="O1705" i="1"/>
  <c r="P1705" i="1"/>
  <c r="Q1705" i="1"/>
  <c r="R1705" i="1"/>
  <c r="S1705" i="1"/>
  <c r="T1705" i="1"/>
  <c r="U1705" i="1"/>
  <c r="X1705" i="1"/>
  <c r="N1706" i="1"/>
  <c r="O1706" i="1"/>
  <c r="P1706" i="1"/>
  <c r="Q1706" i="1"/>
  <c r="R1706" i="1"/>
  <c r="S1706" i="1"/>
  <c r="T1706" i="1"/>
  <c r="U1706" i="1"/>
  <c r="X1706" i="1"/>
  <c r="N1707" i="1"/>
  <c r="O1707" i="1"/>
  <c r="P1707" i="1"/>
  <c r="Q1707" i="1"/>
  <c r="R1707" i="1"/>
  <c r="S1707" i="1"/>
  <c r="T1707" i="1"/>
  <c r="U1707" i="1"/>
  <c r="X1707" i="1"/>
  <c r="N1708" i="1"/>
  <c r="O1708" i="1"/>
  <c r="P1708" i="1"/>
  <c r="Q1708" i="1"/>
  <c r="R1708" i="1"/>
  <c r="S1708" i="1"/>
  <c r="T1708" i="1"/>
  <c r="U1708" i="1"/>
  <c r="X1708" i="1"/>
  <c r="N1709" i="1"/>
  <c r="O1709" i="1"/>
  <c r="P1709" i="1"/>
  <c r="Q1709" i="1"/>
  <c r="R1709" i="1"/>
  <c r="S1709" i="1"/>
  <c r="T1709" i="1"/>
  <c r="U1709" i="1"/>
  <c r="X1709" i="1"/>
  <c r="N1710" i="1"/>
  <c r="O1710" i="1"/>
  <c r="P1710" i="1"/>
  <c r="Q1710" i="1"/>
  <c r="R1710" i="1"/>
  <c r="S1710" i="1"/>
  <c r="T1710" i="1"/>
  <c r="U1710" i="1"/>
  <c r="X1710" i="1"/>
  <c r="N1711" i="1"/>
  <c r="O1711" i="1"/>
  <c r="P1711" i="1"/>
  <c r="Q1711" i="1"/>
  <c r="R1711" i="1"/>
  <c r="S1711" i="1"/>
  <c r="T1711" i="1"/>
  <c r="U1711" i="1"/>
  <c r="X1711" i="1"/>
  <c r="N1712" i="1"/>
  <c r="O1712" i="1"/>
  <c r="P1712" i="1"/>
  <c r="Q1712" i="1"/>
  <c r="R1712" i="1"/>
  <c r="S1712" i="1"/>
  <c r="T1712" i="1"/>
  <c r="U1712" i="1"/>
  <c r="X1712" i="1"/>
  <c r="N1713" i="1"/>
  <c r="O1713" i="1"/>
  <c r="P1713" i="1"/>
  <c r="Q1713" i="1"/>
  <c r="R1713" i="1"/>
  <c r="S1713" i="1"/>
  <c r="T1713" i="1"/>
  <c r="U1713" i="1"/>
  <c r="X1713" i="1"/>
  <c r="N1714" i="1"/>
  <c r="O1714" i="1"/>
  <c r="P1714" i="1"/>
  <c r="Q1714" i="1"/>
  <c r="R1714" i="1"/>
  <c r="S1714" i="1"/>
  <c r="T1714" i="1"/>
  <c r="U1714" i="1"/>
  <c r="X1714" i="1"/>
  <c r="N1715" i="1"/>
  <c r="O1715" i="1"/>
  <c r="P1715" i="1"/>
  <c r="Q1715" i="1"/>
  <c r="R1715" i="1"/>
  <c r="S1715" i="1"/>
  <c r="T1715" i="1"/>
  <c r="U1715" i="1"/>
  <c r="X1715" i="1"/>
  <c r="N1716" i="1"/>
  <c r="O1716" i="1"/>
  <c r="P1716" i="1"/>
  <c r="Q1716" i="1"/>
  <c r="R1716" i="1"/>
  <c r="S1716" i="1"/>
  <c r="T1716" i="1"/>
  <c r="U1716" i="1"/>
  <c r="X1716" i="1"/>
  <c r="N1717" i="1"/>
  <c r="O1717" i="1"/>
  <c r="P1717" i="1"/>
  <c r="Q1717" i="1"/>
  <c r="R1717" i="1"/>
  <c r="S1717" i="1"/>
  <c r="T1717" i="1"/>
  <c r="U1717" i="1"/>
  <c r="X1717" i="1"/>
  <c r="N1718" i="1"/>
  <c r="O1718" i="1"/>
  <c r="P1718" i="1"/>
  <c r="Q1718" i="1"/>
  <c r="R1718" i="1"/>
  <c r="S1718" i="1"/>
  <c r="T1718" i="1"/>
  <c r="U1718" i="1"/>
  <c r="X1718" i="1"/>
  <c r="N1719" i="1"/>
  <c r="O1719" i="1"/>
  <c r="P1719" i="1"/>
  <c r="Q1719" i="1"/>
  <c r="R1719" i="1"/>
  <c r="S1719" i="1"/>
  <c r="T1719" i="1"/>
  <c r="U1719" i="1"/>
  <c r="X1719" i="1"/>
  <c r="N1720" i="1"/>
  <c r="O1720" i="1"/>
  <c r="P1720" i="1"/>
  <c r="Q1720" i="1"/>
  <c r="R1720" i="1"/>
  <c r="S1720" i="1"/>
  <c r="T1720" i="1"/>
  <c r="U1720" i="1"/>
  <c r="X1720" i="1"/>
  <c r="N1721" i="1"/>
  <c r="O1721" i="1"/>
  <c r="P1721" i="1"/>
  <c r="Q1721" i="1"/>
  <c r="R1721" i="1"/>
  <c r="S1721" i="1"/>
  <c r="T1721" i="1"/>
  <c r="U1721" i="1"/>
  <c r="X1721" i="1"/>
  <c r="N1722" i="1"/>
  <c r="O1722" i="1"/>
  <c r="P1722" i="1"/>
  <c r="Q1722" i="1"/>
  <c r="R1722" i="1"/>
  <c r="S1722" i="1"/>
  <c r="T1722" i="1"/>
  <c r="U1722" i="1"/>
  <c r="X1722" i="1"/>
  <c r="N1723" i="1"/>
  <c r="O1723" i="1"/>
  <c r="P1723" i="1"/>
  <c r="Q1723" i="1"/>
  <c r="R1723" i="1"/>
  <c r="S1723" i="1"/>
  <c r="T1723" i="1"/>
  <c r="U1723" i="1"/>
  <c r="X1723" i="1"/>
  <c r="N1724" i="1"/>
  <c r="O1724" i="1"/>
  <c r="P1724" i="1"/>
  <c r="Q1724" i="1"/>
  <c r="R1724" i="1"/>
  <c r="S1724" i="1"/>
  <c r="T1724" i="1"/>
  <c r="U1724" i="1"/>
  <c r="X1724" i="1"/>
  <c r="N1725" i="1"/>
  <c r="O1725" i="1"/>
  <c r="P1725" i="1"/>
  <c r="Q1725" i="1"/>
  <c r="R1725" i="1"/>
  <c r="S1725" i="1"/>
  <c r="T1725" i="1"/>
  <c r="U1725" i="1"/>
  <c r="X1725" i="1"/>
  <c r="N1726" i="1"/>
  <c r="O1726" i="1"/>
  <c r="P1726" i="1"/>
  <c r="Q1726" i="1"/>
  <c r="R1726" i="1"/>
  <c r="S1726" i="1"/>
  <c r="T1726" i="1"/>
  <c r="U1726" i="1"/>
  <c r="X1726" i="1"/>
  <c r="N1727" i="1"/>
  <c r="O1727" i="1"/>
  <c r="P1727" i="1"/>
  <c r="Q1727" i="1"/>
  <c r="R1727" i="1"/>
  <c r="S1727" i="1"/>
  <c r="T1727" i="1"/>
  <c r="U1727" i="1"/>
  <c r="X1727" i="1"/>
  <c r="N1728" i="1"/>
  <c r="O1728" i="1"/>
  <c r="P1728" i="1"/>
  <c r="Q1728" i="1"/>
  <c r="R1728" i="1"/>
  <c r="S1728" i="1"/>
  <c r="T1728" i="1"/>
  <c r="U1728" i="1"/>
  <c r="X1728" i="1"/>
  <c r="N1729" i="1"/>
  <c r="O1729" i="1"/>
  <c r="P1729" i="1"/>
  <c r="Q1729" i="1"/>
  <c r="R1729" i="1"/>
  <c r="S1729" i="1"/>
  <c r="T1729" i="1"/>
  <c r="U1729" i="1"/>
  <c r="X1729" i="1"/>
  <c r="N1730" i="1"/>
  <c r="O1730" i="1"/>
  <c r="P1730" i="1"/>
  <c r="Q1730" i="1"/>
  <c r="R1730" i="1"/>
  <c r="S1730" i="1"/>
  <c r="T1730" i="1"/>
  <c r="U1730" i="1"/>
  <c r="X1730" i="1"/>
  <c r="N1731" i="1"/>
  <c r="O1731" i="1"/>
  <c r="P1731" i="1"/>
  <c r="Q1731" i="1"/>
  <c r="R1731" i="1"/>
  <c r="S1731" i="1"/>
  <c r="T1731" i="1"/>
  <c r="U1731" i="1"/>
  <c r="X1731" i="1"/>
  <c r="N1732" i="1"/>
  <c r="O1732" i="1"/>
  <c r="P1732" i="1"/>
  <c r="Q1732" i="1"/>
  <c r="R1732" i="1"/>
  <c r="S1732" i="1"/>
  <c r="T1732" i="1"/>
  <c r="U1732" i="1"/>
  <c r="X1732" i="1"/>
  <c r="N1733" i="1"/>
  <c r="O1733" i="1"/>
  <c r="P1733" i="1"/>
  <c r="Q1733" i="1"/>
  <c r="R1733" i="1"/>
  <c r="S1733" i="1"/>
  <c r="T1733" i="1"/>
  <c r="U1733" i="1"/>
  <c r="X1733" i="1"/>
  <c r="N1734" i="1"/>
  <c r="O1734" i="1"/>
  <c r="P1734" i="1"/>
  <c r="Q1734" i="1"/>
  <c r="R1734" i="1"/>
  <c r="S1734" i="1"/>
  <c r="T1734" i="1"/>
  <c r="U1734" i="1"/>
  <c r="X1734" i="1"/>
  <c r="N1735" i="1"/>
  <c r="O1735" i="1"/>
  <c r="P1735" i="1"/>
  <c r="Q1735" i="1"/>
  <c r="R1735" i="1"/>
  <c r="S1735" i="1"/>
  <c r="T1735" i="1"/>
  <c r="U1735" i="1"/>
  <c r="X1735" i="1"/>
  <c r="N1736" i="1"/>
  <c r="O1736" i="1"/>
  <c r="P1736" i="1"/>
  <c r="Q1736" i="1"/>
  <c r="R1736" i="1"/>
  <c r="S1736" i="1"/>
  <c r="T1736" i="1"/>
  <c r="U1736" i="1"/>
  <c r="X1736" i="1"/>
  <c r="N1737" i="1"/>
  <c r="O1737" i="1"/>
  <c r="P1737" i="1"/>
  <c r="Q1737" i="1"/>
  <c r="R1737" i="1"/>
  <c r="S1737" i="1"/>
  <c r="T1737" i="1"/>
  <c r="U1737" i="1"/>
  <c r="X1737" i="1"/>
  <c r="N1738" i="1"/>
  <c r="O1738" i="1"/>
  <c r="P1738" i="1"/>
  <c r="Q1738" i="1"/>
  <c r="R1738" i="1"/>
  <c r="S1738" i="1"/>
  <c r="T1738" i="1"/>
  <c r="U1738" i="1"/>
  <c r="X1738" i="1"/>
  <c r="N1739" i="1"/>
  <c r="O1739" i="1"/>
  <c r="P1739" i="1"/>
  <c r="Q1739" i="1"/>
  <c r="R1739" i="1"/>
  <c r="S1739" i="1"/>
  <c r="T1739" i="1"/>
  <c r="U1739" i="1"/>
  <c r="X1739" i="1"/>
  <c r="N1740" i="1"/>
  <c r="O1740" i="1"/>
  <c r="P1740" i="1"/>
  <c r="Q1740" i="1"/>
  <c r="R1740" i="1"/>
  <c r="S1740" i="1"/>
  <c r="T1740" i="1"/>
  <c r="U1740" i="1"/>
  <c r="X1740" i="1"/>
  <c r="N1741" i="1"/>
  <c r="O1741" i="1"/>
  <c r="P1741" i="1"/>
  <c r="Q1741" i="1"/>
  <c r="R1741" i="1"/>
  <c r="S1741" i="1"/>
  <c r="T1741" i="1"/>
  <c r="U1741" i="1"/>
  <c r="X1741" i="1"/>
  <c r="N1742" i="1"/>
  <c r="O1742" i="1"/>
  <c r="P1742" i="1"/>
  <c r="Q1742" i="1"/>
  <c r="R1742" i="1"/>
  <c r="S1742" i="1"/>
  <c r="T1742" i="1"/>
  <c r="U1742" i="1"/>
  <c r="X1742" i="1"/>
  <c r="N1743" i="1"/>
  <c r="O1743" i="1"/>
  <c r="P1743" i="1"/>
  <c r="Q1743" i="1"/>
  <c r="R1743" i="1"/>
  <c r="S1743" i="1"/>
  <c r="T1743" i="1"/>
  <c r="U1743" i="1"/>
  <c r="X1743" i="1"/>
  <c r="N1744" i="1"/>
  <c r="O1744" i="1"/>
  <c r="P1744" i="1"/>
  <c r="Q1744" i="1"/>
  <c r="R1744" i="1"/>
  <c r="S1744" i="1"/>
  <c r="T1744" i="1"/>
  <c r="U1744" i="1"/>
  <c r="X1744" i="1"/>
  <c r="N1745" i="1"/>
  <c r="O1745" i="1"/>
  <c r="P1745" i="1"/>
  <c r="Q1745" i="1"/>
  <c r="R1745" i="1"/>
  <c r="S1745" i="1"/>
  <c r="T1745" i="1"/>
  <c r="U1745" i="1"/>
  <c r="X1745" i="1"/>
  <c r="N1746" i="1"/>
  <c r="O1746" i="1"/>
  <c r="P1746" i="1"/>
  <c r="Q1746" i="1"/>
  <c r="R1746" i="1"/>
  <c r="S1746" i="1"/>
  <c r="T1746" i="1"/>
  <c r="U1746" i="1"/>
  <c r="X1746" i="1"/>
  <c r="N1747" i="1"/>
  <c r="O1747" i="1"/>
  <c r="P1747" i="1"/>
  <c r="Q1747" i="1"/>
  <c r="R1747" i="1"/>
  <c r="S1747" i="1"/>
  <c r="T1747" i="1"/>
  <c r="U1747" i="1"/>
  <c r="X1747" i="1"/>
  <c r="N1748" i="1"/>
  <c r="O1748" i="1"/>
  <c r="P1748" i="1"/>
  <c r="Q1748" i="1"/>
  <c r="R1748" i="1"/>
  <c r="S1748" i="1"/>
  <c r="T1748" i="1"/>
  <c r="U1748" i="1"/>
  <c r="X1748" i="1"/>
  <c r="N1749" i="1"/>
  <c r="O1749" i="1"/>
  <c r="P1749" i="1"/>
  <c r="Q1749" i="1"/>
  <c r="R1749" i="1"/>
  <c r="S1749" i="1"/>
  <c r="T1749" i="1"/>
  <c r="U1749" i="1"/>
  <c r="X1749" i="1"/>
  <c r="N1750" i="1"/>
  <c r="O1750" i="1"/>
  <c r="P1750" i="1"/>
  <c r="Q1750" i="1"/>
  <c r="R1750" i="1"/>
  <c r="S1750" i="1"/>
  <c r="T1750" i="1"/>
  <c r="U1750" i="1"/>
  <c r="X1750" i="1"/>
  <c r="N1751" i="1"/>
  <c r="O1751" i="1"/>
  <c r="P1751" i="1"/>
  <c r="Q1751" i="1"/>
  <c r="R1751" i="1"/>
  <c r="S1751" i="1"/>
  <c r="T1751" i="1"/>
  <c r="U1751" i="1"/>
  <c r="X1751" i="1"/>
  <c r="N1752" i="1"/>
  <c r="O1752" i="1"/>
  <c r="P1752" i="1"/>
  <c r="Q1752" i="1"/>
  <c r="R1752" i="1"/>
  <c r="S1752" i="1"/>
  <c r="T1752" i="1"/>
  <c r="U1752" i="1"/>
  <c r="X1752" i="1"/>
  <c r="N1753" i="1"/>
  <c r="O1753" i="1"/>
  <c r="P1753" i="1"/>
  <c r="Q1753" i="1"/>
  <c r="R1753" i="1"/>
  <c r="S1753" i="1"/>
  <c r="T1753" i="1"/>
  <c r="U1753" i="1"/>
  <c r="X1753" i="1"/>
  <c r="N1754" i="1"/>
  <c r="O1754" i="1"/>
  <c r="P1754" i="1"/>
  <c r="Q1754" i="1"/>
  <c r="R1754" i="1"/>
  <c r="S1754" i="1"/>
  <c r="T1754" i="1"/>
  <c r="U1754" i="1"/>
  <c r="X1754" i="1"/>
  <c r="N1755" i="1"/>
  <c r="O1755" i="1"/>
  <c r="P1755" i="1"/>
  <c r="Q1755" i="1"/>
  <c r="R1755" i="1"/>
  <c r="S1755" i="1"/>
  <c r="T1755" i="1"/>
  <c r="U1755" i="1"/>
  <c r="X1755" i="1"/>
  <c r="N1756" i="1"/>
  <c r="O1756" i="1"/>
  <c r="P1756" i="1"/>
  <c r="Q1756" i="1"/>
  <c r="R1756" i="1"/>
  <c r="S1756" i="1"/>
  <c r="T1756" i="1"/>
  <c r="U1756" i="1"/>
  <c r="X1756" i="1"/>
  <c r="N1757" i="1"/>
  <c r="O1757" i="1"/>
  <c r="P1757" i="1"/>
  <c r="Q1757" i="1"/>
  <c r="R1757" i="1"/>
  <c r="S1757" i="1"/>
  <c r="T1757" i="1"/>
  <c r="U1757" i="1"/>
  <c r="X1757" i="1"/>
  <c r="N1758" i="1"/>
  <c r="O1758" i="1"/>
  <c r="P1758" i="1"/>
  <c r="Q1758" i="1"/>
  <c r="R1758" i="1"/>
  <c r="S1758" i="1"/>
  <c r="T1758" i="1"/>
  <c r="U1758" i="1"/>
  <c r="X1758" i="1"/>
  <c r="N1759" i="1"/>
  <c r="O1759" i="1"/>
  <c r="P1759" i="1"/>
  <c r="Q1759" i="1"/>
  <c r="R1759" i="1"/>
  <c r="S1759" i="1"/>
  <c r="T1759" i="1"/>
  <c r="U1759" i="1"/>
  <c r="X1759" i="1"/>
  <c r="N1760" i="1"/>
  <c r="O1760" i="1"/>
  <c r="P1760" i="1"/>
  <c r="Q1760" i="1"/>
  <c r="R1760" i="1"/>
  <c r="S1760" i="1"/>
  <c r="T1760" i="1"/>
  <c r="U1760" i="1"/>
  <c r="X1760" i="1"/>
  <c r="N1761" i="1"/>
  <c r="O1761" i="1"/>
  <c r="P1761" i="1"/>
  <c r="Q1761" i="1"/>
  <c r="R1761" i="1"/>
  <c r="S1761" i="1"/>
  <c r="T1761" i="1"/>
  <c r="U1761" i="1"/>
  <c r="X1761" i="1"/>
  <c r="N1762" i="1"/>
  <c r="O1762" i="1"/>
  <c r="P1762" i="1"/>
  <c r="Q1762" i="1"/>
  <c r="R1762" i="1"/>
  <c r="S1762" i="1"/>
  <c r="T1762" i="1"/>
  <c r="U1762" i="1"/>
  <c r="X1762" i="1"/>
  <c r="N1763" i="1"/>
  <c r="O1763" i="1"/>
  <c r="P1763" i="1"/>
  <c r="Q1763" i="1"/>
  <c r="R1763" i="1"/>
  <c r="S1763" i="1"/>
  <c r="T1763" i="1"/>
  <c r="U1763" i="1"/>
  <c r="X1763" i="1"/>
  <c r="N1764" i="1"/>
  <c r="O1764" i="1"/>
  <c r="P1764" i="1"/>
  <c r="Q1764" i="1"/>
  <c r="R1764" i="1"/>
  <c r="S1764" i="1"/>
  <c r="T1764" i="1"/>
  <c r="U1764" i="1"/>
  <c r="X1764" i="1"/>
  <c r="N1765" i="1"/>
  <c r="O1765" i="1"/>
  <c r="P1765" i="1"/>
  <c r="Q1765" i="1"/>
  <c r="R1765" i="1"/>
  <c r="S1765" i="1"/>
  <c r="T1765" i="1"/>
  <c r="U1765" i="1"/>
  <c r="X1765" i="1"/>
  <c r="N1766" i="1"/>
  <c r="O1766" i="1"/>
  <c r="P1766" i="1"/>
  <c r="Q1766" i="1"/>
  <c r="R1766" i="1"/>
  <c r="S1766" i="1"/>
  <c r="T1766" i="1"/>
  <c r="U1766" i="1"/>
  <c r="X1766" i="1"/>
  <c r="N1767" i="1"/>
  <c r="O1767" i="1"/>
  <c r="P1767" i="1"/>
  <c r="Q1767" i="1"/>
  <c r="R1767" i="1"/>
  <c r="S1767" i="1"/>
  <c r="T1767" i="1"/>
  <c r="U1767" i="1"/>
  <c r="X1767" i="1"/>
  <c r="N1768" i="1"/>
  <c r="O1768" i="1"/>
  <c r="P1768" i="1"/>
  <c r="Q1768" i="1"/>
  <c r="R1768" i="1"/>
  <c r="S1768" i="1"/>
  <c r="T1768" i="1"/>
  <c r="U1768" i="1"/>
  <c r="X1768" i="1"/>
  <c r="N1769" i="1"/>
  <c r="O1769" i="1"/>
  <c r="P1769" i="1"/>
  <c r="Q1769" i="1"/>
  <c r="R1769" i="1"/>
  <c r="S1769" i="1"/>
  <c r="T1769" i="1"/>
  <c r="U1769" i="1"/>
  <c r="X1769" i="1"/>
  <c r="N1770" i="1"/>
  <c r="O1770" i="1"/>
  <c r="P1770" i="1"/>
  <c r="Q1770" i="1"/>
  <c r="R1770" i="1"/>
  <c r="S1770" i="1"/>
  <c r="T1770" i="1"/>
  <c r="U1770" i="1"/>
  <c r="X1770" i="1"/>
  <c r="N1771" i="1"/>
  <c r="O1771" i="1"/>
  <c r="P1771" i="1"/>
  <c r="Q1771" i="1"/>
  <c r="R1771" i="1"/>
  <c r="S1771" i="1"/>
  <c r="T1771" i="1"/>
  <c r="U1771" i="1"/>
  <c r="X1771" i="1"/>
  <c r="N1772" i="1"/>
  <c r="O1772" i="1"/>
  <c r="P1772" i="1"/>
  <c r="Q1772" i="1"/>
  <c r="R1772" i="1"/>
  <c r="S1772" i="1"/>
  <c r="T1772" i="1"/>
  <c r="U1772" i="1"/>
  <c r="X1772" i="1"/>
  <c r="N1773" i="1"/>
  <c r="O1773" i="1"/>
  <c r="P1773" i="1"/>
  <c r="Q1773" i="1"/>
  <c r="R1773" i="1"/>
  <c r="S1773" i="1"/>
  <c r="T1773" i="1"/>
  <c r="U1773" i="1"/>
  <c r="X1773" i="1"/>
  <c r="N1774" i="1"/>
  <c r="O1774" i="1"/>
  <c r="P1774" i="1"/>
  <c r="Q1774" i="1"/>
  <c r="R1774" i="1"/>
  <c r="S1774" i="1"/>
  <c r="T1774" i="1"/>
  <c r="U1774" i="1"/>
  <c r="X1774" i="1"/>
  <c r="N1775" i="1"/>
  <c r="O1775" i="1"/>
  <c r="P1775" i="1"/>
  <c r="Q1775" i="1"/>
  <c r="R1775" i="1"/>
  <c r="S1775" i="1"/>
  <c r="T1775" i="1"/>
  <c r="U1775" i="1"/>
  <c r="X1775" i="1"/>
  <c r="N1776" i="1"/>
  <c r="O1776" i="1"/>
  <c r="P1776" i="1"/>
  <c r="Q1776" i="1"/>
  <c r="R1776" i="1"/>
  <c r="S1776" i="1"/>
  <c r="T1776" i="1"/>
  <c r="U1776" i="1"/>
  <c r="X1776" i="1"/>
  <c r="N1777" i="1"/>
  <c r="O1777" i="1"/>
  <c r="P1777" i="1"/>
  <c r="Q1777" i="1"/>
  <c r="R1777" i="1"/>
  <c r="S1777" i="1"/>
  <c r="T1777" i="1"/>
  <c r="U1777" i="1"/>
  <c r="X1777" i="1"/>
  <c r="N1778" i="1"/>
  <c r="O1778" i="1"/>
  <c r="P1778" i="1"/>
  <c r="Q1778" i="1"/>
  <c r="R1778" i="1"/>
  <c r="S1778" i="1"/>
  <c r="T1778" i="1"/>
  <c r="U1778" i="1"/>
  <c r="X1778" i="1"/>
  <c r="N1779" i="1"/>
  <c r="O1779" i="1"/>
  <c r="P1779" i="1"/>
  <c r="Q1779" i="1"/>
  <c r="R1779" i="1"/>
  <c r="S1779" i="1"/>
  <c r="T1779" i="1"/>
  <c r="U1779" i="1"/>
  <c r="X1779" i="1"/>
  <c r="N1780" i="1"/>
  <c r="O1780" i="1"/>
  <c r="P1780" i="1"/>
  <c r="Q1780" i="1"/>
  <c r="R1780" i="1"/>
  <c r="S1780" i="1"/>
  <c r="T1780" i="1"/>
  <c r="U1780" i="1"/>
  <c r="X1780" i="1"/>
  <c r="N1781" i="1"/>
  <c r="O1781" i="1"/>
  <c r="P1781" i="1"/>
  <c r="Q1781" i="1"/>
  <c r="R1781" i="1"/>
  <c r="S1781" i="1"/>
  <c r="T1781" i="1"/>
  <c r="U1781" i="1"/>
  <c r="X1781" i="1"/>
  <c r="N1782" i="1"/>
  <c r="O1782" i="1"/>
  <c r="P1782" i="1"/>
  <c r="Q1782" i="1"/>
  <c r="R1782" i="1"/>
  <c r="S1782" i="1"/>
  <c r="T1782" i="1"/>
  <c r="U1782" i="1"/>
  <c r="X1782" i="1"/>
  <c r="N1783" i="1"/>
  <c r="O1783" i="1"/>
  <c r="P1783" i="1"/>
  <c r="Q1783" i="1"/>
  <c r="R1783" i="1"/>
  <c r="S1783" i="1"/>
  <c r="T1783" i="1"/>
  <c r="U1783" i="1"/>
  <c r="X1783" i="1"/>
  <c r="N1784" i="1"/>
  <c r="O1784" i="1"/>
  <c r="P1784" i="1"/>
  <c r="Q1784" i="1"/>
  <c r="R1784" i="1"/>
  <c r="S1784" i="1"/>
  <c r="T1784" i="1"/>
  <c r="U1784" i="1"/>
  <c r="X1784" i="1"/>
  <c r="N1785" i="1"/>
  <c r="O1785" i="1"/>
  <c r="P1785" i="1"/>
  <c r="Q1785" i="1"/>
  <c r="R1785" i="1"/>
  <c r="S1785" i="1"/>
  <c r="T1785" i="1"/>
  <c r="U1785" i="1"/>
  <c r="X1785" i="1"/>
  <c r="N1786" i="1"/>
  <c r="O1786" i="1"/>
  <c r="P1786" i="1"/>
  <c r="Q1786" i="1"/>
  <c r="R1786" i="1"/>
  <c r="S1786" i="1"/>
  <c r="T1786" i="1"/>
  <c r="U1786" i="1"/>
  <c r="X1786" i="1"/>
  <c r="N1787" i="1"/>
  <c r="O1787" i="1"/>
  <c r="P1787" i="1"/>
  <c r="Q1787" i="1"/>
  <c r="R1787" i="1"/>
  <c r="S1787" i="1"/>
  <c r="T1787" i="1"/>
  <c r="U1787" i="1"/>
  <c r="X1787" i="1"/>
  <c r="N1788" i="1"/>
  <c r="O1788" i="1"/>
  <c r="P1788" i="1"/>
  <c r="Q1788" i="1"/>
  <c r="R1788" i="1"/>
  <c r="S1788" i="1"/>
  <c r="T1788" i="1"/>
  <c r="U1788" i="1"/>
  <c r="X1788" i="1"/>
  <c r="N1789" i="1"/>
  <c r="O1789" i="1"/>
  <c r="P1789" i="1"/>
  <c r="Q1789" i="1"/>
  <c r="R1789" i="1"/>
  <c r="S1789" i="1"/>
  <c r="T1789" i="1"/>
  <c r="U1789" i="1"/>
  <c r="X1789" i="1"/>
  <c r="N1790" i="1"/>
  <c r="O1790" i="1"/>
  <c r="P1790" i="1"/>
  <c r="Q1790" i="1"/>
  <c r="R1790" i="1"/>
  <c r="S1790" i="1"/>
  <c r="T1790" i="1"/>
  <c r="U1790" i="1"/>
  <c r="X1790" i="1"/>
  <c r="N1791" i="1"/>
  <c r="O1791" i="1"/>
  <c r="P1791" i="1"/>
  <c r="Q1791" i="1"/>
  <c r="R1791" i="1"/>
  <c r="S1791" i="1"/>
  <c r="T1791" i="1"/>
  <c r="U1791" i="1"/>
  <c r="X1791" i="1"/>
  <c r="N1792" i="1"/>
  <c r="O1792" i="1"/>
  <c r="P1792" i="1"/>
  <c r="Q1792" i="1"/>
  <c r="R1792" i="1"/>
  <c r="S1792" i="1"/>
  <c r="T1792" i="1"/>
  <c r="U1792" i="1"/>
  <c r="X1792" i="1"/>
  <c r="N1793" i="1"/>
  <c r="O1793" i="1"/>
  <c r="P1793" i="1"/>
  <c r="Q1793" i="1"/>
  <c r="R1793" i="1"/>
  <c r="S1793" i="1"/>
  <c r="T1793" i="1"/>
  <c r="U1793" i="1"/>
  <c r="X1793" i="1"/>
  <c r="N1794" i="1"/>
  <c r="O1794" i="1"/>
  <c r="P1794" i="1"/>
  <c r="Q1794" i="1"/>
  <c r="R1794" i="1"/>
  <c r="S1794" i="1"/>
  <c r="T1794" i="1"/>
  <c r="U1794" i="1"/>
  <c r="X1794" i="1"/>
  <c r="N1795" i="1"/>
  <c r="O1795" i="1"/>
  <c r="P1795" i="1"/>
  <c r="Q1795" i="1"/>
  <c r="R1795" i="1"/>
  <c r="S1795" i="1"/>
  <c r="T1795" i="1"/>
  <c r="U1795" i="1"/>
  <c r="X1795" i="1"/>
  <c r="N1796" i="1"/>
  <c r="O1796" i="1"/>
  <c r="P1796" i="1"/>
  <c r="Q1796" i="1"/>
  <c r="R1796" i="1"/>
  <c r="S1796" i="1"/>
  <c r="T1796" i="1"/>
  <c r="U1796" i="1"/>
  <c r="X1796" i="1"/>
  <c r="N1797" i="1"/>
  <c r="O1797" i="1"/>
  <c r="P1797" i="1"/>
  <c r="Q1797" i="1"/>
  <c r="R1797" i="1"/>
  <c r="S1797" i="1"/>
  <c r="T1797" i="1"/>
  <c r="U1797" i="1"/>
  <c r="X1797" i="1"/>
  <c r="N1798" i="1"/>
  <c r="O1798" i="1"/>
  <c r="P1798" i="1"/>
  <c r="Q1798" i="1"/>
  <c r="R1798" i="1"/>
  <c r="S1798" i="1"/>
  <c r="T1798" i="1"/>
  <c r="U1798" i="1"/>
  <c r="X1798" i="1"/>
  <c r="N1799" i="1"/>
  <c r="O1799" i="1"/>
  <c r="P1799" i="1"/>
  <c r="Q1799" i="1"/>
  <c r="R1799" i="1"/>
  <c r="S1799" i="1"/>
  <c r="T1799" i="1"/>
  <c r="U1799" i="1"/>
  <c r="X1799" i="1"/>
  <c r="N1800" i="1"/>
  <c r="O1800" i="1"/>
  <c r="P1800" i="1"/>
  <c r="Q1800" i="1"/>
  <c r="R1800" i="1"/>
  <c r="S1800" i="1"/>
  <c r="T1800" i="1"/>
  <c r="U1800" i="1"/>
  <c r="X1800" i="1"/>
  <c r="N1801" i="1"/>
  <c r="O1801" i="1"/>
  <c r="P1801" i="1"/>
  <c r="Q1801" i="1"/>
  <c r="R1801" i="1"/>
  <c r="S1801" i="1"/>
  <c r="T1801" i="1"/>
  <c r="U1801" i="1"/>
  <c r="X1801" i="1"/>
  <c r="N1802" i="1"/>
  <c r="O1802" i="1"/>
  <c r="P1802" i="1"/>
  <c r="Q1802" i="1"/>
  <c r="R1802" i="1"/>
  <c r="S1802" i="1"/>
  <c r="T1802" i="1"/>
  <c r="U1802" i="1"/>
  <c r="X1802" i="1"/>
  <c r="N1803" i="1"/>
  <c r="O1803" i="1"/>
  <c r="P1803" i="1"/>
  <c r="Q1803" i="1"/>
  <c r="R1803" i="1"/>
  <c r="S1803" i="1"/>
  <c r="T1803" i="1"/>
  <c r="U1803" i="1"/>
  <c r="X1803" i="1"/>
  <c r="N1804" i="1"/>
  <c r="O1804" i="1"/>
  <c r="P1804" i="1"/>
  <c r="Q1804" i="1"/>
  <c r="R1804" i="1"/>
  <c r="S1804" i="1"/>
  <c r="T1804" i="1"/>
  <c r="U1804" i="1"/>
  <c r="X1804" i="1"/>
  <c r="N1805" i="1"/>
  <c r="O1805" i="1"/>
  <c r="P1805" i="1"/>
  <c r="Q1805" i="1"/>
  <c r="R1805" i="1"/>
  <c r="S1805" i="1"/>
  <c r="T1805" i="1"/>
  <c r="U1805" i="1"/>
  <c r="X1805" i="1"/>
  <c r="N1806" i="1"/>
  <c r="O1806" i="1"/>
  <c r="P1806" i="1"/>
  <c r="Q1806" i="1"/>
  <c r="R1806" i="1"/>
  <c r="S1806" i="1"/>
  <c r="T1806" i="1"/>
  <c r="U1806" i="1"/>
  <c r="X1806" i="1"/>
  <c r="N1807" i="1"/>
  <c r="O1807" i="1"/>
  <c r="P1807" i="1"/>
  <c r="Q1807" i="1"/>
  <c r="R1807" i="1"/>
  <c r="S1807" i="1"/>
  <c r="T1807" i="1"/>
  <c r="U1807" i="1"/>
  <c r="X1807" i="1"/>
  <c r="N1808" i="1"/>
  <c r="O1808" i="1"/>
  <c r="P1808" i="1"/>
  <c r="Q1808" i="1"/>
  <c r="R1808" i="1"/>
  <c r="S1808" i="1"/>
  <c r="T1808" i="1"/>
  <c r="U1808" i="1"/>
  <c r="X1808" i="1"/>
  <c r="N1809" i="1"/>
  <c r="O1809" i="1"/>
  <c r="P1809" i="1"/>
  <c r="Q1809" i="1"/>
  <c r="R1809" i="1"/>
  <c r="S1809" i="1"/>
  <c r="T1809" i="1"/>
  <c r="U1809" i="1"/>
  <c r="X1809" i="1"/>
  <c r="N1810" i="1"/>
  <c r="O1810" i="1"/>
  <c r="P1810" i="1"/>
  <c r="Q1810" i="1"/>
  <c r="R1810" i="1"/>
  <c r="S1810" i="1"/>
  <c r="T1810" i="1"/>
  <c r="U1810" i="1"/>
  <c r="X1810" i="1"/>
  <c r="N1811" i="1"/>
  <c r="O1811" i="1"/>
  <c r="P1811" i="1"/>
  <c r="Q1811" i="1"/>
  <c r="R1811" i="1"/>
  <c r="S1811" i="1"/>
  <c r="T1811" i="1"/>
  <c r="U1811" i="1"/>
  <c r="X1811" i="1"/>
  <c r="N1812" i="1"/>
  <c r="O1812" i="1"/>
  <c r="P1812" i="1"/>
  <c r="Q1812" i="1"/>
  <c r="R1812" i="1"/>
  <c r="S1812" i="1"/>
  <c r="T1812" i="1"/>
  <c r="U1812" i="1"/>
  <c r="X1812" i="1"/>
  <c r="N1813" i="1"/>
  <c r="O1813" i="1"/>
  <c r="P1813" i="1"/>
  <c r="Q1813" i="1"/>
  <c r="R1813" i="1"/>
  <c r="S1813" i="1"/>
  <c r="T1813" i="1"/>
  <c r="U1813" i="1"/>
  <c r="X1813" i="1"/>
  <c r="N1814" i="1"/>
  <c r="O1814" i="1"/>
  <c r="P1814" i="1"/>
  <c r="Q1814" i="1"/>
  <c r="R1814" i="1"/>
  <c r="S1814" i="1"/>
  <c r="T1814" i="1"/>
  <c r="U1814" i="1"/>
  <c r="X1814" i="1"/>
  <c r="N1815" i="1"/>
  <c r="O1815" i="1"/>
  <c r="P1815" i="1"/>
  <c r="Q1815" i="1"/>
  <c r="R1815" i="1"/>
  <c r="S1815" i="1"/>
  <c r="T1815" i="1"/>
  <c r="U1815" i="1"/>
  <c r="X1815" i="1"/>
  <c r="N1816" i="1"/>
  <c r="O1816" i="1"/>
  <c r="P1816" i="1"/>
  <c r="Q1816" i="1"/>
  <c r="R1816" i="1"/>
  <c r="S1816" i="1"/>
  <c r="T1816" i="1"/>
  <c r="U1816" i="1"/>
  <c r="X1816" i="1"/>
  <c r="N1817" i="1"/>
  <c r="O1817" i="1"/>
  <c r="P1817" i="1"/>
  <c r="Q1817" i="1"/>
  <c r="R1817" i="1"/>
  <c r="S1817" i="1"/>
  <c r="T1817" i="1"/>
  <c r="U1817" i="1"/>
  <c r="X1817" i="1"/>
  <c r="N1818" i="1"/>
  <c r="O1818" i="1"/>
  <c r="P1818" i="1"/>
  <c r="Q1818" i="1"/>
  <c r="R1818" i="1"/>
  <c r="S1818" i="1"/>
  <c r="T1818" i="1"/>
  <c r="U1818" i="1"/>
  <c r="X1818" i="1"/>
  <c r="N1819" i="1"/>
  <c r="O1819" i="1"/>
  <c r="P1819" i="1"/>
  <c r="Q1819" i="1"/>
  <c r="R1819" i="1"/>
  <c r="S1819" i="1"/>
  <c r="T1819" i="1"/>
  <c r="U1819" i="1"/>
  <c r="X1819" i="1"/>
  <c r="N1820" i="1"/>
  <c r="O1820" i="1"/>
  <c r="P1820" i="1"/>
  <c r="Q1820" i="1"/>
  <c r="R1820" i="1"/>
  <c r="S1820" i="1"/>
  <c r="T1820" i="1"/>
  <c r="U1820" i="1"/>
  <c r="X1820" i="1"/>
  <c r="N1821" i="1"/>
  <c r="O1821" i="1"/>
  <c r="P1821" i="1"/>
  <c r="Q1821" i="1"/>
  <c r="R1821" i="1"/>
  <c r="S1821" i="1"/>
  <c r="T1821" i="1"/>
  <c r="U1821" i="1"/>
  <c r="X1821" i="1"/>
  <c r="N1822" i="1"/>
  <c r="O1822" i="1"/>
  <c r="P1822" i="1"/>
  <c r="Q1822" i="1"/>
  <c r="R1822" i="1"/>
  <c r="S1822" i="1"/>
  <c r="T1822" i="1"/>
  <c r="U1822" i="1"/>
  <c r="X1822" i="1"/>
  <c r="N1823" i="1"/>
  <c r="O1823" i="1"/>
  <c r="P1823" i="1"/>
  <c r="Q1823" i="1"/>
  <c r="R1823" i="1"/>
  <c r="S1823" i="1"/>
  <c r="T1823" i="1"/>
  <c r="U1823" i="1"/>
  <c r="X1823" i="1"/>
  <c r="N1824" i="1"/>
  <c r="O1824" i="1"/>
  <c r="P1824" i="1"/>
  <c r="Q1824" i="1"/>
  <c r="R1824" i="1"/>
  <c r="S1824" i="1"/>
  <c r="T1824" i="1"/>
  <c r="U1824" i="1"/>
  <c r="X1824" i="1"/>
  <c r="N1825" i="1"/>
  <c r="O1825" i="1"/>
  <c r="P1825" i="1"/>
  <c r="Q1825" i="1"/>
  <c r="R1825" i="1"/>
  <c r="S1825" i="1"/>
  <c r="T1825" i="1"/>
  <c r="U1825" i="1"/>
  <c r="X1825" i="1"/>
  <c r="N1826" i="1"/>
  <c r="O1826" i="1"/>
  <c r="P1826" i="1"/>
  <c r="Q1826" i="1"/>
  <c r="R1826" i="1"/>
  <c r="S1826" i="1"/>
  <c r="T1826" i="1"/>
  <c r="U1826" i="1"/>
  <c r="X1826" i="1"/>
  <c r="N1827" i="1"/>
  <c r="O1827" i="1"/>
  <c r="P1827" i="1"/>
  <c r="Q1827" i="1"/>
  <c r="R1827" i="1"/>
  <c r="S1827" i="1"/>
  <c r="T1827" i="1"/>
  <c r="U1827" i="1"/>
  <c r="X1827" i="1"/>
  <c r="N1828" i="1"/>
  <c r="O1828" i="1"/>
  <c r="P1828" i="1"/>
  <c r="Q1828" i="1"/>
  <c r="R1828" i="1"/>
  <c r="S1828" i="1"/>
  <c r="T1828" i="1"/>
  <c r="U1828" i="1"/>
  <c r="X1828" i="1"/>
  <c r="N1829" i="1"/>
  <c r="O1829" i="1"/>
  <c r="P1829" i="1"/>
  <c r="Q1829" i="1"/>
  <c r="R1829" i="1"/>
  <c r="S1829" i="1"/>
  <c r="T1829" i="1"/>
  <c r="U1829" i="1"/>
  <c r="X1829" i="1"/>
  <c r="N1830" i="1"/>
  <c r="O1830" i="1"/>
  <c r="P1830" i="1"/>
  <c r="Q1830" i="1"/>
  <c r="R1830" i="1"/>
  <c r="S1830" i="1"/>
  <c r="T1830" i="1"/>
  <c r="U1830" i="1"/>
  <c r="X1830" i="1"/>
  <c r="N1831" i="1"/>
  <c r="O1831" i="1"/>
  <c r="P1831" i="1"/>
  <c r="Q1831" i="1"/>
  <c r="R1831" i="1"/>
  <c r="S1831" i="1"/>
  <c r="T1831" i="1"/>
  <c r="U1831" i="1"/>
  <c r="X1831" i="1"/>
  <c r="N1832" i="1"/>
  <c r="O1832" i="1"/>
  <c r="P1832" i="1"/>
  <c r="Q1832" i="1"/>
  <c r="R1832" i="1"/>
  <c r="S1832" i="1"/>
  <c r="T1832" i="1"/>
  <c r="U1832" i="1"/>
  <c r="X1832" i="1"/>
  <c r="N1833" i="1"/>
  <c r="O1833" i="1"/>
  <c r="P1833" i="1"/>
  <c r="Q1833" i="1"/>
  <c r="R1833" i="1"/>
  <c r="S1833" i="1"/>
  <c r="T1833" i="1"/>
  <c r="U1833" i="1"/>
  <c r="X1833" i="1"/>
  <c r="N1834" i="1"/>
  <c r="O1834" i="1"/>
  <c r="P1834" i="1"/>
  <c r="Q1834" i="1"/>
  <c r="R1834" i="1"/>
  <c r="S1834" i="1"/>
  <c r="T1834" i="1"/>
  <c r="U1834" i="1"/>
  <c r="X1834" i="1"/>
  <c r="N1835" i="1"/>
  <c r="O1835" i="1"/>
  <c r="P1835" i="1"/>
  <c r="Q1835" i="1"/>
  <c r="R1835" i="1"/>
  <c r="S1835" i="1"/>
  <c r="T1835" i="1"/>
  <c r="U1835" i="1"/>
  <c r="X1835" i="1"/>
  <c r="N1836" i="1"/>
  <c r="O1836" i="1"/>
  <c r="P1836" i="1"/>
  <c r="Q1836" i="1"/>
  <c r="R1836" i="1"/>
  <c r="S1836" i="1"/>
  <c r="T1836" i="1"/>
  <c r="U1836" i="1"/>
  <c r="X1836" i="1"/>
  <c r="N1837" i="1"/>
  <c r="O1837" i="1"/>
  <c r="P1837" i="1"/>
  <c r="Q1837" i="1"/>
  <c r="R1837" i="1"/>
  <c r="S1837" i="1"/>
  <c r="T1837" i="1"/>
  <c r="U1837" i="1"/>
  <c r="X1837" i="1"/>
  <c r="N1838" i="1"/>
  <c r="O1838" i="1"/>
  <c r="P1838" i="1"/>
  <c r="Q1838" i="1"/>
  <c r="R1838" i="1"/>
  <c r="S1838" i="1"/>
  <c r="T1838" i="1"/>
  <c r="U1838" i="1"/>
  <c r="X1838" i="1"/>
  <c r="N1839" i="1"/>
  <c r="O1839" i="1"/>
  <c r="P1839" i="1"/>
  <c r="Q1839" i="1"/>
  <c r="R1839" i="1"/>
  <c r="S1839" i="1"/>
  <c r="T1839" i="1"/>
  <c r="U1839" i="1"/>
  <c r="X1839" i="1"/>
  <c r="N1840" i="1"/>
  <c r="O1840" i="1"/>
  <c r="P1840" i="1"/>
  <c r="Q1840" i="1"/>
  <c r="R1840" i="1"/>
  <c r="S1840" i="1"/>
  <c r="T1840" i="1"/>
  <c r="U1840" i="1"/>
  <c r="X1840" i="1"/>
  <c r="N1841" i="1"/>
  <c r="O1841" i="1"/>
  <c r="P1841" i="1"/>
  <c r="Q1841" i="1"/>
  <c r="R1841" i="1"/>
  <c r="S1841" i="1"/>
  <c r="T1841" i="1"/>
  <c r="U1841" i="1"/>
  <c r="X1841" i="1"/>
  <c r="N1842" i="1"/>
  <c r="O1842" i="1"/>
  <c r="P1842" i="1"/>
  <c r="Q1842" i="1"/>
  <c r="R1842" i="1"/>
  <c r="S1842" i="1"/>
  <c r="T1842" i="1"/>
  <c r="U1842" i="1"/>
  <c r="X1842" i="1"/>
  <c r="N1843" i="1"/>
  <c r="O1843" i="1"/>
  <c r="P1843" i="1"/>
  <c r="Q1843" i="1"/>
  <c r="R1843" i="1"/>
  <c r="S1843" i="1"/>
  <c r="T1843" i="1"/>
  <c r="U1843" i="1"/>
  <c r="X1843" i="1"/>
  <c r="N1844" i="1"/>
  <c r="O1844" i="1"/>
  <c r="P1844" i="1"/>
  <c r="Q1844" i="1"/>
  <c r="R1844" i="1"/>
  <c r="S1844" i="1"/>
  <c r="T1844" i="1"/>
  <c r="U1844" i="1"/>
  <c r="X1844" i="1"/>
  <c r="N1845" i="1"/>
  <c r="O1845" i="1"/>
  <c r="P1845" i="1"/>
  <c r="Q1845" i="1"/>
  <c r="R1845" i="1"/>
  <c r="S1845" i="1"/>
  <c r="T1845" i="1"/>
  <c r="U1845" i="1"/>
  <c r="X1845" i="1"/>
  <c r="N1846" i="1"/>
  <c r="O1846" i="1"/>
  <c r="P1846" i="1"/>
  <c r="Q1846" i="1"/>
  <c r="R1846" i="1"/>
  <c r="S1846" i="1"/>
  <c r="T1846" i="1"/>
  <c r="U1846" i="1"/>
  <c r="X1846" i="1"/>
  <c r="N1847" i="1"/>
  <c r="O1847" i="1"/>
  <c r="P1847" i="1"/>
  <c r="Q1847" i="1"/>
  <c r="R1847" i="1"/>
  <c r="S1847" i="1"/>
  <c r="T1847" i="1"/>
  <c r="U1847" i="1"/>
  <c r="X1847" i="1"/>
  <c r="N1848" i="1"/>
  <c r="O1848" i="1"/>
  <c r="P1848" i="1"/>
  <c r="Q1848" i="1"/>
  <c r="R1848" i="1"/>
  <c r="S1848" i="1"/>
  <c r="T1848" i="1"/>
  <c r="U1848" i="1"/>
  <c r="X1848" i="1"/>
  <c r="N1849" i="1"/>
  <c r="O1849" i="1"/>
  <c r="P1849" i="1"/>
  <c r="Q1849" i="1"/>
  <c r="R1849" i="1"/>
  <c r="S1849" i="1"/>
  <c r="T1849" i="1"/>
  <c r="U1849" i="1"/>
  <c r="X1849" i="1"/>
  <c r="N1850" i="1"/>
  <c r="O1850" i="1"/>
  <c r="P1850" i="1"/>
  <c r="Q1850" i="1"/>
  <c r="R1850" i="1"/>
  <c r="S1850" i="1"/>
  <c r="T1850" i="1"/>
  <c r="U1850" i="1"/>
  <c r="X1850" i="1"/>
  <c r="N1851" i="1"/>
  <c r="O1851" i="1"/>
  <c r="P1851" i="1"/>
  <c r="Q1851" i="1"/>
  <c r="R1851" i="1"/>
  <c r="S1851" i="1"/>
  <c r="T1851" i="1"/>
  <c r="U1851" i="1"/>
  <c r="X1851" i="1"/>
  <c r="N1852" i="1"/>
  <c r="O1852" i="1"/>
  <c r="P1852" i="1"/>
  <c r="Q1852" i="1"/>
  <c r="R1852" i="1"/>
  <c r="S1852" i="1"/>
  <c r="T1852" i="1"/>
  <c r="U1852" i="1"/>
  <c r="X1852" i="1"/>
  <c r="N1853" i="1"/>
  <c r="O1853" i="1"/>
  <c r="P1853" i="1"/>
  <c r="Q1853" i="1"/>
  <c r="R1853" i="1"/>
  <c r="S1853" i="1"/>
  <c r="T1853" i="1"/>
  <c r="U1853" i="1"/>
  <c r="X1853" i="1"/>
  <c r="N1854" i="1"/>
  <c r="O1854" i="1"/>
  <c r="P1854" i="1"/>
  <c r="Q1854" i="1"/>
  <c r="R1854" i="1"/>
  <c r="S1854" i="1"/>
  <c r="T1854" i="1"/>
  <c r="U1854" i="1"/>
  <c r="X1854" i="1"/>
  <c r="N1855" i="1"/>
  <c r="O1855" i="1"/>
  <c r="P1855" i="1"/>
  <c r="Q1855" i="1"/>
  <c r="R1855" i="1"/>
  <c r="S1855" i="1"/>
  <c r="T1855" i="1"/>
  <c r="U1855" i="1"/>
  <c r="X1855" i="1"/>
  <c r="N1856" i="1"/>
  <c r="O1856" i="1"/>
  <c r="P1856" i="1"/>
  <c r="Q1856" i="1"/>
  <c r="R1856" i="1"/>
  <c r="S1856" i="1"/>
  <c r="T1856" i="1"/>
  <c r="U1856" i="1"/>
  <c r="X1856" i="1"/>
  <c r="N1857" i="1"/>
  <c r="O1857" i="1"/>
  <c r="P1857" i="1"/>
  <c r="Q1857" i="1"/>
  <c r="R1857" i="1"/>
  <c r="S1857" i="1"/>
  <c r="T1857" i="1"/>
  <c r="U1857" i="1"/>
  <c r="X1857" i="1"/>
  <c r="N1858" i="1"/>
  <c r="O1858" i="1"/>
  <c r="P1858" i="1"/>
  <c r="Q1858" i="1"/>
  <c r="R1858" i="1"/>
  <c r="S1858" i="1"/>
  <c r="T1858" i="1"/>
  <c r="U1858" i="1"/>
  <c r="X1858" i="1"/>
  <c r="N1859" i="1"/>
  <c r="O1859" i="1"/>
  <c r="P1859" i="1"/>
  <c r="Q1859" i="1"/>
  <c r="R1859" i="1"/>
  <c r="S1859" i="1"/>
  <c r="T1859" i="1"/>
  <c r="U1859" i="1"/>
  <c r="X1859" i="1"/>
  <c r="N1860" i="1"/>
  <c r="O1860" i="1"/>
  <c r="P1860" i="1"/>
  <c r="Q1860" i="1"/>
  <c r="R1860" i="1"/>
  <c r="S1860" i="1"/>
  <c r="T1860" i="1"/>
  <c r="U1860" i="1"/>
  <c r="X1860" i="1"/>
  <c r="N1861" i="1"/>
  <c r="O1861" i="1"/>
  <c r="P1861" i="1"/>
  <c r="Q1861" i="1"/>
  <c r="R1861" i="1"/>
  <c r="S1861" i="1"/>
  <c r="T1861" i="1"/>
  <c r="U1861" i="1"/>
  <c r="X1861" i="1"/>
  <c r="N1862" i="1"/>
  <c r="O1862" i="1"/>
  <c r="P1862" i="1"/>
  <c r="Q1862" i="1"/>
  <c r="R1862" i="1"/>
  <c r="S1862" i="1"/>
  <c r="T1862" i="1"/>
  <c r="U1862" i="1"/>
  <c r="X1862" i="1"/>
  <c r="N1863" i="1"/>
  <c r="O1863" i="1"/>
  <c r="P1863" i="1"/>
  <c r="Q1863" i="1"/>
  <c r="R1863" i="1"/>
  <c r="S1863" i="1"/>
  <c r="T1863" i="1"/>
  <c r="U1863" i="1"/>
  <c r="X1863" i="1"/>
  <c r="N1864" i="1"/>
  <c r="O1864" i="1"/>
  <c r="P1864" i="1"/>
  <c r="Q1864" i="1"/>
  <c r="R1864" i="1"/>
  <c r="S1864" i="1"/>
  <c r="T1864" i="1"/>
  <c r="U1864" i="1"/>
  <c r="X1864" i="1"/>
  <c r="N1865" i="1"/>
  <c r="O1865" i="1"/>
  <c r="P1865" i="1"/>
  <c r="Q1865" i="1"/>
  <c r="R1865" i="1"/>
  <c r="S1865" i="1"/>
  <c r="T1865" i="1"/>
  <c r="U1865" i="1"/>
  <c r="X1865" i="1"/>
  <c r="N1866" i="1"/>
  <c r="O1866" i="1"/>
  <c r="P1866" i="1"/>
  <c r="Q1866" i="1"/>
  <c r="R1866" i="1"/>
  <c r="S1866" i="1"/>
  <c r="T1866" i="1"/>
  <c r="U1866" i="1"/>
  <c r="X1866" i="1"/>
  <c r="N1867" i="1"/>
  <c r="O1867" i="1"/>
  <c r="P1867" i="1"/>
  <c r="Q1867" i="1"/>
  <c r="R1867" i="1"/>
  <c r="S1867" i="1"/>
  <c r="T1867" i="1"/>
  <c r="U1867" i="1"/>
  <c r="X1867" i="1"/>
  <c r="N1868" i="1"/>
  <c r="O1868" i="1"/>
  <c r="P1868" i="1"/>
  <c r="Q1868" i="1"/>
  <c r="R1868" i="1"/>
  <c r="S1868" i="1"/>
  <c r="T1868" i="1"/>
  <c r="U1868" i="1"/>
  <c r="X1868" i="1"/>
  <c r="N1869" i="1"/>
  <c r="O1869" i="1"/>
  <c r="P1869" i="1"/>
  <c r="Q1869" i="1"/>
  <c r="R1869" i="1"/>
  <c r="S1869" i="1"/>
  <c r="T1869" i="1"/>
  <c r="U1869" i="1"/>
  <c r="X1869" i="1"/>
  <c r="N1870" i="1"/>
  <c r="O1870" i="1"/>
  <c r="P1870" i="1"/>
  <c r="Q1870" i="1"/>
  <c r="R1870" i="1"/>
  <c r="S1870" i="1"/>
  <c r="T1870" i="1"/>
  <c r="U1870" i="1"/>
  <c r="X1870" i="1"/>
  <c r="N1871" i="1"/>
  <c r="O1871" i="1"/>
  <c r="P1871" i="1"/>
  <c r="Q1871" i="1"/>
  <c r="R1871" i="1"/>
  <c r="S1871" i="1"/>
  <c r="T1871" i="1"/>
  <c r="U1871" i="1"/>
  <c r="X1871" i="1"/>
  <c r="N1872" i="1"/>
  <c r="O1872" i="1"/>
  <c r="P1872" i="1"/>
  <c r="Q1872" i="1"/>
  <c r="R1872" i="1"/>
  <c r="S1872" i="1"/>
  <c r="T1872" i="1"/>
  <c r="U1872" i="1"/>
  <c r="X1872" i="1"/>
  <c r="N1873" i="1"/>
  <c r="O1873" i="1"/>
  <c r="P1873" i="1"/>
  <c r="Q1873" i="1"/>
  <c r="R1873" i="1"/>
  <c r="S1873" i="1"/>
  <c r="T1873" i="1"/>
  <c r="U1873" i="1"/>
  <c r="X1873" i="1"/>
  <c r="N1874" i="1"/>
  <c r="O1874" i="1"/>
  <c r="P1874" i="1"/>
  <c r="Q1874" i="1"/>
  <c r="R1874" i="1"/>
  <c r="S1874" i="1"/>
  <c r="T1874" i="1"/>
  <c r="U1874" i="1"/>
  <c r="X1874" i="1"/>
  <c r="N1875" i="1"/>
  <c r="O1875" i="1"/>
  <c r="P1875" i="1"/>
  <c r="Q1875" i="1"/>
  <c r="R1875" i="1"/>
  <c r="S1875" i="1"/>
  <c r="T1875" i="1"/>
  <c r="U1875" i="1"/>
  <c r="X1875" i="1"/>
  <c r="N1876" i="1"/>
  <c r="O1876" i="1"/>
  <c r="P1876" i="1"/>
  <c r="Q1876" i="1"/>
  <c r="R1876" i="1"/>
  <c r="S1876" i="1"/>
  <c r="T1876" i="1"/>
  <c r="U1876" i="1"/>
  <c r="X1876" i="1"/>
  <c r="N1877" i="1"/>
  <c r="O1877" i="1"/>
  <c r="P1877" i="1"/>
  <c r="Q1877" i="1"/>
  <c r="R1877" i="1"/>
  <c r="S1877" i="1"/>
  <c r="T1877" i="1"/>
  <c r="U1877" i="1"/>
  <c r="X1877" i="1"/>
  <c r="N1878" i="1"/>
  <c r="O1878" i="1"/>
  <c r="P1878" i="1"/>
  <c r="Q1878" i="1"/>
  <c r="R1878" i="1"/>
  <c r="S1878" i="1"/>
  <c r="T1878" i="1"/>
  <c r="U1878" i="1"/>
  <c r="X1878" i="1"/>
  <c r="N1879" i="1"/>
  <c r="O1879" i="1"/>
  <c r="P1879" i="1"/>
  <c r="Q1879" i="1"/>
  <c r="R1879" i="1"/>
  <c r="S1879" i="1"/>
  <c r="T1879" i="1"/>
  <c r="U1879" i="1"/>
  <c r="X1879" i="1"/>
  <c r="N1880" i="1"/>
  <c r="O1880" i="1"/>
  <c r="P1880" i="1"/>
  <c r="Q1880" i="1"/>
  <c r="R1880" i="1"/>
  <c r="S1880" i="1"/>
  <c r="T1880" i="1"/>
  <c r="U1880" i="1"/>
  <c r="X1880" i="1"/>
  <c r="N1881" i="1"/>
  <c r="O1881" i="1"/>
  <c r="P1881" i="1"/>
  <c r="Q1881" i="1"/>
  <c r="R1881" i="1"/>
  <c r="S1881" i="1"/>
  <c r="T1881" i="1"/>
  <c r="U1881" i="1"/>
  <c r="X1881" i="1"/>
  <c r="N1882" i="1"/>
  <c r="O1882" i="1"/>
  <c r="P1882" i="1"/>
  <c r="Q1882" i="1"/>
  <c r="R1882" i="1"/>
  <c r="S1882" i="1"/>
  <c r="T1882" i="1"/>
  <c r="U1882" i="1"/>
  <c r="X1882" i="1"/>
  <c r="N1883" i="1"/>
  <c r="O1883" i="1"/>
  <c r="P1883" i="1"/>
  <c r="Q1883" i="1"/>
  <c r="R1883" i="1"/>
  <c r="S1883" i="1"/>
  <c r="T1883" i="1"/>
  <c r="U1883" i="1"/>
  <c r="X1883" i="1"/>
  <c r="N1884" i="1"/>
  <c r="O1884" i="1"/>
  <c r="P1884" i="1"/>
  <c r="Q1884" i="1"/>
  <c r="R1884" i="1"/>
  <c r="S1884" i="1"/>
  <c r="T1884" i="1"/>
  <c r="U1884" i="1"/>
  <c r="X1884" i="1"/>
  <c r="N1885" i="1"/>
  <c r="O1885" i="1"/>
  <c r="P1885" i="1"/>
  <c r="Q1885" i="1"/>
  <c r="R1885" i="1"/>
  <c r="S1885" i="1"/>
  <c r="T1885" i="1"/>
  <c r="U1885" i="1"/>
  <c r="X1885" i="1"/>
  <c r="N1886" i="1"/>
  <c r="O1886" i="1"/>
  <c r="P1886" i="1"/>
  <c r="Q1886" i="1"/>
  <c r="R1886" i="1"/>
  <c r="S1886" i="1"/>
  <c r="T1886" i="1"/>
  <c r="U1886" i="1"/>
  <c r="X1886" i="1"/>
  <c r="N1887" i="1"/>
  <c r="O1887" i="1"/>
  <c r="P1887" i="1"/>
  <c r="Q1887" i="1"/>
  <c r="R1887" i="1"/>
  <c r="S1887" i="1"/>
  <c r="T1887" i="1"/>
  <c r="U1887" i="1"/>
  <c r="X1887" i="1"/>
  <c r="N1888" i="1"/>
  <c r="O1888" i="1"/>
  <c r="P1888" i="1"/>
  <c r="Q1888" i="1"/>
  <c r="R1888" i="1"/>
  <c r="S1888" i="1"/>
  <c r="T1888" i="1"/>
  <c r="U1888" i="1"/>
  <c r="X1888" i="1"/>
  <c r="N1889" i="1"/>
  <c r="O1889" i="1"/>
  <c r="P1889" i="1"/>
  <c r="Q1889" i="1"/>
  <c r="R1889" i="1"/>
  <c r="S1889" i="1"/>
  <c r="T1889" i="1"/>
  <c r="U1889" i="1"/>
  <c r="X1889" i="1"/>
  <c r="N1890" i="1"/>
  <c r="O1890" i="1"/>
  <c r="P1890" i="1"/>
  <c r="Q1890" i="1"/>
  <c r="R1890" i="1"/>
  <c r="S1890" i="1"/>
  <c r="T1890" i="1"/>
  <c r="U1890" i="1"/>
  <c r="X1890" i="1"/>
  <c r="N1891" i="1"/>
  <c r="O1891" i="1"/>
  <c r="P1891" i="1"/>
  <c r="Q1891" i="1"/>
  <c r="R1891" i="1"/>
  <c r="S1891" i="1"/>
  <c r="T1891" i="1"/>
  <c r="U1891" i="1"/>
  <c r="X1891" i="1"/>
  <c r="N1892" i="1"/>
  <c r="O1892" i="1"/>
  <c r="P1892" i="1"/>
  <c r="Q1892" i="1"/>
  <c r="R1892" i="1"/>
  <c r="S1892" i="1"/>
  <c r="T1892" i="1"/>
  <c r="U1892" i="1"/>
  <c r="X1892" i="1"/>
  <c r="N1893" i="1"/>
  <c r="O1893" i="1"/>
  <c r="P1893" i="1"/>
  <c r="Q1893" i="1"/>
  <c r="R1893" i="1"/>
  <c r="S1893" i="1"/>
  <c r="T1893" i="1"/>
  <c r="U1893" i="1"/>
  <c r="X1893" i="1"/>
  <c r="N1894" i="1"/>
  <c r="O1894" i="1"/>
  <c r="P1894" i="1"/>
  <c r="Q1894" i="1"/>
  <c r="R1894" i="1"/>
  <c r="S1894" i="1"/>
  <c r="T1894" i="1"/>
  <c r="U1894" i="1"/>
  <c r="X1894" i="1"/>
  <c r="N1895" i="1"/>
  <c r="O1895" i="1"/>
  <c r="P1895" i="1"/>
  <c r="Q1895" i="1"/>
  <c r="R1895" i="1"/>
  <c r="S1895" i="1"/>
  <c r="T1895" i="1"/>
  <c r="U1895" i="1"/>
  <c r="X1895" i="1"/>
  <c r="N1896" i="1"/>
  <c r="O1896" i="1"/>
  <c r="P1896" i="1"/>
  <c r="Q1896" i="1"/>
  <c r="R1896" i="1"/>
  <c r="S1896" i="1"/>
  <c r="T1896" i="1"/>
  <c r="U1896" i="1"/>
  <c r="X1896" i="1"/>
  <c r="N1897" i="1"/>
  <c r="O1897" i="1"/>
  <c r="P1897" i="1"/>
  <c r="Q1897" i="1"/>
  <c r="R1897" i="1"/>
  <c r="S1897" i="1"/>
  <c r="T1897" i="1"/>
  <c r="U1897" i="1"/>
  <c r="X1897" i="1"/>
  <c r="N1898" i="1"/>
  <c r="O1898" i="1"/>
  <c r="P1898" i="1"/>
  <c r="Q1898" i="1"/>
  <c r="R1898" i="1"/>
  <c r="S1898" i="1"/>
  <c r="T1898" i="1"/>
  <c r="U1898" i="1"/>
  <c r="X1898" i="1"/>
  <c r="N1899" i="1"/>
  <c r="O1899" i="1"/>
  <c r="P1899" i="1"/>
  <c r="Q1899" i="1"/>
  <c r="R1899" i="1"/>
  <c r="S1899" i="1"/>
  <c r="T1899" i="1"/>
  <c r="U1899" i="1"/>
  <c r="X1899" i="1"/>
  <c r="N1900" i="1"/>
  <c r="O1900" i="1"/>
  <c r="P1900" i="1"/>
  <c r="Q1900" i="1"/>
  <c r="R1900" i="1"/>
  <c r="S1900" i="1"/>
  <c r="T1900" i="1"/>
  <c r="U1900" i="1"/>
  <c r="X1900" i="1"/>
  <c r="N1901" i="1"/>
  <c r="O1901" i="1"/>
  <c r="P1901" i="1"/>
  <c r="Q1901" i="1"/>
  <c r="R1901" i="1"/>
  <c r="S1901" i="1"/>
  <c r="T1901" i="1"/>
  <c r="U1901" i="1"/>
  <c r="X1901" i="1"/>
  <c r="N1902" i="1"/>
  <c r="O1902" i="1"/>
  <c r="P1902" i="1"/>
  <c r="Q1902" i="1"/>
  <c r="R1902" i="1"/>
  <c r="S1902" i="1"/>
  <c r="T1902" i="1"/>
  <c r="U1902" i="1"/>
  <c r="X1902" i="1"/>
  <c r="N1903" i="1"/>
  <c r="O1903" i="1"/>
  <c r="P1903" i="1"/>
  <c r="Q1903" i="1"/>
  <c r="R1903" i="1"/>
  <c r="S1903" i="1"/>
  <c r="T1903" i="1"/>
  <c r="U1903" i="1"/>
  <c r="X1903" i="1"/>
  <c r="N1904" i="1"/>
  <c r="O1904" i="1"/>
  <c r="P1904" i="1"/>
  <c r="Q1904" i="1"/>
  <c r="R1904" i="1"/>
  <c r="S1904" i="1"/>
  <c r="T1904" i="1"/>
  <c r="U1904" i="1"/>
  <c r="X1904" i="1"/>
  <c r="N1905" i="1"/>
  <c r="O1905" i="1"/>
  <c r="P1905" i="1"/>
  <c r="Q1905" i="1"/>
  <c r="R1905" i="1"/>
  <c r="S1905" i="1"/>
  <c r="T1905" i="1"/>
  <c r="U1905" i="1"/>
  <c r="X1905" i="1"/>
  <c r="N1906" i="1"/>
  <c r="O1906" i="1"/>
  <c r="P1906" i="1"/>
  <c r="Q1906" i="1"/>
  <c r="R1906" i="1"/>
  <c r="S1906" i="1"/>
  <c r="T1906" i="1"/>
  <c r="U1906" i="1"/>
  <c r="X1906" i="1"/>
  <c r="N1907" i="1"/>
  <c r="O1907" i="1"/>
  <c r="P1907" i="1"/>
  <c r="Q1907" i="1"/>
  <c r="R1907" i="1"/>
  <c r="S1907" i="1"/>
  <c r="T1907" i="1"/>
  <c r="U1907" i="1"/>
  <c r="X1907" i="1"/>
  <c r="N1908" i="1"/>
  <c r="O1908" i="1"/>
  <c r="P1908" i="1"/>
  <c r="Q1908" i="1"/>
  <c r="R1908" i="1"/>
  <c r="S1908" i="1"/>
  <c r="T1908" i="1"/>
  <c r="U1908" i="1"/>
  <c r="X1908" i="1"/>
  <c r="N1909" i="1"/>
  <c r="O1909" i="1"/>
  <c r="P1909" i="1"/>
  <c r="Q1909" i="1"/>
  <c r="R1909" i="1"/>
  <c r="S1909" i="1"/>
  <c r="T1909" i="1"/>
  <c r="U1909" i="1"/>
  <c r="X1909" i="1"/>
  <c r="N1910" i="1"/>
  <c r="O1910" i="1"/>
  <c r="P1910" i="1"/>
  <c r="Q1910" i="1"/>
  <c r="R1910" i="1"/>
  <c r="S1910" i="1"/>
  <c r="T1910" i="1"/>
  <c r="U1910" i="1"/>
  <c r="X1910" i="1"/>
  <c r="N1911" i="1"/>
  <c r="O1911" i="1"/>
  <c r="P1911" i="1"/>
  <c r="Q1911" i="1"/>
  <c r="R1911" i="1"/>
  <c r="S1911" i="1"/>
  <c r="T1911" i="1"/>
  <c r="U1911" i="1"/>
  <c r="X1911" i="1"/>
  <c r="N1912" i="1"/>
  <c r="O1912" i="1"/>
  <c r="P1912" i="1"/>
  <c r="Q1912" i="1"/>
  <c r="R1912" i="1"/>
  <c r="S1912" i="1"/>
  <c r="T1912" i="1"/>
  <c r="U1912" i="1"/>
  <c r="X1912" i="1"/>
  <c r="N1913" i="1"/>
  <c r="O1913" i="1"/>
  <c r="P1913" i="1"/>
  <c r="Q1913" i="1"/>
  <c r="R1913" i="1"/>
  <c r="S1913" i="1"/>
  <c r="T1913" i="1"/>
  <c r="U1913" i="1"/>
  <c r="X1913" i="1"/>
  <c r="N1914" i="1"/>
  <c r="O1914" i="1"/>
  <c r="P1914" i="1"/>
  <c r="Q1914" i="1"/>
  <c r="R1914" i="1"/>
  <c r="S1914" i="1"/>
  <c r="T1914" i="1"/>
  <c r="U1914" i="1"/>
  <c r="X1914" i="1"/>
  <c r="N1915" i="1"/>
  <c r="O1915" i="1"/>
  <c r="P1915" i="1"/>
  <c r="Q1915" i="1"/>
  <c r="R1915" i="1"/>
  <c r="S1915" i="1"/>
  <c r="T1915" i="1"/>
  <c r="U1915" i="1"/>
  <c r="X1915" i="1"/>
  <c r="N1916" i="1"/>
  <c r="O1916" i="1"/>
  <c r="P1916" i="1"/>
  <c r="Q1916" i="1"/>
  <c r="R1916" i="1"/>
  <c r="S1916" i="1"/>
  <c r="T1916" i="1"/>
  <c r="U1916" i="1"/>
  <c r="X1916" i="1"/>
  <c r="N1917" i="1"/>
  <c r="O1917" i="1"/>
  <c r="P1917" i="1"/>
  <c r="Q1917" i="1"/>
  <c r="R1917" i="1"/>
  <c r="S1917" i="1"/>
  <c r="T1917" i="1"/>
  <c r="U1917" i="1"/>
  <c r="X1917" i="1"/>
  <c r="N1918" i="1"/>
  <c r="O1918" i="1"/>
  <c r="P1918" i="1"/>
  <c r="Q1918" i="1"/>
  <c r="R1918" i="1"/>
  <c r="S1918" i="1"/>
  <c r="T1918" i="1"/>
  <c r="U1918" i="1"/>
  <c r="X1918" i="1"/>
  <c r="N1919" i="1"/>
  <c r="O1919" i="1"/>
  <c r="P1919" i="1"/>
  <c r="Q1919" i="1"/>
  <c r="R1919" i="1"/>
  <c r="S1919" i="1"/>
  <c r="T1919" i="1"/>
  <c r="U1919" i="1"/>
  <c r="X1919" i="1"/>
  <c r="N1920" i="1"/>
  <c r="O1920" i="1"/>
  <c r="P1920" i="1"/>
  <c r="Q1920" i="1"/>
  <c r="R1920" i="1"/>
  <c r="S1920" i="1"/>
  <c r="T1920" i="1"/>
  <c r="U1920" i="1"/>
  <c r="X1920" i="1"/>
  <c r="N1921" i="1"/>
  <c r="O1921" i="1"/>
  <c r="P1921" i="1"/>
  <c r="Q1921" i="1"/>
  <c r="R1921" i="1"/>
  <c r="S1921" i="1"/>
  <c r="T1921" i="1"/>
  <c r="U1921" i="1"/>
  <c r="X1921" i="1"/>
  <c r="N1922" i="1"/>
  <c r="O1922" i="1"/>
  <c r="P1922" i="1"/>
  <c r="Q1922" i="1"/>
  <c r="R1922" i="1"/>
  <c r="S1922" i="1"/>
  <c r="T1922" i="1"/>
  <c r="U1922" i="1"/>
  <c r="X1922" i="1"/>
  <c r="N1923" i="1"/>
  <c r="O1923" i="1"/>
  <c r="P1923" i="1"/>
  <c r="Q1923" i="1"/>
  <c r="R1923" i="1"/>
  <c r="S1923" i="1"/>
  <c r="T1923" i="1"/>
  <c r="U1923" i="1"/>
  <c r="X1923" i="1"/>
  <c r="N1924" i="1"/>
  <c r="O1924" i="1"/>
  <c r="P1924" i="1"/>
  <c r="Q1924" i="1"/>
  <c r="R1924" i="1"/>
  <c r="S1924" i="1"/>
  <c r="T1924" i="1"/>
  <c r="U1924" i="1"/>
  <c r="X1924" i="1"/>
  <c r="N1925" i="1"/>
  <c r="O1925" i="1"/>
  <c r="P1925" i="1"/>
  <c r="Q1925" i="1"/>
  <c r="R1925" i="1"/>
  <c r="S1925" i="1"/>
  <c r="T1925" i="1"/>
  <c r="U1925" i="1"/>
  <c r="X1925" i="1"/>
  <c r="N1926" i="1"/>
  <c r="O1926" i="1"/>
  <c r="P1926" i="1"/>
  <c r="Q1926" i="1"/>
  <c r="R1926" i="1"/>
  <c r="S1926" i="1"/>
  <c r="T1926" i="1"/>
  <c r="U1926" i="1"/>
  <c r="X1926" i="1"/>
  <c r="N1927" i="1"/>
  <c r="O1927" i="1"/>
  <c r="P1927" i="1"/>
  <c r="Q1927" i="1"/>
  <c r="R1927" i="1"/>
  <c r="S1927" i="1"/>
  <c r="T1927" i="1"/>
  <c r="U1927" i="1"/>
  <c r="X1927" i="1"/>
  <c r="N1928" i="1"/>
  <c r="O1928" i="1"/>
  <c r="P1928" i="1"/>
  <c r="Q1928" i="1"/>
  <c r="R1928" i="1"/>
  <c r="S1928" i="1"/>
  <c r="T1928" i="1"/>
  <c r="U1928" i="1"/>
  <c r="X1928" i="1"/>
  <c r="N1929" i="1"/>
  <c r="O1929" i="1"/>
  <c r="P1929" i="1"/>
  <c r="Q1929" i="1"/>
  <c r="R1929" i="1"/>
  <c r="S1929" i="1"/>
  <c r="T1929" i="1"/>
  <c r="U1929" i="1"/>
  <c r="X1929" i="1"/>
  <c r="N1930" i="1"/>
  <c r="O1930" i="1"/>
  <c r="P1930" i="1"/>
  <c r="Q1930" i="1"/>
  <c r="R1930" i="1"/>
  <c r="S1930" i="1"/>
  <c r="T1930" i="1"/>
  <c r="U1930" i="1"/>
  <c r="X1930" i="1"/>
  <c r="N1931" i="1"/>
  <c r="O1931" i="1"/>
  <c r="P1931" i="1"/>
  <c r="Q1931" i="1"/>
  <c r="R1931" i="1"/>
  <c r="S1931" i="1"/>
  <c r="T1931" i="1"/>
  <c r="U1931" i="1"/>
  <c r="X1931" i="1"/>
  <c r="N1932" i="1"/>
  <c r="O1932" i="1"/>
  <c r="P1932" i="1"/>
  <c r="Q1932" i="1"/>
  <c r="R1932" i="1"/>
  <c r="S1932" i="1"/>
  <c r="T1932" i="1"/>
  <c r="U1932" i="1"/>
  <c r="X1932" i="1"/>
  <c r="N1933" i="1"/>
  <c r="O1933" i="1"/>
  <c r="P1933" i="1"/>
  <c r="Q1933" i="1"/>
  <c r="R1933" i="1"/>
  <c r="S1933" i="1"/>
  <c r="T1933" i="1"/>
  <c r="U1933" i="1"/>
  <c r="X1933" i="1"/>
  <c r="N1934" i="1"/>
  <c r="O1934" i="1"/>
  <c r="P1934" i="1"/>
  <c r="Q1934" i="1"/>
  <c r="R1934" i="1"/>
  <c r="S1934" i="1"/>
  <c r="T1934" i="1"/>
  <c r="U1934" i="1"/>
  <c r="X1934" i="1"/>
  <c r="N1935" i="1"/>
  <c r="O1935" i="1"/>
  <c r="P1935" i="1"/>
  <c r="Q1935" i="1"/>
  <c r="R1935" i="1"/>
  <c r="S1935" i="1"/>
  <c r="T1935" i="1"/>
  <c r="U1935" i="1"/>
  <c r="X1935" i="1"/>
  <c r="N1936" i="1"/>
  <c r="O1936" i="1"/>
  <c r="P1936" i="1"/>
  <c r="Q1936" i="1"/>
  <c r="R1936" i="1"/>
  <c r="S1936" i="1"/>
  <c r="T1936" i="1"/>
  <c r="U1936" i="1"/>
  <c r="X1936" i="1"/>
  <c r="N1937" i="1"/>
  <c r="O1937" i="1"/>
  <c r="P1937" i="1"/>
  <c r="Q1937" i="1"/>
  <c r="R1937" i="1"/>
  <c r="S1937" i="1"/>
  <c r="T1937" i="1"/>
  <c r="U1937" i="1"/>
  <c r="X1937" i="1"/>
  <c r="N1938" i="1"/>
  <c r="O1938" i="1"/>
  <c r="P1938" i="1"/>
  <c r="Q1938" i="1"/>
  <c r="R1938" i="1"/>
  <c r="S1938" i="1"/>
  <c r="T1938" i="1"/>
  <c r="U1938" i="1"/>
  <c r="X1938" i="1"/>
  <c r="N1939" i="1"/>
  <c r="O1939" i="1"/>
  <c r="P1939" i="1"/>
  <c r="Q1939" i="1"/>
  <c r="R1939" i="1"/>
  <c r="S1939" i="1"/>
  <c r="T1939" i="1"/>
  <c r="U1939" i="1"/>
  <c r="X1939" i="1"/>
  <c r="N1940" i="1"/>
  <c r="O1940" i="1"/>
  <c r="P1940" i="1"/>
  <c r="Q1940" i="1"/>
  <c r="R1940" i="1"/>
  <c r="S1940" i="1"/>
  <c r="T1940" i="1"/>
  <c r="U1940" i="1"/>
  <c r="X1940" i="1"/>
  <c r="N1941" i="1"/>
  <c r="O1941" i="1"/>
  <c r="P1941" i="1"/>
  <c r="Q1941" i="1"/>
  <c r="R1941" i="1"/>
  <c r="S1941" i="1"/>
  <c r="T1941" i="1"/>
  <c r="U1941" i="1"/>
  <c r="X1941" i="1"/>
  <c r="N1942" i="1"/>
  <c r="O1942" i="1"/>
  <c r="P1942" i="1"/>
  <c r="Q1942" i="1"/>
  <c r="R1942" i="1"/>
  <c r="S1942" i="1"/>
  <c r="T1942" i="1"/>
  <c r="U1942" i="1"/>
  <c r="X1942" i="1"/>
  <c r="N1943" i="1"/>
  <c r="O1943" i="1"/>
  <c r="P1943" i="1"/>
  <c r="Q1943" i="1"/>
  <c r="R1943" i="1"/>
  <c r="S1943" i="1"/>
  <c r="T1943" i="1"/>
  <c r="U1943" i="1"/>
  <c r="X1943" i="1"/>
  <c r="N1944" i="1"/>
  <c r="O1944" i="1"/>
  <c r="P1944" i="1"/>
  <c r="Q1944" i="1"/>
  <c r="R1944" i="1"/>
  <c r="S1944" i="1"/>
  <c r="T1944" i="1"/>
  <c r="U1944" i="1"/>
  <c r="X1944" i="1"/>
  <c r="N1945" i="1"/>
  <c r="O1945" i="1"/>
  <c r="P1945" i="1"/>
  <c r="Q1945" i="1"/>
  <c r="R1945" i="1"/>
  <c r="S1945" i="1"/>
  <c r="T1945" i="1"/>
  <c r="U1945" i="1"/>
  <c r="X1945" i="1"/>
  <c r="N1946" i="1"/>
  <c r="O1946" i="1"/>
  <c r="P1946" i="1"/>
  <c r="Q1946" i="1"/>
  <c r="R1946" i="1"/>
  <c r="S1946" i="1"/>
  <c r="T1946" i="1"/>
  <c r="U1946" i="1"/>
  <c r="X1946" i="1"/>
  <c r="N1947" i="1"/>
  <c r="O1947" i="1"/>
  <c r="P1947" i="1"/>
  <c r="Q1947" i="1"/>
  <c r="R1947" i="1"/>
  <c r="S1947" i="1"/>
  <c r="T1947" i="1"/>
  <c r="U1947" i="1"/>
  <c r="X1947" i="1"/>
  <c r="N1948" i="1"/>
  <c r="O1948" i="1"/>
  <c r="P1948" i="1"/>
  <c r="Q1948" i="1"/>
  <c r="R1948" i="1"/>
  <c r="S1948" i="1"/>
  <c r="T1948" i="1"/>
  <c r="U1948" i="1"/>
  <c r="X1948" i="1"/>
  <c r="N1949" i="1"/>
  <c r="O1949" i="1"/>
  <c r="P1949" i="1"/>
  <c r="Q1949" i="1"/>
  <c r="R1949" i="1"/>
  <c r="S1949" i="1"/>
  <c r="T1949" i="1"/>
  <c r="U1949" i="1"/>
  <c r="X1949" i="1"/>
  <c r="N1950" i="1"/>
  <c r="O1950" i="1"/>
  <c r="P1950" i="1"/>
  <c r="Q1950" i="1"/>
  <c r="R1950" i="1"/>
  <c r="S1950" i="1"/>
  <c r="T1950" i="1"/>
  <c r="U1950" i="1"/>
  <c r="X1950" i="1"/>
  <c r="N1951" i="1"/>
  <c r="O1951" i="1"/>
  <c r="P1951" i="1"/>
  <c r="Q1951" i="1"/>
  <c r="R1951" i="1"/>
  <c r="S1951" i="1"/>
  <c r="T1951" i="1"/>
  <c r="U1951" i="1"/>
  <c r="X1951" i="1"/>
  <c r="N1952" i="1"/>
  <c r="O1952" i="1"/>
  <c r="P1952" i="1"/>
  <c r="Q1952" i="1"/>
  <c r="R1952" i="1"/>
  <c r="S1952" i="1"/>
  <c r="T1952" i="1"/>
  <c r="U1952" i="1"/>
  <c r="X1952" i="1"/>
  <c r="N1953" i="1"/>
  <c r="O1953" i="1"/>
  <c r="P1953" i="1"/>
  <c r="Q1953" i="1"/>
  <c r="R1953" i="1"/>
  <c r="S1953" i="1"/>
  <c r="T1953" i="1"/>
  <c r="U1953" i="1"/>
  <c r="X1953" i="1"/>
  <c r="N1954" i="1"/>
  <c r="O1954" i="1"/>
  <c r="P1954" i="1"/>
  <c r="Q1954" i="1"/>
  <c r="R1954" i="1"/>
  <c r="S1954" i="1"/>
  <c r="T1954" i="1"/>
  <c r="U1954" i="1"/>
  <c r="X1954" i="1"/>
  <c r="N1955" i="1"/>
  <c r="O1955" i="1"/>
  <c r="P1955" i="1"/>
  <c r="Q1955" i="1"/>
  <c r="R1955" i="1"/>
  <c r="S1955" i="1"/>
  <c r="T1955" i="1"/>
  <c r="U1955" i="1"/>
  <c r="X1955" i="1"/>
  <c r="N1956" i="1"/>
  <c r="O1956" i="1"/>
  <c r="P1956" i="1"/>
  <c r="Q1956" i="1"/>
  <c r="R1956" i="1"/>
  <c r="S1956" i="1"/>
  <c r="T1956" i="1"/>
  <c r="U1956" i="1"/>
  <c r="X1956" i="1"/>
  <c r="N1957" i="1"/>
  <c r="O1957" i="1"/>
  <c r="P1957" i="1"/>
  <c r="Q1957" i="1"/>
  <c r="R1957" i="1"/>
  <c r="S1957" i="1"/>
  <c r="T1957" i="1"/>
  <c r="U1957" i="1"/>
  <c r="X1957" i="1"/>
  <c r="N1958" i="1"/>
  <c r="O1958" i="1"/>
  <c r="P1958" i="1"/>
  <c r="Q1958" i="1"/>
  <c r="R1958" i="1"/>
  <c r="S1958" i="1"/>
  <c r="T1958" i="1"/>
  <c r="U1958" i="1"/>
  <c r="X1958" i="1"/>
  <c r="N1959" i="1"/>
  <c r="O1959" i="1"/>
  <c r="P1959" i="1"/>
  <c r="Q1959" i="1"/>
  <c r="R1959" i="1"/>
  <c r="S1959" i="1"/>
  <c r="T1959" i="1"/>
  <c r="U1959" i="1"/>
  <c r="X1959" i="1"/>
  <c r="N1960" i="1"/>
  <c r="O1960" i="1"/>
  <c r="P1960" i="1"/>
  <c r="Q1960" i="1"/>
  <c r="R1960" i="1"/>
  <c r="S1960" i="1"/>
  <c r="T1960" i="1"/>
  <c r="U1960" i="1"/>
  <c r="X1960" i="1"/>
  <c r="N1961" i="1"/>
  <c r="O1961" i="1"/>
  <c r="P1961" i="1"/>
  <c r="Q1961" i="1"/>
  <c r="R1961" i="1"/>
  <c r="S1961" i="1"/>
  <c r="T1961" i="1"/>
  <c r="U1961" i="1"/>
  <c r="X1961" i="1"/>
  <c r="N1962" i="1"/>
  <c r="O1962" i="1"/>
  <c r="P1962" i="1"/>
  <c r="Q1962" i="1"/>
  <c r="R1962" i="1"/>
  <c r="S1962" i="1"/>
  <c r="T1962" i="1"/>
  <c r="U1962" i="1"/>
  <c r="X1962" i="1"/>
  <c r="N1963" i="1"/>
  <c r="O1963" i="1"/>
  <c r="P1963" i="1"/>
  <c r="Q1963" i="1"/>
  <c r="R1963" i="1"/>
  <c r="S1963" i="1"/>
  <c r="T1963" i="1"/>
  <c r="U1963" i="1"/>
  <c r="X1963" i="1"/>
  <c r="N1964" i="1"/>
  <c r="O1964" i="1"/>
  <c r="P1964" i="1"/>
  <c r="Q1964" i="1"/>
  <c r="R1964" i="1"/>
  <c r="S1964" i="1"/>
  <c r="T1964" i="1"/>
  <c r="U1964" i="1"/>
  <c r="X1964" i="1"/>
  <c r="N1965" i="1"/>
  <c r="O1965" i="1"/>
  <c r="P1965" i="1"/>
  <c r="Q1965" i="1"/>
  <c r="R1965" i="1"/>
  <c r="S1965" i="1"/>
  <c r="T1965" i="1"/>
  <c r="U1965" i="1"/>
  <c r="X1965" i="1"/>
  <c r="N1966" i="1"/>
  <c r="O1966" i="1"/>
  <c r="P1966" i="1"/>
  <c r="Q1966" i="1"/>
  <c r="R1966" i="1"/>
  <c r="S1966" i="1"/>
  <c r="T1966" i="1"/>
  <c r="U1966" i="1"/>
  <c r="X1966" i="1"/>
  <c r="N1967" i="1"/>
  <c r="O1967" i="1"/>
  <c r="P1967" i="1"/>
  <c r="Q1967" i="1"/>
  <c r="R1967" i="1"/>
  <c r="S1967" i="1"/>
  <c r="T1967" i="1"/>
  <c r="U1967" i="1"/>
  <c r="X1967" i="1"/>
  <c r="N1968" i="1"/>
  <c r="O1968" i="1"/>
  <c r="P1968" i="1"/>
  <c r="Q1968" i="1"/>
  <c r="R1968" i="1"/>
  <c r="S1968" i="1"/>
  <c r="T1968" i="1"/>
  <c r="U1968" i="1"/>
  <c r="X1968" i="1"/>
  <c r="N1969" i="1"/>
  <c r="O1969" i="1"/>
  <c r="P1969" i="1"/>
  <c r="Q1969" i="1"/>
  <c r="R1969" i="1"/>
  <c r="S1969" i="1"/>
  <c r="T1969" i="1"/>
  <c r="U1969" i="1"/>
  <c r="X1969" i="1"/>
  <c r="N1970" i="1"/>
  <c r="O1970" i="1"/>
  <c r="P1970" i="1"/>
  <c r="Q1970" i="1"/>
  <c r="R1970" i="1"/>
  <c r="S1970" i="1"/>
  <c r="T1970" i="1"/>
  <c r="U1970" i="1"/>
  <c r="X1970" i="1"/>
  <c r="N1971" i="1"/>
  <c r="O1971" i="1"/>
  <c r="P1971" i="1"/>
  <c r="Q1971" i="1"/>
  <c r="R1971" i="1"/>
  <c r="S1971" i="1"/>
  <c r="T1971" i="1"/>
  <c r="U1971" i="1"/>
  <c r="X1971" i="1"/>
  <c r="N1972" i="1"/>
  <c r="O1972" i="1"/>
  <c r="P1972" i="1"/>
  <c r="Q1972" i="1"/>
  <c r="R1972" i="1"/>
  <c r="S1972" i="1"/>
  <c r="T1972" i="1"/>
  <c r="U1972" i="1"/>
  <c r="X1972" i="1"/>
  <c r="N1973" i="1"/>
  <c r="O1973" i="1"/>
  <c r="P1973" i="1"/>
  <c r="Q1973" i="1"/>
  <c r="R1973" i="1"/>
  <c r="S1973" i="1"/>
  <c r="T1973" i="1"/>
  <c r="U1973" i="1"/>
  <c r="X1973" i="1"/>
  <c r="N1974" i="1"/>
  <c r="O1974" i="1"/>
  <c r="P1974" i="1"/>
  <c r="Q1974" i="1"/>
  <c r="R1974" i="1"/>
  <c r="S1974" i="1"/>
  <c r="T1974" i="1"/>
  <c r="U1974" i="1"/>
  <c r="X1974" i="1"/>
  <c r="N1975" i="1"/>
  <c r="O1975" i="1"/>
  <c r="P1975" i="1"/>
  <c r="Q1975" i="1"/>
  <c r="R1975" i="1"/>
  <c r="S1975" i="1"/>
  <c r="T1975" i="1"/>
  <c r="U1975" i="1"/>
  <c r="X1975" i="1"/>
  <c r="N1976" i="1"/>
  <c r="O1976" i="1"/>
  <c r="P1976" i="1"/>
  <c r="Q1976" i="1"/>
  <c r="R1976" i="1"/>
  <c r="S1976" i="1"/>
  <c r="T1976" i="1"/>
  <c r="U1976" i="1"/>
  <c r="X1976" i="1"/>
  <c r="N1977" i="1"/>
  <c r="O1977" i="1"/>
  <c r="P1977" i="1"/>
  <c r="Q1977" i="1"/>
  <c r="R1977" i="1"/>
  <c r="S1977" i="1"/>
  <c r="T1977" i="1"/>
  <c r="U1977" i="1"/>
  <c r="X1977" i="1"/>
  <c r="N1978" i="1"/>
  <c r="O1978" i="1"/>
  <c r="P1978" i="1"/>
  <c r="Q1978" i="1"/>
  <c r="R1978" i="1"/>
  <c r="S1978" i="1"/>
  <c r="T1978" i="1"/>
  <c r="U1978" i="1"/>
  <c r="X1978" i="1"/>
  <c r="N1979" i="1"/>
  <c r="O1979" i="1"/>
  <c r="P1979" i="1"/>
  <c r="Q1979" i="1"/>
  <c r="R1979" i="1"/>
  <c r="S1979" i="1"/>
  <c r="T1979" i="1"/>
  <c r="U1979" i="1"/>
  <c r="X1979" i="1"/>
  <c r="N1980" i="1"/>
  <c r="O1980" i="1"/>
  <c r="P1980" i="1"/>
  <c r="Q1980" i="1"/>
  <c r="R1980" i="1"/>
  <c r="S1980" i="1"/>
  <c r="T1980" i="1"/>
  <c r="U1980" i="1"/>
  <c r="X1980" i="1"/>
  <c r="N1981" i="1"/>
  <c r="O1981" i="1"/>
  <c r="P1981" i="1"/>
  <c r="Q1981" i="1"/>
  <c r="R1981" i="1"/>
  <c r="S1981" i="1"/>
  <c r="T1981" i="1"/>
  <c r="U1981" i="1"/>
  <c r="X1981" i="1"/>
  <c r="N1982" i="1"/>
  <c r="O1982" i="1"/>
  <c r="P1982" i="1"/>
  <c r="Q1982" i="1"/>
  <c r="R1982" i="1"/>
  <c r="S1982" i="1"/>
  <c r="T1982" i="1"/>
  <c r="U1982" i="1"/>
  <c r="X1982" i="1"/>
  <c r="N1983" i="1"/>
  <c r="O1983" i="1"/>
  <c r="P1983" i="1"/>
  <c r="Q1983" i="1"/>
  <c r="R1983" i="1"/>
  <c r="S1983" i="1"/>
  <c r="T1983" i="1"/>
  <c r="U1983" i="1"/>
  <c r="X1983" i="1"/>
  <c r="N1984" i="1"/>
  <c r="O1984" i="1"/>
  <c r="P1984" i="1"/>
  <c r="Q1984" i="1"/>
  <c r="R1984" i="1"/>
  <c r="S1984" i="1"/>
  <c r="T1984" i="1"/>
  <c r="U1984" i="1"/>
  <c r="X1984" i="1"/>
  <c r="N1985" i="1"/>
  <c r="O1985" i="1"/>
  <c r="P1985" i="1"/>
  <c r="Q1985" i="1"/>
  <c r="R1985" i="1"/>
  <c r="S1985" i="1"/>
  <c r="T1985" i="1"/>
  <c r="U1985" i="1"/>
  <c r="X1985" i="1"/>
  <c r="N1986" i="1"/>
  <c r="O1986" i="1"/>
  <c r="P1986" i="1"/>
  <c r="Q1986" i="1"/>
  <c r="R1986" i="1"/>
  <c r="S1986" i="1"/>
  <c r="T1986" i="1"/>
  <c r="U1986" i="1"/>
  <c r="X1986" i="1"/>
  <c r="N1987" i="1"/>
  <c r="O1987" i="1"/>
  <c r="P1987" i="1"/>
  <c r="Q1987" i="1"/>
  <c r="R1987" i="1"/>
  <c r="S1987" i="1"/>
  <c r="T1987" i="1"/>
  <c r="U1987" i="1"/>
  <c r="X1987" i="1"/>
  <c r="N1988" i="1"/>
  <c r="O1988" i="1"/>
  <c r="P1988" i="1"/>
  <c r="Q1988" i="1"/>
  <c r="R1988" i="1"/>
  <c r="S1988" i="1"/>
  <c r="T1988" i="1"/>
  <c r="U1988" i="1"/>
  <c r="X1988" i="1"/>
  <c r="N1989" i="1"/>
  <c r="O1989" i="1"/>
  <c r="P1989" i="1"/>
  <c r="Q1989" i="1"/>
  <c r="R1989" i="1"/>
  <c r="S1989" i="1"/>
  <c r="T1989" i="1"/>
  <c r="U1989" i="1"/>
  <c r="X1989" i="1"/>
  <c r="N1990" i="1"/>
  <c r="O1990" i="1"/>
  <c r="P1990" i="1"/>
  <c r="Q1990" i="1"/>
  <c r="R1990" i="1"/>
  <c r="S1990" i="1"/>
  <c r="T1990" i="1"/>
  <c r="U1990" i="1"/>
  <c r="X1990" i="1"/>
  <c r="N1991" i="1"/>
  <c r="O1991" i="1"/>
  <c r="P1991" i="1"/>
  <c r="Q1991" i="1"/>
  <c r="R1991" i="1"/>
  <c r="S1991" i="1"/>
  <c r="T1991" i="1"/>
  <c r="U1991" i="1"/>
  <c r="X1991" i="1"/>
  <c r="N1992" i="1"/>
  <c r="O1992" i="1"/>
  <c r="P1992" i="1"/>
  <c r="Q1992" i="1"/>
  <c r="R1992" i="1"/>
  <c r="S1992" i="1"/>
  <c r="T1992" i="1"/>
  <c r="U1992" i="1"/>
  <c r="X1992" i="1"/>
  <c r="N1993" i="1"/>
  <c r="O1993" i="1"/>
  <c r="P1993" i="1"/>
  <c r="Q1993" i="1"/>
  <c r="R1993" i="1"/>
  <c r="S1993" i="1"/>
  <c r="T1993" i="1"/>
  <c r="U1993" i="1"/>
  <c r="X1993" i="1"/>
  <c r="N1994" i="1"/>
  <c r="O1994" i="1"/>
  <c r="P1994" i="1"/>
  <c r="Q1994" i="1"/>
  <c r="R1994" i="1"/>
  <c r="S1994" i="1"/>
  <c r="T1994" i="1"/>
  <c r="U1994" i="1"/>
  <c r="X1994" i="1"/>
  <c r="N1995" i="1"/>
  <c r="O1995" i="1"/>
  <c r="P1995" i="1"/>
  <c r="Q1995" i="1"/>
  <c r="R1995" i="1"/>
  <c r="S1995" i="1"/>
  <c r="T1995" i="1"/>
  <c r="U1995" i="1"/>
  <c r="X1995" i="1"/>
  <c r="N1996" i="1"/>
  <c r="O1996" i="1"/>
  <c r="P1996" i="1"/>
  <c r="Q1996" i="1"/>
  <c r="R1996" i="1"/>
  <c r="S1996" i="1"/>
  <c r="T1996" i="1"/>
  <c r="U1996" i="1"/>
  <c r="X1996" i="1"/>
  <c r="N1997" i="1"/>
  <c r="O1997" i="1"/>
  <c r="P1997" i="1"/>
  <c r="Q1997" i="1"/>
  <c r="R1997" i="1"/>
  <c r="S1997" i="1"/>
  <c r="T1997" i="1"/>
  <c r="U1997" i="1"/>
  <c r="X1997" i="1"/>
  <c r="N1998" i="1"/>
  <c r="O1998" i="1"/>
  <c r="P1998" i="1"/>
  <c r="Q1998" i="1"/>
  <c r="R1998" i="1"/>
  <c r="S1998" i="1"/>
  <c r="T1998" i="1"/>
  <c r="U1998" i="1"/>
  <c r="X1998" i="1"/>
  <c r="N1999" i="1"/>
  <c r="O1999" i="1"/>
  <c r="P1999" i="1"/>
  <c r="Q1999" i="1"/>
  <c r="R1999" i="1"/>
  <c r="S1999" i="1"/>
  <c r="T1999" i="1"/>
  <c r="U1999" i="1"/>
  <c r="X1999" i="1"/>
  <c r="N2000" i="1"/>
  <c r="O2000" i="1"/>
  <c r="P2000" i="1"/>
  <c r="Q2000" i="1"/>
  <c r="R2000" i="1"/>
  <c r="S2000" i="1"/>
  <c r="T2000" i="1"/>
  <c r="U2000" i="1"/>
  <c r="X2000" i="1"/>
  <c r="N2001" i="1"/>
  <c r="O2001" i="1"/>
  <c r="P2001" i="1"/>
  <c r="Q2001" i="1"/>
  <c r="R2001" i="1"/>
  <c r="S2001" i="1"/>
  <c r="T2001" i="1"/>
  <c r="U2001" i="1"/>
  <c r="X2001" i="1"/>
  <c r="N2002" i="1"/>
  <c r="O2002" i="1"/>
  <c r="P2002" i="1"/>
  <c r="Q2002" i="1"/>
  <c r="R2002" i="1"/>
  <c r="S2002" i="1"/>
  <c r="T2002" i="1"/>
  <c r="U2002" i="1"/>
  <c r="X2002" i="1"/>
  <c r="N2003" i="1"/>
  <c r="O2003" i="1"/>
  <c r="P2003" i="1"/>
  <c r="Q2003" i="1"/>
  <c r="R2003" i="1"/>
  <c r="S2003" i="1"/>
  <c r="T2003" i="1"/>
  <c r="U2003" i="1"/>
  <c r="X2003" i="1"/>
  <c r="N2004" i="1"/>
  <c r="O2004" i="1"/>
  <c r="P2004" i="1"/>
  <c r="Q2004" i="1"/>
  <c r="R2004" i="1"/>
  <c r="S2004" i="1"/>
  <c r="T2004" i="1"/>
  <c r="U2004" i="1"/>
  <c r="X2004" i="1"/>
  <c r="N2005" i="1"/>
  <c r="O2005" i="1"/>
  <c r="P2005" i="1"/>
  <c r="Q2005" i="1"/>
  <c r="R2005" i="1"/>
  <c r="S2005" i="1"/>
  <c r="T2005" i="1"/>
  <c r="U2005" i="1"/>
  <c r="X2005" i="1"/>
  <c r="N2006" i="1"/>
  <c r="O2006" i="1"/>
  <c r="P2006" i="1"/>
  <c r="Q2006" i="1"/>
  <c r="R2006" i="1"/>
  <c r="S2006" i="1"/>
  <c r="T2006" i="1"/>
  <c r="U2006" i="1"/>
  <c r="X2006" i="1"/>
  <c r="N2007" i="1"/>
  <c r="O2007" i="1"/>
  <c r="P2007" i="1"/>
  <c r="Q2007" i="1"/>
  <c r="R2007" i="1"/>
  <c r="S2007" i="1"/>
  <c r="T2007" i="1"/>
  <c r="U2007" i="1"/>
  <c r="X2007" i="1"/>
  <c r="N2008" i="1"/>
  <c r="O2008" i="1"/>
  <c r="P2008" i="1"/>
  <c r="Q2008" i="1"/>
  <c r="R2008" i="1"/>
  <c r="S2008" i="1"/>
  <c r="T2008" i="1"/>
  <c r="U2008" i="1"/>
  <c r="X2008" i="1"/>
  <c r="N2009" i="1"/>
  <c r="O2009" i="1"/>
  <c r="P2009" i="1"/>
  <c r="Q2009" i="1"/>
  <c r="R2009" i="1"/>
  <c r="S2009" i="1"/>
  <c r="T2009" i="1"/>
  <c r="U2009" i="1"/>
  <c r="X2009" i="1"/>
  <c r="N2010" i="1"/>
  <c r="O2010" i="1"/>
  <c r="P2010" i="1"/>
  <c r="Q2010" i="1"/>
  <c r="R2010" i="1"/>
  <c r="S2010" i="1"/>
  <c r="T2010" i="1"/>
  <c r="U2010" i="1"/>
  <c r="X2010" i="1"/>
  <c r="N2011" i="1"/>
  <c r="O2011" i="1"/>
  <c r="P2011" i="1"/>
  <c r="Q2011" i="1"/>
  <c r="R2011" i="1"/>
  <c r="S2011" i="1"/>
  <c r="T2011" i="1"/>
  <c r="U2011" i="1"/>
  <c r="X2011" i="1"/>
  <c r="N2012" i="1"/>
  <c r="O2012" i="1"/>
  <c r="P2012" i="1"/>
  <c r="Q2012" i="1"/>
  <c r="R2012" i="1"/>
  <c r="S2012" i="1"/>
  <c r="T2012" i="1"/>
  <c r="U2012" i="1"/>
  <c r="X2012" i="1"/>
  <c r="N2013" i="1"/>
  <c r="O2013" i="1"/>
  <c r="P2013" i="1"/>
  <c r="Q2013" i="1"/>
  <c r="R2013" i="1"/>
  <c r="S2013" i="1"/>
  <c r="T2013" i="1"/>
  <c r="U2013" i="1"/>
  <c r="X2013" i="1"/>
  <c r="N2014" i="1"/>
  <c r="O2014" i="1"/>
  <c r="P2014" i="1"/>
  <c r="Q2014" i="1"/>
  <c r="R2014" i="1"/>
  <c r="S2014" i="1"/>
  <c r="T2014" i="1"/>
  <c r="U2014" i="1"/>
  <c r="X2014" i="1"/>
  <c r="N2015" i="1"/>
  <c r="O2015" i="1"/>
  <c r="P2015" i="1"/>
  <c r="Q2015" i="1"/>
  <c r="R2015" i="1"/>
  <c r="S2015" i="1"/>
  <c r="T2015" i="1"/>
  <c r="U2015" i="1"/>
  <c r="X2015" i="1"/>
  <c r="N2016" i="1"/>
  <c r="O2016" i="1"/>
  <c r="P2016" i="1"/>
  <c r="Q2016" i="1"/>
  <c r="R2016" i="1"/>
  <c r="S2016" i="1"/>
  <c r="T2016" i="1"/>
  <c r="U2016" i="1"/>
  <c r="X2016" i="1"/>
  <c r="N2017" i="1"/>
  <c r="O2017" i="1"/>
  <c r="P2017" i="1"/>
  <c r="Q2017" i="1"/>
  <c r="R2017" i="1"/>
  <c r="S2017" i="1"/>
  <c r="T2017" i="1"/>
  <c r="U2017" i="1"/>
  <c r="X2017" i="1"/>
  <c r="N2018" i="1"/>
  <c r="O2018" i="1"/>
  <c r="P2018" i="1"/>
  <c r="Q2018" i="1"/>
  <c r="R2018" i="1"/>
  <c r="S2018" i="1"/>
  <c r="T2018" i="1"/>
  <c r="U2018" i="1"/>
  <c r="X2018" i="1"/>
  <c r="N2019" i="1"/>
  <c r="O2019" i="1"/>
  <c r="P2019" i="1"/>
  <c r="Q2019" i="1"/>
  <c r="R2019" i="1"/>
  <c r="S2019" i="1"/>
  <c r="T2019" i="1"/>
  <c r="U2019" i="1"/>
  <c r="X2019" i="1"/>
  <c r="N2020" i="1"/>
  <c r="O2020" i="1"/>
  <c r="P2020" i="1"/>
  <c r="Q2020" i="1"/>
  <c r="R2020" i="1"/>
  <c r="S2020" i="1"/>
  <c r="T2020" i="1"/>
  <c r="U2020" i="1"/>
  <c r="X2020" i="1"/>
  <c r="N2021" i="1"/>
  <c r="O2021" i="1"/>
  <c r="P2021" i="1"/>
  <c r="Q2021" i="1"/>
  <c r="R2021" i="1"/>
  <c r="S2021" i="1"/>
  <c r="T2021" i="1"/>
  <c r="U2021" i="1"/>
  <c r="X2021" i="1"/>
  <c r="N2022" i="1"/>
  <c r="O2022" i="1"/>
  <c r="P2022" i="1"/>
  <c r="Q2022" i="1"/>
  <c r="R2022" i="1"/>
  <c r="S2022" i="1"/>
  <c r="T2022" i="1"/>
  <c r="U2022" i="1"/>
  <c r="X2022" i="1"/>
  <c r="N2023" i="1"/>
  <c r="O2023" i="1"/>
  <c r="P2023" i="1"/>
  <c r="Q2023" i="1"/>
  <c r="R2023" i="1"/>
  <c r="S2023" i="1"/>
  <c r="T2023" i="1"/>
  <c r="U2023" i="1"/>
  <c r="X2023" i="1"/>
  <c r="N2024" i="1"/>
  <c r="O2024" i="1"/>
  <c r="P2024" i="1"/>
  <c r="Q2024" i="1"/>
  <c r="R2024" i="1"/>
  <c r="S2024" i="1"/>
  <c r="T2024" i="1"/>
  <c r="U2024" i="1"/>
  <c r="X2024" i="1"/>
  <c r="N2025" i="1"/>
  <c r="O2025" i="1"/>
  <c r="P2025" i="1"/>
  <c r="Q2025" i="1"/>
  <c r="R2025" i="1"/>
  <c r="S2025" i="1"/>
  <c r="T2025" i="1"/>
  <c r="U2025" i="1"/>
  <c r="X2025" i="1"/>
  <c r="N2026" i="1"/>
  <c r="O2026" i="1"/>
  <c r="P2026" i="1"/>
  <c r="Q2026" i="1"/>
  <c r="R2026" i="1"/>
  <c r="S2026" i="1"/>
  <c r="T2026" i="1"/>
  <c r="U2026" i="1"/>
  <c r="X2026" i="1"/>
  <c r="N2027" i="1"/>
  <c r="O2027" i="1"/>
  <c r="P2027" i="1"/>
  <c r="Q2027" i="1"/>
  <c r="R2027" i="1"/>
  <c r="S2027" i="1"/>
  <c r="T2027" i="1"/>
  <c r="U2027" i="1"/>
  <c r="X2027" i="1"/>
  <c r="N2028" i="1"/>
  <c r="O2028" i="1"/>
  <c r="P2028" i="1"/>
  <c r="Q2028" i="1"/>
  <c r="R2028" i="1"/>
  <c r="S2028" i="1"/>
  <c r="T2028" i="1"/>
  <c r="U2028" i="1"/>
  <c r="X2028" i="1"/>
  <c r="N2029" i="1"/>
  <c r="O2029" i="1"/>
  <c r="P2029" i="1"/>
  <c r="Q2029" i="1"/>
  <c r="R2029" i="1"/>
  <c r="S2029" i="1"/>
  <c r="T2029" i="1"/>
  <c r="U2029" i="1"/>
  <c r="X2029" i="1"/>
  <c r="N2030" i="1"/>
  <c r="O2030" i="1"/>
  <c r="P2030" i="1"/>
  <c r="Q2030" i="1"/>
  <c r="R2030" i="1"/>
  <c r="S2030" i="1"/>
  <c r="T2030" i="1"/>
  <c r="U2030" i="1"/>
  <c r="X2030" i="1"/>
  <c r="N2031" i="1"/>
  <c r="O2031" i="1"/>
  <c r="P2031" i="1"/>
  <c r="Q2031" i="1"/>
  <c r="R2031" i="1"/>
  <c r="S2031" i="1"/>
  <c r="T2031" i="1"/>
  <c r="U2031" i="1"/>
  <c r="X2031" i="1"/>
  <c r="N2032" i="1"/>
  <c r="O2032" i="1"/>
  <c r="P2032" i="1"/>
  <c r="Q2032" i="1"/>
  <c r="R2032" i="1"/>
  <c r="S2032" i="1"/>
  <c r="T2032" i="1"/>
  <c r="U2032" i="1"/>
  <c r="X2032" i="1"/>
  <c r="N2033" i="1"/>
  <c r="O2033" i="1"/>
  <c r="P2033" i="1"/>
  <c r="Q2033" i="1"/>
  <c r="R2033" i="1"/>
  <c r="S2033" i="1"/>
  <c r="T2033" i="1"/>
  <c r="U2033" i="1"/>
  <c r="X2033" i="1"/>
  <c r="N2034" i="1"/>
  <c r="O2034" i="1"/>
  <c r="P2034" i="1"/>
  <c r="Q2034" i="1"/>
  <c r="R2034" i="1"/>
  <c r="S2034" i="1"/>
  <c r="T2034" i="1"/>
  <c r="U2034" i="1"/>
  <c r="X2034" i="1"/>
  <c r="N2035" i="1"/>
  <c r="O2035" i="1"/>
  <c r="P2035" i="1"/>
  <c r="Q2035" i="1"/>
  <c r="R2035" i="1"/>
  <c r="S2035" i="1"/>
  <c r="T2035" i="1"/>
  <c r="U2035" i="1"/>
  <c r="X2035" i="1"/>
  <c r="N2036" i="1"/>
  <c r="O2036" i="1"/>
  <c r="P2036" i="1"/>
  <c r="Q2036" i="1"/>
  <c r="R2036" i="1"/>
  <c r="S2036" i="1"/>
  <c r="T2036" i="1"/>
  <c r="U2036" i="1"/>
  <c r="X2036" i="1"/>
  <c r="N2037" i="1"/>
  <c r="O2037" i="1"/>
  <c r="P2037" i="1"/>
  <c r="Q2037" i="1"/>
  <c r="R2037" i="1"/>
  <c r="S2037" i="1"/>
  <c r="T2037" i="1"/>
  <c r="U2037" i="1"/>
  <c r="X2037" i="1"/>
  <c r="N2038" i="1"/>
  <c r="O2038" i="1"/>
  <c r="P2038" i="1"/>
  <c r="Q2038" i="1"/>
  <c r="R2038" i="1"/>
  <c r="S2038" i="1"/>
  <c r="T2038" i="1"/>
  <c r="U2038" i="1"/>
  <c r="X2038" i="1"/>
  <c r="N2039" i="1"/>
  <c r="O2039" i="1"/>
  <c r="P2039" i="1"/>
  <c r="Q2039" i="1"/>
  <c r="R2039" i="1"/>
  <c r="S2039" i="1"/>
  <c r="T2039" i="1"/>
  <c r="U2039" i="1"/>
  <c r="X2039" i="1"/>
  <c r="N2040" i="1"/>
  <c r="O2040" i="1"/>
  <c r="P2040" i="1"/>
  <c r="Q2040" i="1"/>
  <c r="R2040" i="1"/>
  <c r="S2040" i="1"/>
  <c r="T2040" i="1"/>
  <c r="U2040" i="1"/>
  <c r="X2040" i="1"/>
  <c r="N2041" i="1"/>
  <c r="O2041" i="1"/>
  <c r="P2041" i="1"/>
  <c r="Q2041" i="1"/>
  <c r="R2041" i="1"/>
  <c r="S2041" i="1"/>
  <c r="T2041" i="1"/>
  <c r="U2041" i="1"/>
  <c r="X2041" i="1"/>
  <c r="N2042" i="1"/>
  <c r="O2042" i="1"/>
  <c r="P2042" i="1"/>
  <c r="Q2042" i="1"/>
  <c r="R2042" i="1"/>
  <c r="S2042" i="1"/>
  <c r="T2042" i="1"/>
  <c r="U2042" i="1"/>
  <c r="X2042" i="1"/>
  <c r="N2043" i="1"/>
  <c r="O2043" i="1"/>
  <c r="P2043" i="1"/>
  <c r="Q2043" i="1"/>
  <c r="R2043" i="1"/>
  <c r="S2043" i="1"/>
  <c r="T2043" i="1"/>
  <c r="U2043" i="1"/>
  <c r="X2043" i="1"/>
  <c r="N2044" i="1"/>
  <c r="O2044" i="1"/>
  <c r="P2044" i="1"/>
  <c r="Q2044" i="1"/>
  <c r="R2044" i="1"/>
  <c r="S2044" i="1"/>
  <c r="T2044" i="1"/>
  <c r="U2044" i="1"/>
  <c r="X2044" i="1"/>
  <c r="N2045" i="1"/>
  <c r="O2045" i="1"/>
  <c r="P2045" i="1"/>
  <c r="Q2045" i="1"/>
  <c r="R2045" i="1"/>
  <c r="S2045" i="1"/>
  <c r="T2045" i="1"/>
  <c r="U2045" i="1"/>
  <c r="X2045" i="1"/>
  <c r="N2046" i="1"/>
  <c r="O2046" i="1"/>
  <c r="P2046" i="1"/>
  <c r="Q2046" i="1"/>
  <c r="R2046" i="1"/>
  <c r="S2046" i="1"/>
  <c r="T2046" i="1"/>
  <c r="U2046" i="1"/>
  <c r="X2046" i="1"/>
  <c r="N2047" i="1"/>
  <c r="O2047" i="1"/>
  <c r="P2047" i="1"/>
  <c r="Q2047" i="1"/>
  <c r="R2047" i="1"/>
  <c r="S2047" i="1"/>
  <c r="T2047" i="1"/>
  <c r="U2047" i="1"/>
  <c r="X2047" i="1"/>
  <c r="N2048" i="1"/>
  <c r="O2048" i="1"/>
  <c r="P2048" i="1"/>
  <c r="Q2048" i="1"/>
  <c r="R2048" i="1"/>
  <c r="S2048" i="1"/>
  <c r="T2048" i="1"/>
  <c r="U2048" i="1"/>
  <c r="X2048" i="1"/>
  <c r="N2049" i="1"/>
  <c r="O2049" i="1"/>
  <c r="P2049" i="1"/>
  <c r="Q2049" i="1"/>
  <c r="R2049" i="1"/>
  <c r="S2049" i="1"/>
  <c r="T2049" i="1"/>
  <c r="U2049" i="1"/>
  <c r="X2049" i="1"/>
  <c r="N2050" i="1"/>
  <c r="O2050" i="1"/>
  <c r="P2050" i="1"/>
  <c r="Q2050" i="1"/>
  <c r="R2050" i="1"/>
  <c r="S2050" i="1"/>
  <c r="T2050" i="1"/>
  <c r="U2050" i="1"/>
  <c r="X2050" i="1"/>
  <c r="N2051" i="1"/>
  <c r="O2051" i="1"/>
  <c r="P2051" i="1"/>
  <c r="Q2051" i="1"/>
  <c r="R2051" i="1"/>
  <c r="S2051" i="1"/>
  <c r="T2051" i="1"/>
  <c r="U2051" i="1"/>
  <c r="X2051" i="1"/>
  <c r="N2052" i="1"/>
  <c r="O2052" i="1"/>
  <c r="P2052" i="1"/>
  <c r="Q2052" i="1"/>
  <c r="R2052" i="1"/>
  <c r="S2052" i="1"/>
  <c r="T2052" i="1"/>
  <c r="U2052" i="1"/>
  <c r="X2052" i="1"/>
  <c r="N2053" i="1"/>
  <c r="O2053" i="1"/>
  <c r="P2053" i="1"/>
  <c r="Q2053" i="1"/>
  <c r="R2053" i="1"/>
  <c r="S2053" i="1"/>
  <c r="T2053" i="1"/>
  <c r="U2053" i="1"/>
  <c r="X2053" i="1"/>
  <c r="N2054" i="1"/>
  <c r="O2054" i="1"/>
  <c r="P2054" i="1"/>
  <c r="Q2054" i="1"/>
  <c r="R2054" i="1"/>
  <c r="S2054" i="1"/>
  <c r="T2054" i="1"/>
  <c r="U2054" i="1"/>
  <c r="X2054" i="1"/>
  <c r="N2055" i="1"/>
  <c r="O2055" i="1"/>
  <c r="P2055" i="1"/>
  <c r="Q2055" i="1"/>
  <c r="R2055" i="1"/>
  <c r="S2055" i="1"/>
  <c r="T2055" i="1"/>
  <c r="U2055" i="1"/>
  <c r="X2055" i="1"/>
  <c r="N2056" i="1"/>
  <c r="O2056" i="1"/>
  <c r="P2056" i="1"/>
  <c r="Q2056" i="1"/>
  <c r="R2056" i="1"/>
  <c r="S2056" i="1"/>
  <c r="T2056" i="1"/>
  <c r="U2056" i="1"/>
  <c r="X2056" i="1"/>
  <c r="N2057" i="1"/>
  <c r="O2057" i="1"/>
  <c r="P2057" i="1"/>
  <c r="Q2057" i="1"/>
  <c r="R2057" i="1"/>
  <c r="S2057" i="1"/>
  <c r="T2057" i="1"/>
  <c r="U2057" i="1"/>
  <c r="X2057" i="1"/>
  <c r="N2058" i="1"/>
  <c r="O2058" i="1"/>
  <c r="P2058" i="1"/>
  <c r="Q2058" i="1"/>
  <c r="R2058" i="1"/>
  <c r="S2058" i="1"/>
  <c r="T2058" i="1"/>
  <c r="U2058" i="1"/>
  <c r="X2058" i="1"/>
  <c r="N2059" i="1"/>
  <c r="O2059" i="1"/>
  <c r="P2059" i="1"/>
  <c r="Q2059" i="1"/>
  <c r="R2059" i="1"/>
  <c r="S2059" i="1"/>
  <c r="T2059" i="1"/>
  <c r="U2059" i="1"/>
  <c r="X2059" i="1"/>
  <c r="N2060" i="1"/>
  <c r="O2060" i="1"/>
  <c r="P2060" i="1"/>
  <c r="Q2060" i="1"/>
  <c r="R2060" i="1"/>
  <c r="S2060" i="1"/>
  <c r="T2060" i="1"/>
  <c r="U2060" i="1"/>
  <c r="X2060" i="1"/>
  <c r="N2061" i="1"/>
  <c r="O2061" i="1"/>
  <c r="P2061" i="1"/>
  <c r="Q2061" i="1"/>
  <c r="R2061" i="1"/>
  <c r="S2061" i="1"/>
  <c r="T2061" i="1"/>
  <c r="U2061" i="1"/>
  <c r="X2061" i="1"/>
  <c r="N2062" i="1"/>
  <c r="O2062" i="1"/>
  <c r="P2062" i="1"/>
  <c r="Q2062" i="1"/>
  <c r="R2062" i="1"/>
  <c r="S2062" i="1"/>
  <c r="T2062" i="1"/>
  <c r="U2062" i="1"/>
  <c r="X2062" i="1"/>
  <c r="N2063" i="1"/>
  <c r="O2063" i="1"/>
  <c r="P2063" i="1"/>
  <c r="Q2063" i="1"/>
  <c r="R2063" i="1"/>
  <c r="S2063" i="1"/>
  <c r="T2063" i="1"/>
  <c r="U2063" i="1"/>
  <c r="X2063" i="1"/>
  <c r="N2064" i="1"/>
  <c r="O2064" i="1"/>
  <c r="P2064" i="1"/>
  <c r="Q2064" i="1"/>
  <c r="R2064" i="1"/>
  <c r="S2064" i="1"/>
  <c r="T2064" i="1"/>
  <c r="U2064" i="1"/>
  <c r="X2064" i="1"/>
  <c r="N2065" i="1"/>
  <c r="O2065" i="1"/>
  <c r="P2065" i="1"/>
  <c r="Q2065" i="1"/>
  <c r="R2065" i="1"/>
  <c r="S2065" i="1"/>
  <c r="T2065" i="1"/>
  <c r="U2065" i="1"/>
  <c r="X2065" i="1"/>
  <c r="N2066" i="1"/>
  <c r="O2066" i="1"/>
  <c r="P2066" i="1"/>
  <c r="Q2066" i="1"/>
  <c r="R2066" i="1"/>
  <c r="S2066" i="1"/>
  <c r="T2066" i="1"/>
  <c r="U2066" i="1"/>
  <c r="X2066" i="1"/>
  <c r="N2067" i="1"/>
  <c r="O2067" i="1"/>
  <c r="P2067" i="1"/>
  <c r="Q2067" i="1"/>
  <c r="R2067" i="1"/>
  <c r="S2067" i="1"/>
  <c r="T2067" i="1"/>
  <c r="U2067" i="1"/>
  <c r="X2067" i="1"/>
  <c r="N2068" i="1"/>
  <c r="O2068" i="1"/>
  <c r="P2068" i="1"/>
  <c r="Q2068" i="1"/>
  <c r="R2068" i="1"/>
  <c r="S2068" i="1"/>
  <c r="T2068" i="1"/>
  <c r="U2068" i="1"/>
  <c r="X2068" i="1"/>
  <c r="N2069" i="1"/>
  <c r="O2069" i="1"/>
  <c r="P2069" i="1"/>
  <c r="Q2069" i="1"/>
  <c r="R2069" i="1"/>
  <c r="S2069" i="1"/>
  <c r="T2069" i="1"/>
  <c r="U2069" i="1"/>
  <c r="X2069" i="1"/>
  <c r="N2070" i="1"/>
  <c r="O2070" i="1"/>
  <c r="P2070" i="1"/>
  <c r="Q2070" i="1"/>
  <c r="R2070" i="1"/>
  <c r="S2070" i="1"/>
  <c r="T2070" i="1"/>
  <c r="U2070" i="1"/>
  <c r="X2070" i="1"/>
  <c r="N2071" i="1"/>
  <c r="O2071" i="1"/>
  <c r="P2071" i="1"/>
  <c r="Q2071" i="1"/>
  <c r="R2071" i="1"/>
  <c r="S2071" i="1"/>
  <c r="T2071" i="1"/>
  <c r="U2071" i="1"/>
  <c r="X2071" i="1"/>
  <c r="N2072" i="1"/>
  <c r="O2072" i="1"/>
  <c r="P2072" i="1"/>
  <c r="Q2072" i="1"/>
  <c r="R2072" i="1"/>
  <c r="S2072" i="1"/>
  <c r="T2072" i="1"/>
  <c r="U2072" i="1"/>
  <c r="X2072" i="1"/>
  <c r="N2073" i="1"/>
  <c r="O2073" i="1"/>
  <c r="P2073" i="1"/>
  <c r="Q2073" i="1"/>
  <c r="R2073" i="1"/>
  <c r="S2073" i="1"/>
  <c r="T2073" i="1"/>
  <c r="U2073" i="1"/>
  <c r="X2073" i="1"/>
  <c r="N2074" i="1"/>
  <c r="O2074" i="1"/>
  <c r="P2074" i="1"/>
  <c r="Q2074" i="1"/>
  <c r="R2074" i="1"/>
  <c r="S2074" i="1"/>
  <c r="T2074" i="1"/>
  <c r="U2074" i="1"/>
  <c r="X2074" i="1"/>
  <c r="N2075" i="1"/>
  <c r="O2075" i="1"/>
  <c r="P2075" i="1"/>
  <c r="Q2075" i="1"/>
  <c r="R2075" i="1"/>
  <c r="S2075" i="1"/>
  <c r="T2075" i="1"/>
  <c r="U2075" i="1"/>
  <c r="X2075" i="1"/>
  <c r="N2076" i="1"/>
  <c r="O2076" i="1"/>
  <c r="P2076" i="1"/>
  <c r="Q2076" i="1"/>
  <c r="R2076" i="1"/>
  <c r="S2076" i="1"/>
  <c r="T2076" i="1"/>
  <c r="U2076" i="1"/>
  <c r="X2076" i="1"/>
  <c r="N2077" i="1"/>
  <c r="O2077" i="1"/>
  <c r="P2077" i="1"/>
  <c r="Q2077" i="1"/>
  <c r="R2077" i="1"/>
  <c r="S2077" i="1"/>
  <c r="T2077" i="1"/>
  <c r="U2077" i="1"/>
  <c r="X2077" i="1"/>
  <c r="N2078" i="1"/>
  <c r="O2078" i="1"/>
  <c r="P2078" i="1"/>
  <c r="Q2078" i="1"/>
  <c r="R2078" i="1"/>
  <c r="S2078" i="1"/>
  <c r="T2078" i="1"/>
  <c r="U2078" i="1"/>
  <c r="X2078" i="1"/>
  <c r="N2079" i="1"/>
  <c r="O2079" i="1"/>
  <c r="P2079" i="1"/>
  <c r="Q2079" i="1"/>
  <c r="R2079" i="1"/>
  <c r="S2079" i="1"/>
  <c r="T2079" i="1"/>
  <c r="U2079" i="1"/>
  <c r="X2079" i="1"/>
  <c r="N2080" i="1"/>
  <c r="O2080" i="1"/>
  <c r="P2080" i="1"/>
  <c r="Q2080" i="1"/>
  <c r="R2080" i="1"/>
  <c r="S2080" i="1"/>
  <c r="T2080" i="1"/>
  <c r="U2080" i="1"/>
  <c r="X2080" i="1"/>
  <c r="N2081" i="1"/>
  <c r="O2081" i="1"/>
  <c r="P2081" i="1"/>
  <c r="Q2081" i="1"/>
  <c r="R2081" i="1"/>
  <c r="S2081" i="1"/>
  <c r="T2081" i="1"/>
  <c r="U2081" i="1"/>
  <c r="X2081" i="1"/>
  <c r="N2082" i="1"/>
  <c r="O2082" i="1"/>
  <c r="P2082" i="1"/>
  <c r="Q2082" i="1"/>
  <c r="R2082" i="1"/>
  <c r="S2082" i="1"/>
  <c r="T2082" i="1"/>
  <c r="U2082" i="1"/>
  <c r="X2082" i="1"/>
  <c r="N2083" i="1"/>
  <c r="O2083" i="1"/>
  <c r="P2083" i="1"/>
  <c r="Q2083" i="1"/>
  <c r="R2083" i="1"/>
  <c r="S2083" i="1"/>
  <c r="T2083" i="1"/>
  <c r="U2083" i="1"/>
  <c r="X2083" i="1"/>
  <c r="N2084" i="1"/>
  <c r="O2084" i="1"/>
  <c r="P2084" i="1"/>
  <c r="Q2084" i="1"/>
  <c r="R2084" i="1"/>
  <c r="S2084" i="1"/>
  <c r="T2084" i="1"/>
  <c r="U2084" i="1"/>
  <c r="X2084" i="1"/>
  <c r="N2085" i="1"/>
  <c r="O2085" i="1"/>
  <c r="P2085" i="1"/>
  <c r="Q2085" i="1"/>
  <c r="R2085" i="1"/>
  <c r="S2085" i="1"/>
  <c r="T2085" i="1"/>
  <c r="U2085" i="1"/>
  <c r="X2085" i="1"/>
  <c r="N2086" i="1"/>
  <c r="O2086" i="1"/>
  <c r="P2086" i="1"/>
  <c r="Q2086" i="1"/>
  <c r="R2086" i="1"/>
  <c r="S2086" i="1"/>
  <c r="T2086" i="1"/>
  <c r="U2086" i="1"/>
  <c r="X2086" i="1"/>
  <c r="N2087" i="1"/>
  <c r="O2087" i="1"/>
  <c r="P2087" i="1"/>
  <c r="Q2087" i="1"/>
  <c r="R2087" i="1"/>
  <c r="S2087" i="1"/>
  <c r="T2087" i="1"/>
  <c r="U2087" i="1"/>
  <c r="X2087" i="1"/>
  <c r="N2088" i="1"/>
  <c r="O2088" i="1"/>
  <c r="P2088" i="1"/>
  <c r="Q2088" i="1"/>
  <c r="R2088" i="1"/>
  <c r="S2088" i="1"/>
  <c r="T2088" i="1"/>
  <c r="U2088" i="1"/>
  <c r="X2088" i="1"/>
  <c r="N2089" i="1"/>
  <c r="O2089" i="1"/>
  <c r="P2089" i="1"/>
  <c r="Q2089" i="1"/>
  <c r="R2089" i="1"/>
  <c r="S2089" i="1"/>
  <c r="T2089" i="1"/>
  <c r="U2089" i="1"/>
  <c r="X2089" i="1"/>
  <c r="N2090" i="1"/>
  <c r="O2090" i="1"/>
  <c r="P2090" i="1"/>
  <c r="Q2090" i="1"/>
  <c r="R2090" i="1"/>
  <c r="S2090" i="1"/>
  <c r="T2090" i="1"/>
  <c r="U2090" i="1"/>
  <c r="X2090" i="1"/>
  <c r="N2091" i="1"/>
  <c r="O2091" i="1"/>
  <c r="P2091" i="1"/>
  <c r="Q2091" i="1"/>
  <c r="R2091" i="1"/>
  <c r="S2091" i="1"/>
  <c r="T2091" i="1"/>
  <c r="U2091" i="1"/>
  <c r="X2091" i="1"/>
  <c r="N2092" i="1"/>
  <c r="O2092" i="1"/>
  <c r="P2092" i="1"/>
  <c r="Q2092" i="1"/>
  <c r="R2092" i="1"/>
  <c r="S2092" i="1"/>
  <c r="T2092" i="1"/>
  <c r="U2092" i="1"/>
  <c r="X2092" i="1"/>
  <c r="N2093" i="1"/>
  <c r="O2093" i="1"/>
  <c r="P2093" i="1"/>
  <c r="Q2093" i="1"/>
  <c r="R2093" i="1"/>
  <c r="S2093" i="1"/>
  <c r="T2093" i="1"/>
  <c r="U2093" i="1"/>
  <c r="X2093" i="1"/>
  <c r="N2094" i="1"/>
  <c r="O2094" i="1"/>
  <c r="P2094" i="1"/>
  <c r="Q2094" i="1"/>
  <c r="R2094" i="1"/>
  <c r="S2094" i="1"/>
  <c r="T2094" i="1"/>
  <c r="U2094" i="1"/>
  <c r="X2094" i="1"/>
  <c r="N2095" i="1"/>
  <c r="O2095" i="1"/>
  <c r="P2095" i="1"/>
  <c r="Q2095" i="1"/>
  <c r="R2095" i="1"/>
  <c r="S2095" i="1"/>
  <c r="T2095" i="1"/>
  <c r="U2095" i="1"/>
  <c r="X2095" i="1"/>
  <c r="N2096" i="1"/>
  <c r="O2096" i="1"/>
  <c r="P2096" i="1"/>
  <c r="Q2096" i="1"/>
  <c r="R2096" i="1"/>
  <c r="S2096" i="1"/>
  <c r="T2096" i="1"/>
  <c r="U2096" i="1"/>
  <c r="X2096" i="1"/>
  <c r="N2097" i="1"/>
  <c r="O2097" i="1"/>
  <c r="P2097" i="1"/>
  <c r="Q2097" i="1"/>
  <c r="R2097" i="1"/>
  <c r="S2097" i="1"/>
  <c r="T2097" i="1"/>
  <c r="U2097" i="1"/>
  <c r="X2097" i="1"/>
  <c r="N2098" i="1"/>
  <c r="O2098" i="1"/>
  <c r="P2098" i="1"/>
  <c r="Q2098" i="1"/>
  <c r="R2098" i="1"/>
  <c r="S2098" i="1"/>
  <c r="T2098" i="1"/>
  <c r="U2098" i="1"/>
  <c r="X2098" i="1"/>
  <c r="N2099" i="1"/>
  <c r="O2099" i="1"/>
  <c r="P2099" i="1"/>
  <c r="Q2099" i="1"/>
  <c r="R2099" i="1"/>
  <c r="S2099" i="1"/>
  <c r="T2099" i="1"/>
  <c r="U2099" i="1"/>
  <c r="X2099" i="1"/>
  <c r="N2100" i="1"/>
  <c r="O2100" i="1"/>
  <c r="P2100" i="1"/>
  <c r="Q2100" i="1"/>
  <c r="R2100" i="1"/>
  <c r="S2100" i="1"/>
  <c r="T2100" i="1"/>
  <c r="U2100" i="1"/>
  <c r="X2100" i="1"/>
  <c r="N2101" i="1"/>
  <c r="O2101" i="1"/>
  <c r="P2101" i="1"/>
  <c r="Q2101" i="1"/>
  <c r="R2101" i="1"/>
  <c r="S2101" i="1"/>
  <c r="T2101" i="1"/>
  <c r="U2101" i="1"/>
  <c r="X2101" i="1"/>
  <c r="N2102" i="1"/>
  <c r="O2102" i="1"/>
  <c r="P2102" i="1"/>
  <c r="Q2102" i="1"/>
  <c r="R2102" i="1"/>
  <c r="S2102" i="1"/>
  <c r="T2102" i="1"/>
  <c r="U2102" i="1"/>
  <c r="X2102" i="1"/>
  <c r="N2103" i="1"/>
  <c r="O2103" i="1"/>
  <c r="P2103" i="1"/>
  <c r="Q2103" i="1"/>
  <c r="R2103" i="1"/>
  <c r="S2103" i="1"/>
  <c r="T2103" i="1"/>
  <c r="U2103" i="1"/>
  <c r="X2103" i="1"/>
  <c r="N2104" i="1"/>
  <c r="O2104" i="1"/>
  <c r="P2104" i="1"/>
  <c r="Q2104" i="1"/>
  <c r="R2104" i="1"/>
  <c r="S2104" i="1"/>
  <c r="T2104" i="1"/>
  <c r="U2104" i="1"/>
  <c r="X2104" i="1"/>
  <c r="N2105" i="1"/>
  <c r="O2105" i="1"/>
  <c r="P2105" i="1"/>
  <c r="Q2105" i="1"/>
  <c r="R2105" i="1"/>
  <c r="S2105" i="1"/>
  <c r="T2105" i="1"/>
  <c r="U2105" i="1"/>
  <c r="X2105" i="1"/>
  <c r="N2106" i="1"/>
  <c r="O2106" i="1"/>
  <c r="P2106" i="1"/>
  <c r="Q2106" i="1"/>
  <c r="R2106" i="1"/>
  <c r="S2106" i="1"/>
  <c r="T2106" i="1"/>
  <c r="U2106" i="1"/>
  <c r="X2106" i="1"/>
  <c r="N2107" i="1"/>
  <c r="O2107" i="1"/>
  <c r="P2107" i="1"/>
  <c r="Q2107" i="1"/>
  <c r="R2107" i="1"/>
  <c r="S2107" i="1"/>
  <c r="T2107" i="1"/>
  <c r="U2107" i="1"/>
  <c r="X2107" i="1"/>
  <c r="N2108" i="1"/>
  <c r="O2108" i="1"/>
  <c r="P2108" i="1"/>
  <c r="Q2108" i="1"/>
  <c r="R2108" i="1"/>
  <c r="S2108" i="1"/>
  <c r="T2108" i="1"/>
  <c r="U2108" i="1"/>
  <c r="X2108" i="1"/>
  <c r="N2109" i="1"/>
  <c r="O2109" i="1"/>
  <c r="P2109" i="1"/>
  <c r="Q2109" i="1"/>
  <c r="R2109" i="1"/>
  <c r="S2109" i="1"/>
  <c r="T2109" i="1"/>
  <c r="U2109" i="1"/>
  <c r="X2109" i="1"/>
  <c r="N2110" i="1"/>
  <c r="O2110" i="1"/>
  <c r="P2110" i="1"/>
  <c r="Q2110" i="1"/>
  <c r="R2110" i="1"/>
  <c r="S2110" i="1"/>
  <c r="T2110" i="1"/>
  <c r="U2110" i="1"/>
  <c r="X2110" i="1"/>
  <c r="N2111" i="1"/>
  <c r="O2111" i="1"/>
  <c r="P2111" i="1"/>
  <c r="Q2111" i="1"/>
  <c r="R2111" i="1"/>
  <c r="S2111" i="1"/>
  <c r="T2111" i="1"/>
  <c r="U2111" i="1"/>
  <c r="X2111" i="1"/>
  <c r="N2112" i="1"/>
  <c r="O2112" i="1"/>
  <c r="P2112" i="1"/>
  <c r="Q2112" i="1"/>
  <c r="R2112" i="1"/>
  <c r="S2112" i="1"/>
  <c r="T2112" i="1"/>
  <c r="U2112" i="1"/>
  <c r="X2112" i="1"/>
  <c r="N2113" i="1"/>
  <c r="O2113" i="1"/>
  <c r="P2113" i="1"/>
  <c r="Q2113" i="1"/>
  <c r="R2113" i="1"/>
  <c r="S2113" i="1"/>
  <c r="T2113" i="1"/>
  <c r="U2113" i="1"/>
  <c r="X2113" i="1"/>
  <c r="N2114" i="1"/>
  <c r="O2114" i="1"/>
  <c r="P2114" i="1"/>
  <c r="Q2114" i="1"/>
  <c r="R2114" i="1"/>
  <c r="S2114" i="1"/>
  <c r="T2114" i="1"/>
  <c r="U2114" i="1"/>
  <c r="X2114" i="1"/>
  <c r="N2115" i="1"/>
  <c r="O2115" i="1"/>
  <c r="P2115" i="1"/>
  <c r="Q2115" i="1"/>
  <c r="R2115" i="1"/>
  <c r="S2115" i="1"/>
  <c r="T2115" i="1"/>
  <c r="U2115" i="1"/>
  <c r="X2115" i="1"/>
  <c r="N2116" i="1"/>
  <c r="O2116" i="1"/>
  <c r="P2116" i="1"/>
  <c r="Q2116" i="1"/>
  <c r="R2116" i="1"/>
  <c r="S2116" i="1"/>
  <c r="T2116" i="1"/>
  <c r="U2116" i="1"/>
  <c r="X2116" i="1"/>
  <c r="N2117" i="1"/>
  <c r="O2117" i="1"/>
  <c r="P2117" i="1"/>
  <c r="Q2117" i="1"/>
  <c r="R2117" i="1"/>
  <c r="S2117" i="1"/>
  <c r="T2117" i="1"/>
  <c r="U2117" i="1"/>
  <c r="X2117" i="1"/>
  <c r="N2118" i="1"/>
  <c r="O2118" i="1"/>
  <c r="P2118" i="1"/>
  <c r="Q2118" i="1"/>
  <c r="R2118" i="1"/>
  <c r="S2118" i="1"/>
  <c r="T2118" i="1"/>
  <c r="U2118" i="1"/>
  <c r="X2118" i="1"/>
  <c r="N2119" i="1"/>
  <c r="O2119" i="1"/>
  <c r="P2119" i="1"/>
  <c r="Q2119" i="1"/>
  <c r="R2119" i="1"/>
  <c r="S2119" i="1"/>
  <c r="T2119" i="1"/>
  <c r="U2119" i="1"/>
  <c r="X2119" i="1"/>
  <c r="N2120" i="1"/>
  <c r="O2120" i="1"/>
  <c r="P2120" i="1"/>
  <c r="Q2120" i="1"/>
  <c r="R2120" i="1"/>
  <c r="S2120" i="1"/>
  <c r="T2120" i="1"/>
  <c r="U2120" i="1"/>
  <c r="X2120" i="1"/>
  <c r="N2121" i="1"/>
  <c r="O2121" i="1"/>
  <c r="P2121" i="1"/>
  <c r="Q2121" i="1"/>
  <c r="R2121" i="1"/>
  <c r="S2121" i="1"/>
  <c r="T2121" i="1"/>
  <c r="U2121" i="1"/>
  <c r="X2121" i="1"/>
  <c r="N2122" i="1"/>
  <c r="O2122" i="1"/>
  <c r="P2122" i="1"/>
  <c r="Q2122" i="1"/>
  <c r="R2122" i="1"/>
  <c r="S2122" i="1"/>
  <c r="T2122" i="1"/>
  <c r="U2122" i="1"/>
  <c r="X2122" i="1"/>
  <c r="N2123" i="1"/>
  <c r="O2123" i="1"/>
  <c r="P2123" i="1"/>
  <c r="Q2123" i="1"/>
  <c r="R2123" i="1"/>
  <c r="S2123" i="1"/>
  <c r="T2123" i="1"/>
  <c r="U2123" i="1"/>
  <c r="X2123" i="1"/>
  <c r="N2124" i="1"/>
  <c r="O2124" i="1"/>
  <c r="P2124" i="1"/>
  <c r="Q2124" i="1"/>
  <c r="R2124" i="1"/>
  <c r="S2124" i="1"/>
  <c r="T2124" i="1"/>
  <c r="U2124" i="1"/>
  <c r="X2124" i="1"/>
  <c r="N2125" i="1"/>
  <c r="O2125" i="1"/>
  <c r="P2125" i="1"/>
  <c r="Q2125" i="1"/>
  <c r="R2125" i="1"/>
  <c r="S2125" i="1"/>
  <c r="T2125" i="1"/>
  <c r="U2125" i="1"/>
  <c r="X2125" i="1"/>
  <c r="N2126" i="1"/>
  <c r="O2126" i="1"/>
  <c r="P2126" i="1"/>
  <c r="Q2126" i="1"/>
  <c r="R2126" i="1"/>
  <c r="S2126" i="1"/>
  <c r="T2126" i="1"/>
  <c r="U2126" i="1"/>
  <c r="X2126" i="1"/>
  <c r="N2127" i="1"/>
  <c r="O2127" i="1"/>
  <c r="P2127" i="1"/>
  <c r="Q2127" i="1"/>
  <c r="R2127" i="1"/>
  <c r="S2127" i="1"/>
  <c r="T2127" i="1"/>
  <c r="U2127" i="1"/>
  <c r="X2127" i="1"/>
  <c r="N2128" i="1"/>
  <c r="O2128" i="1"/>
  <c r="P2128" i="1"/>
  <c r="Q2128" i="1"/>
  <c r="R2128" i="1"/>
  <c r="S2128" i="1"/>
  <c r="T2128" i="1"/>
  <c r="U2128" i="1"/>
  <c r="X2128" i="1"/>
  <c r="N2129" i="1"/>
  <c r="O2129" i="1"/>
  <c r="P2129" i="1"/>
  <c r="Q2129" i="1"/>
  <c r="R2129" i="1"/>
  <c r="S2129" i="1"/>
  <c r="T2129" i="1"/>
  <c r="U2129" i="1"/>
  <c r="X2129" i="1"/>
  <c r="N2130" i="1"/>
  <c r="O2130" i="1"/>
  <c r="P2130" i="1"/>
  <c r="Q2130" i="1"/>
  <c r="R2130" i="1"/>
  <c r="S2130" i="1"/>
  <c r="T2130" i="1"/>
  <c r="U2130" i="1"/>
  <c r="X2130" i="1"/>
  <c r="N2131" i="1"/>
  <c r="O2131" i="1"/>
  <c r="P2131" i="1"/>
  <c r="Q2131" i="1"/>
  <c r="R2131" i="1"/>
  <c r="S2131" i="1"/>
  <c r="T2131" i="1"/>
  <c r="U2131" i="1"/>
  <c r="X2131" i="1"/>
  <c r="N2132" i="1"/>
  <c r="O2132" i="1"/>
  <c r="P2132" i="1"/>
  <c r="Q2132" i="1"/>
  <c r="R2132" i="1"/>
  <c r="S2132" i="1"/>
  <c r="T2132" i="1"/>
  <c r="U2132" i="1"/>
  <c r="X2132" i="1"/>
  <c r="N2133" i="1"/>
  <c r="O2133" i="1"/>
  <c r="P2133" i="1"/>
  <c r="Q2133" i="1"/>
  <c r="R2133" i="1"/>
  <c r="S2133" i="1"/>
  <c r="T2133" i="1"/>
  <c r="U2133" i="1"/>
  <c r="X2133" i="1"/>
  <c r="N2134" i="1"/>
  <c r="O2134" i="1"/>
  <c r="P2134" i="1"/>
  <c r="Q2134" i="1"/>
  <c r="R2134" i="1"/>
  <c r="S2134" i="1"/>
  <c r="T2134" i="1"/>
  <c r="U2134" i="1"/>
  <c r="X2134" i="1"/>
  <c r="N2135" i="1"/>
  <c r="O2135" i="1"/>
  <c r="P2135" i="1"/>
  <c r="Q2135" i="1"/>
  <c r="R2135" i="1"/>
  <c r="S2135" i="1"/>
  <c r="T2135" i="1"/>
  <c r="U2135" i="1"/>
  <c r="X2135" i="1"/>
  <c r="N2136" i="1"/>
  <c r="O2136" i="1"/>
  <c r="P2136" i="1"/>
  <c r="Q2136" i="1"/>
  <c r="R2136" i="1"/>
  <c r="S2136" i="1"/>
  <c r="T2136" i="1"/>
  <c r="U2136" i="1"/>
  <c r="X2136" i="1"/>
  <c r="N2137" i="1"/>
  <c r="O2137" i="1"/>
  <c r="P2137" i="1"/>
  <c r="Q2137" i="1"/>
  <c r="R2137" i="1"/>
  <c r="S2137" i="1"/>
  <c r="T2137" i="1"/>
  <c r="U2137" i="1"/>
  <c r="X2137" i="1"/>
  <c r="N2138" i="1"/>
  <c r="O2138" i="1"/>
  <c r="P2138" i="1"/>
  <c r="Q2138" i="1"/>
  <c r="R2138" i="1"/>
  <c r="S2138" i="1"/>
  <c r="T2138" i="1"/>
  <c r="U2138" i="1"/>
  <c r="X2138" i="1"/>
  <c r="N2139" i="1"/>
  <c r="O2139" i="1"/>
  <c r="P2139" i="1"/>
  <c r="Q2139" i="1"/>
  <c r="R2139" i="1"/>
  <c r="S2139" i="1"/>
  <c r="T2139" i="1"/>
  <c r="U2139" i="1"/>
  <c r="X2139" i="1"/>
  <c r="N2140" i="1"/>
  <c r="O2140" i="1"/>
  <c r="P2140" i="1"/>
  <c r="Q2140" i="1"/>
  <c r="R2140" i="1"/>
  <c r="S2140" i="1"/>
  <c r="T2140" i="1"/>
  <c r="U2140" i="1"/>
  <c r="X2140" i="1"/>
  <c r="N2141" i="1"/>
  <c r="O2141" i="1"/>
  <c r="P2141" i="1"/>
  <c r="Q2141" i="1"/>
  <c r="R2141" i="1"/>
  <c r="S2141" i="1"/>
  <c r="T2141" i="1"/>
  <c r="U2141" i="1"/>
  <c r="X2141" i="1"/>
  <c r="N2142" i="1"/>
  <c r="O2142" i="1"/>
  <c r="P2142" i="1"/>
  <c r="Q2142" i="1"/>
  <c r="R2142" i="1"/>
  <c r="S2142" i="1"/>
  <c r="T2142" i="1"/>
  <c r="U2142" i="1"/>
  <c r="X2142" i="1"/>
  <c r="N2143" i="1"/>
  <c r="O2143" i="1"/>
  <c r="P2143" i="1"/>
  <c r="Q2143" i="1"/>
  <c r="R2143" i="1"/>
  <c r="S2143" i="1"/>
  <c r="T2143" i="1"/>
  <c r="U2143" i="1"/>
  <c r="X2143" i="1"/>
  <c r="N2144" i="1"/>
  <c r="O2144" i="1"/>
  <c r="P2144" i="1"/>
  <c r="Q2144" i="1"/>
  <c r="R2144" i="1"/>
  <c r="S2144" i="1"/>
  <c r="T2144" i="1"/>
  <c r="U2144" i="1"/>
  <c r="X2144" i="1"/>
  <c r="N2145" i="1"/>
  <c r="O2145" i="1"/>
  <c r="P2145" i="1"/>
  <c r="Q2145" i="1"/>
  <c r="R2145" i="1"/>
  <c r="S2145" i="1"/>
  <c r="T2145" i="1"/>
  <c r="U2145" i="1"/>
  <c r="X2145" i="1"/>
  <c r="N2146" i="1"/>
  <c r="O2146" i="1"/>
  <c r="P2146" i="1"/>
  <c r="Q2146" i="1"/>
  <c r="R2146" i="1"/>
  <c r="S2146" i="1"/>
  <c r="T2146" i="1"/>
  <c r="U2146" i="1"/>
  <c r="X2146" i="1"/>
  <c r="N2147" i="1"/>
  <c r="O2147" i="1"/>
  <c r="P2147" i="1"/>
  <c r="Q2147" i="1"/>
  <c r="R2147" i="1"/>
  <c r="S2147" i="1"/>
  <c r="T2147" i="1"/>
  <c r="U2147" i="1"/>
  <c r="X2147" i="1"/>
  <c r="N2148" i="1"/>
  <c r="O2148" i="1"/>
  <c r="P2148" i="1"/>
  <c r="Q2148" i="1"/>
  <c r="R2148" i="1"/>
  <c r="S2148" i="1"/>
  <c r="T2148" i="1"/>
  <c r="U2148" i="1"/>
  <c r="X2148" i="1"/>
  <c r="N2149" i="1"/>
  <c r="O2149" i="1"/>
  <c r="P2149" i="1"/>
  <c r="Q2149" i="1"/>
  <c r="R2149" i="1"/>
  <c r="S2149" i="1"/>
  <c r="T2149" i="1"/>
  <c r="U2149" i="1"/>
  <c r="X2149" i="1"/>
  <c r="N2150" i="1"/>
  <c r="O2150" i="1"/>
  <c r="P2150" i="1"/>
  <c r="Q2150" i="1"/>
  <c r="R2150" i="1"/>
  <c r="S2150" i="1"/>
  <c r="T2150" i="1"/>
  <c r="U2150" i="1"/>
  <c r="X2150" i="1"/>
  <c r="N2151" i="1"/>
  <c r="O2151" i="1"/>
  <c r="P2151" i="1"/>
  <c r="Q2151" i="1"/>
  <c r="R2151" i="1"/>
  <c r="S2151" i="1"/>
  <c r="T2151" i="1"/>
  <c r="U2151" i="1"/>
  <c r="X2151" i="1"/>
  <c r="N2152" i="1"/>
  <c r="O2152" i="1"/>
  <c r="P2152" i="1"/>
  <c r="Q2152" i="1"/>
  <c r="R2152" i="1"/>
  <c r="S2152" i="1"/>
  <c r="T2152" i="1"/>
  <c r="U2152" i="1"/>
  <c r="X2152" i="1"/>
  <c r="N2153" i="1"/>
  <c r="O2153" i="1"/>
  <c r="P2153" i="1"/>
  <c r="Q2153" i="1"/>
  <c r="R2153" i="1"/>
  <c r="S2153" i="1"/>
  <c r="T2153" i="1"/>
  <c r="U2153" i="1"/>
  <c r="X2153" i="1"/>
  <c r="N2154" i="1"/>
  <c r="O2154" i="1"/>
  <c r="P2154" i="1"/>
  <c r="Q2154" i="1"/>
  <c r="R2154" i="1"/>
  <c r="S2154" i="1"/>
  <c r="T2154" i="1"/>
  <c r="U2154" i="1"/>
  <c r="X2154" i="1"/>
  <c r="N2155" i="1"/>
  <c r="O2155" i="1"/>
  <c r="P2155" i="1"/>
  <c r="Q2155" i="1"/>
  <c r="R2155" i="1"/>
  <c r="S2155" i="1"/>
  <c r="T2155" i="1"/>
  <c r="U2155" i="1"/>
  <c r="X2155" i="1"/>
  <c r="N2156" i="1"/>
  <c r="O2156" i="1"/>
  <c r="P2156" i="1"/>
  <c r="Q2156" i="1"/>
  <c r="R2156" i="1"/>
  <c r="S2156" i="1"/>
  <c r="T2156" i="1"/>
  <c r="U2156" i="1"/>
  <c r="X2156" i="1"/>
  <c r="N2157" i="1"/>
  <c r="O2157" i="1"/>
  <c r="P2157" i="1"/>
  <c r="Q2157" i="1"/>
  <c r="R2157" i="1"/>
  <c r="S2157" i="1"/>
  <c r="T2157" i="1"/>
  <c r="U2157" i="1"/>
  <c r="X2157" i="1"/>
  <c r="N2158" i="1"/>
  <c r="O2158" i="1"/>
  <c r="P2158" i="1"/>
  <c r="Q2158" i="1"/>
  <c r="R2158" i="1"/>
  <c r="S2158" i="1"/>
  <c r="T2158" i="1"/>
  <c r="U2158" i="1"/>
  <c r="X2158" i="1"/>
  <c r="N2159" i="1"/>
  <c r="O2159" i="1"/>
  <c r="P2159" i="1"/>
  <c r="Q2159" i="1"/>
  <c r="R2159" i="1"/>
  <c r="S2159" i="1"/>
  <c r="T2159" i="1"/>
  <c r="U2159" i="1"/>
  <c r="X2159" i="1"/>
  <c r="N2160" i="1"/>
  <c r="O2160" i="1"/>
  <c r="P2160" i="1"/>
  <c r="Q2160" i="1"/>
  <c r="R2160" i="1"/>
  <c r="S2160" i="1"/>
  <c r="T2160" i="1"/>
  <c r="U2160" i="1"/>
  <c r="X2160" i="1"/>
  <c r="N2161" i="1"/>
  <c r="O2161" i="1"/>
  <c r="P2161" i="1"/>
  <c r="Q2161" i="1"/>
  <c r="R2161" i="1"/>
  <c r="S2161" i="1"/>
  <c r="T2161" i="1"/>
  <c r="U2161" i="1"/>
  <c r="X2161" i="1"/>
  <c r="N2162" i="1"/>
  <c r="O2162" i="1"/>
  <c r="P2162" i="1"/>
  <c r="Q2162" i="1"/>
  <c r="R2162" i="1"/>
  <c r="S2162" i="1"/>
  <c r="T2162" i="1"/>
  <c r="U2162" i="1"/>
  <c r="X2162" i="1"/>
  <c r="N2163" i="1"/>
  <c r="O2163" i="1"/>
  <c r="P2163" i="1"/>
  <c r="Q2163" i="1"/>
  <c r="R2163" i="1"/>
  <c r="S2163" i="1"/>
  <c r="T2163" i="1"/>
  <c r="U2163" i="1"/>
  <c r="X2163" i="1"/>
  <c r="N2164" i="1"/>
  <c r="O2164" i="1"/>
  <c r="P2164" i="1"/>
  <c r="Q2164" i="1"/>
  <c r="R2164" i="1"/>
  <c r="S2164" i="1"/>
  <c r="T2164" i="1"/>
  <c r="U2164" i="1"/>
  <c r="X2164" i="1"/>
  <c r="N2165" i="1"/>
  <c r="O2165" i="1"/>
  <c r="P2165" i="1"/>
  <c r="Q2165" i="1"/>
  <c r="R2165" i="1"/>
  <c r="S2165" i="1"/>
  <c r="T2165" i="1"/>
  <c r="U2165" i="1"/>
  <c r="X2165" i="1"/>
  <c r="N2166" i="1"/>
  <c r="O2166" i="1"/>
  <c r="P2166" i="1"/>
  <c r="Q2166" i="1"/>
  <c r="R2166" i="1"/>
  <c r="S2166" i="1"/>
  <c r="T2166" i="1"/>
  <c r="U2166" i="1"/>
  <c r="X2166" i="1"/>
  <c r="N2167" i="1"/>
  <c r="O2167" i="1"/>
  <c r="P2167" i="1"/>
  <c r="Q2167" i="1"/>
  <c r="R2167" i="1"/>
  <c r="S2167" i="1"/>
  <c r="T2167" i="1"/>
  <c r="U2167" i="1"/>
  <c r="X2167" i="1"/>
  <c r="N2168" i="1"/>
  <c r="O2168" i="1"/>
  <c r="P2168" i="1"/>
  <c r="Q2168" i="1"/>
  <c r="R2168" i="1"/>
  <c r="S2168" i="1"/>
  <c r="T2168" i="1"/>
  <c r="U2168" i="1"/>
  <c r="X2168" i="1"/>
  <c r="N2169" i="1"/>
  <c r="O2169" i="1"/>
  <c r="P2169" i="1"/>
  <c r="Q2169" i="1"/>
  <c r="R2169" i="1"/>
  <c r="S2169" i="1"/>
  <c r="T2169" i="1"/>
  <c r="U2169" i="1"/>
  <c r="X2169" i="1"/>
  <c r="N2170" i="1"/>
  <c r="O2170" i="1"/>
  <c r="P2170" i="1"/>
  <c r="Q2170" i="1"/>
  <c r="R2170" i="1"/>
  <c r="S2170" i="1"/>
  <c r="T2170" i="1"/>
  <c r="U2170" i="1"/>
  <c r="X2170" i="1"/>
  <c r="N2171" i="1"/>
  <c r="O2171" i="1"/>
  <c r="P2171" i="1"/>
  <c r="Q2171" i="1"/>
  <c r="R2171" i="1"/>
  <c r="S2171" i="1"/>
  <c r="T2171" i="1"/>
  <c r="U2171" i="1"/>
  <c r="X2171" i="1"/>
  <c r="N2172" i="1"/>
  <c r="O2172" i="1"/>
  <c r="P2172" i="1"/>
  <c r="Q2172" i="1"/>
  <c r="R2172" i="1"/>
  <c r="S2172" i="1"/>
  <c r="T2172" i="1"/>
  <c r="U2172" i="1"/>
  <c r="X2172" i="1"/>
  <c r="N2173" i="1"/>
  <c r="O2173" i="1"/>
  <c r="P2173" i="1"/>
  <c r="Q2173" i="1"/>
  <c r="R2173" i="1"/>
  <c r="S2173" i="1"/>
  <c r="T2173" i="1"/>
  <c r="U2173" i="1"/>
  <c r="X2173" i="1"/>
  <c r="N2174" i="1"/>
  <c r="O2174" i="1"/>
  <c r="P2174" i="1"/>
  <c r="Q2174" i="1"/>
  <c r="R2174" i="1"/>
  <c r="S2174" i="1"/>
  <c r="T2174" i="1"/>
  <c r="U2174" i="1"/>
  <c r="X2174" i="1"/>
  <c r="N2175" i="1"/>
  <c r="O2175" i="1"/>
  <c r="P2175" i="1"/>
  <c r="Q2175" i="1"/>
  <c r="R2175" i="1"/>
  <c r="S2175" i="1"/>
  <c r="T2175" i="1"/>
  <c r="U2175" i="1"/>
  <c r="X2175" i="1"/>
  <c r="N2176" i="1"/>
  <c r="O2176" i="1"/>
  <c r="P2176" i="1"/>
  <c r="Q2176" i="1"/>
  <c r="R2176" i="1"/>
  <c r="S2176" i="1"/>
  <c r="T2176" i="1"/>
  <c r="U2176" i="1"/>
  <c r="X2176" i="1"/>
  <c r="N2177" i="1"/>
  <c r="O2177" i="1"/>
  <c r="P2177" i="1"/>
  <c r="Q2177" i="1"/>
  <c r="R2177" i="1"/>
  <c r="S2177" i="1"/>
  <c r="T2177" i="1"/>
  <c r="U2177" i="1"/>
  <c r="X2177" i="1"/>
  <c r="N2178" i="1"/>
  <c r="O2178" i="1"/>
  <c r="P2178" i="1"/>
  <c r="Q2178" i="1"/>
  <c r="R2178" i="1"/>
  <c r="S2178" i="1"/>
  <c r="T2178" i="1"/>
  <c r="U2178" i="1"/>
  <c r="X2178" i="1"/>
  <c r="N2179" i="1"/>
  <c r="O2179" i="1"/>
  <c r="P2179" i="1"/>
  <c r="Q2179" i="1"/>
  <c r="R2179" i="1"/>
  <c r="S2179" i="1"/>
  <c r="T2179" i="1"/>
  <c r="U2179" i="1"/>
  <c r="X2179" i="1"/>
  <c r="N2180" i="1"/>
  <c r="O2180" i="1"/>
  <c r="P2180" i="1"/>
  <c r="Q2180" i="1"/>
  <c r="R2180" i="1"/>
  <c r="S2180" i="1"/>
  <c r="T2180" i="1"/>
  <c r="U2180" i="1"/>
  <c r="X2180" i="1"/>
  <c r="N2181" i="1"/>
  <c r="O2181" i="1"/>
  <c r="P2181" i="1"/>
  <c r="Q2181" i="1"/>
  <c r="R2181" i="1"/>
  <c r="S2181" i="1"/>
  <c r="T2181" i="1"/>
  <c r="U2181" i="1"/>
  <c r="X2181" i="1"/>
  <c r="N2182" i="1"/>
  <c r="O2182" i="1"/>
  <c r="P2182" i="1"/>
  <c r="Q2182" i="1"/>
  <c r="R2182" i="1"/>
  <c r="S2182" i="1"/>
  <c r="T2182" i="1"/>
  <c r="U2182" i="1"/>
  <c r="X2182" i="1"/>
  <c r="N2183" i="1"/>
  <c r="O2183" i="1"/>
  <c r="P2183" i="1"/>
  <c r="Q2183" i="1"/>
  <c r="R2183" i="1"/>
  <c r="S2183" i="1"/>
  <c r="T2183" i="1"/>
  <c r="U2183" i="1"/>
  <c r="X2183" i="1"/>
  <c r="N2184" i="1"/>
  <c r="O2184" i="1"/>
  <c r="P2184" i="1"/>
  <c r="Q2184" i="1"/>
  <c r="R2184" i="1"/>
  <c r="S2184" i="1"/>
  <c r="T2184" i="1"/>
  <c r="U2184" i="1"/>
  <c r="X2184" i="1"/>
  <c r="N2185" i="1"/>
  <c r="O2185" i="1"/>
  <c r="P2185" i="1"/>
  <c r="Q2185" i="1"/>
  <c r="R2185" i="1"/>
  <c r="S2185" i="1"/>
  <c r="T2185" i="1"/>
  <c r="U2185" i="1"/>
  <c r="X2185" i="1"/>
  <c r="N2186" i="1"/>
  <c r="O2186" i="1"/>
  <c r="P2186" i="1"/>
  <c r="Q2186" i="1"/>
  <c r="R2186" i="1"/>
  <c r="S2186" i="1"/>
  <c r="T2186" i="1"/>
  <c r="U2186" i="1"/>
  <c r="X2186" i="1"/>
  <c r="N2187" i="1"/>
  <c r="O2187" i="1"/>
  <c r="P2187" i="1"/>
  <c r="Q2187" i="1"/>
  <c r="R2187" i="1"/>
  <c r="S2187" i="1"/>
  <c r="T2187" i="1"/>
  <c r="U2187" i="1"/>
  <c r="X2187" i="1"/>
  <c r="N2188" i="1"/>
  <c r="O2188" i="1"/>
  <c r="P2188" i="1"/>
  <c r="Q2188" i="1"/>
  <c r="R2188" i="1"/>
  <c r="S2188" i="1"/>
  <c r="T2188" i="1"/>
  <c r="U2188" i="1"/>
  <c r="X2188" i="1"/>
  <c r="N2189" i="1"/>
  <c r="O2189" i="1"/>
  <c r="P2189" i="1"/>
  <c r="Q2189" i="1"/>
  <c r="R2189" i="1"/>
  <c r="S2189" i="1"/>
  <c r="T2189" i="1"/>
  <c r="U2189" i="1"/>
  <c r="X2189" i="1"/>
  <c r="N2190" i="1"/>
  <c r="O2190" i="1"/>
  <c r="P2190" i="1"/>
  <c r="Q2190" i="1"/>
  <c r="R2190" i="1"/>
  <c r="S2190" i="1"/>
  <c r="T2190" i="1"/>
  <c r="U2190" i="1"/>
  <c r="X2190" i="1"/>
  <c r="N2191" i="1"/>
  <c r="O2191" i="1"/>
  <c r="P2191" i="1"/>
  <c r="Q2191" i="1"/>
  <c r="R2191" i="1"/>
  <c r="S2191" i="1"/>
  <c r="T2191" i="1"/>
  <c r="U2191" i="1"/>
  <c r="X2191" i="1"/>
  <c r="N2192" i="1"/>
  <c r="O2192" i="1"/>
  <c r="P2192" i="1"/>
  <c r="Q2192" i="1"/>
  <c r="R2192" i="1"/>
  <c r="S2192" i="1"/>
  <c r="T2192" i="1"/>
  <c r="U2192" i="1"/>
  <c r="X2192" i="1"/>
  <c r="N2193" i="1"/>
  <c r="O2193" i="1"/>
  <c r="P2193" i="1"/>
  <c r="Q2193" i="1"/>
  <c r="R2193" i="1"/>
  <c r="S2193" i="1"/>
  <c r="T2193" i="1"/>
  <c r="U2193" i="1"/>
  <c r="X2193" i="1"/>
  <c r="N2194" i="1"/>
  <c r="O2194" i="1"/>
  <c r="P2194" i="1"/>
  <c r="Q2194" i="1"/>
  <c r="R2194" i="1"/>
  <c r="S2194" i="1"/>
  <c r="T2194" i="1"/>
  <c r="U2194" i="1"/>
  <c r="X2194" i="1"/>
  <c r="N2195" i="1"/>
  <c r="O2195" i="1"/>
  <c r="P2195" i="1"/>
  <c r="Q2195" i="1"/>
  <c r="R2195" i="1"/>
  <c r="S2195" i="1"/>
  <c r="T2195" i="1"/>
  <c r="U2195" i="1"/>
  <c r="X2195" i="1"/>
  <c r="N2196" i="1"/>
  <c r="O2196" i="1"/>
  <c r="P2196" i="1"/>
  <c r="Q2196" i="1"/>
  <c r="R2196" i="1"/>
  <c r="S2196" i="1"/>
  <c r="T2196" i="1"/>
  <c r="U2196" i="1"/>
  <c r="X2196" i="1"/>
  <c r="N2197" i="1"/>
  <c r="O2197" i="1"/>
  <c r="P2197" i="1"/>
  <c r="Q2197" i="1"/>
  <c r="R2197" i="1"/>
  <c r="S2197" i="1"/>
  <c r="T2197" i="1"/>
  <c r="U2197" i="1"/>
  <c r="X2197" i="1"/>
  <c r="N2198" i="1"/>
  <c r="O2198" i="1"/>
  <c r="P2198" i="1"/>
  <c r="Q2198" i="1"/>
  <c r="R2198" i="1"/>
  <c r="S2198" i="1"/>
  <c r="T2198" i="1"/>
  <c r="U2198" i="1"/>
  <c r="X2198" i="1"/>
  <c r="N2199" i="1"/>
  <c r="O2199" i="1"/>
  <c r="P2199" i="1"/>
  <c r="Q2199" i="1"/>
  <c r="R2199" i="1"/>
  <c r="S2199" i="1"/>
  <c r="T2199" i="1"/>
  <c r="U2199" i="1"/>
  <c r="X2199" i="1"/>
  <c r="N2200" i="1"/>
  <c r="O2200" i="1"/>
  <c r="P2200" i="1"/>
  <c r="Q2200" i="1"/>
  <c r="R2200" i="1"/>
  <c r="S2200" i="1"/>
  <c r="T2200" i="1"/>
  <c r="U2200" i="1"/>
  <c r="X2200" i="1"/>
  <c r="N2201" i="1"/>
  <c r="O2201" i="1"/>
  <c r="P2201" i="1"/>
  <c r="Q2201" i="1"/>
  <c r="R2201" i="1"/>
  <c r="S2201" i="1"/>
  <c r="T2201" i="1"/>
  <c r="U2201" i="1"/>
  <c r="X2201" i="1"/>
  <c r="N2202" i="1"/>
  <c r="O2202" i="1"/>
  <c r="P2202" i="1"/>
  <c r="Q2202" i="1"/>
  <c r="R2202" i="1"/>
  <c r="S2202" i="1"/>
  <c r="T2202" i="1"/>
  <c r="U2202" i="1"/>
  <c r="X2202" i="1"/>
  <c r="N2203" i="1"/>
  <c r="O2203" i="1"/>
  <c r="P2203" i="1"/>
  <c r="Q2203" i="1"/>
  <c r="R2203" i="1"/>
  <c r="S2203" i="1"/>
  <c r="T2203" i="1"/>
  <c r="U2203" i="1"/>
  <c r="X2203" i="1"/>
  <c r="N2204" i="1"/>
  <c r="O2204" i="1"/>
  <c r="P2204" i="1"/>
  <c r="Q2204" i="1"/>
  <c r="R2204" i="1"/>
  <c r="S2204" i="1"/>
  <c r="T2204" i="1"/>
  <c r="U2204" i="1"/>
  <c r="X2204" i="1"/>
  <c r="N2205" i="1"/>
  <c r="O2205" i="1"/>
  <c r="P2205" i="1"/>
  <c r="Q2205" i="1"/>
  <c r="R2205" i="1"/>
  <c r="S2205" i="1"/>
  <c r="T2205" i="1"/>
  <c r="U2205" i="1"/>
  <c r="X2205" i="1"/>
  <c r="N2206" i="1"/>
  <c r="O2206" i="1"/>
  <c r="P2206" i="1"/>
  <c r="Q2206" i="1"/>
  <c r="R2206" i="1"/>
  <c r="S2206" i="1"/>
  <c r="T2206" i="1"/>
  <c r="U2206" i="1"/>
  <c r="X2206" i="1"/>
  <c r="N2207" i="1"/>
  <c r="O2207" i="1"/>
  <c r="P2207" i="1"/>
  <c r="Q2207" i="1"/>
  <c r="R2207" i="1"/>
  <c r="S2207" i="1"/>
  <c r="T2207" i="1"/>
  <c r="U2207" i="1"/>
  <c r="X2207" i="1"/>
  <c r="N2208" i="1"/>
  <c r="O2208" i="1"/>
  <c r="P2208" i="1"/>
  <c r="Q2208" i="1"/>
  <c r="R2208" i="1"/>
  <c r="S2208" i="1"/>
  <c r="T2208" i="1"/>
  <c r="U2208" i="1"/>
  <c r="X2208" i="1"/>
  <c r="N2209" i="1"/>
  <c r="O2209" i="1"/>
  <c r="P2209" i="1"/>
  <c r="Q2209" i="1"/>
  <c r="R2209" i="1"/>
  <c r="S2209" i="1"/>
  <c r="T2209" i="1"/>
  <c r="U2209" i="1"/>
  <c r="X2209" i="1"/>
  <c r="N2210" i="1"/>
  <c r="O2210" i="1"/>
  <c r="P2210" i="1"/>
  <c r="Q2210" i="1"/>
  <c r="R2210" i="1"/>
  <c r="S2210" i="1"/>
  <c r="T2210" i="1"/>
  <c r="U2210" i="1"/>
  <c r="X2210" i="1"/>
  <c r="N2211" i="1"/>
  <c r="O2211" i="1"/>
  <c r="P2211" i="1"/>
  <c r="Q2211" i="1"/>
  <c r="R2211" i="1"/>
  <c r="S2211" i="1"/>
  <c r="T2211" i="1"/>
  <c r="U2211" i="1"/>
  <c r="X2211" i="1"/>
  <c r="N2212" i="1"/>
  <c r="O2212" i="1"/>
  <c r="P2212" i="1"/>
  <c r="Q2212" i="1"/>
  <c r="R2212" i="1"/>
  <c r="S2212" i="1"/>
  <c r="T2212" i="1"/>
  <c r="U2212" i="1"/>
  <c r="X2212" i="1"/>
  <c r="N2213" i="1"/>
  <c r="O2213" i="1"/>
  <c r="P2213" i="1"/>
  <c r="Q2213" i="1"/>
  <c r="R2213" i="1"/>
  <c r="S2213" i="1"/>
  <c r="T2213" i="1"/>
  <c r="U2213" i="1"/>
  <c r="X2213" i="1"/>
  <c r="N2214" i="1"/>
  <c r="O2214" i="1"/>
  <c r="P2214" i="1"/>
  <c r="Q2214" i="1"/>
  <c r="R2214" i="1"/>
  <c r="S2214" i="1"/>
  <c r="T2214" i="1"/>
  <c r="U2214" i="1"/>
  <c r="X2214" i="1"/>
  <c r="N2215" i="1"/>
  <c r="O2215" i="1"/>
  <c r="P2215" i="1"/>
  <c r="Q2215" i="1"/>
  <c r="R2215" i="1"/>
  <c r="S2215" i="1"/>
  <c r="T2215" i="1"/>
  <c r="U2215" i="1"/>
  <c r="X2215" i="1"/>
  <c r="N2216" i="1"/>
  <c r="O2216" i="1"/>
  <c r="P2216" i="1"/>
  <c r="Q2216" i="1"/>
  <c r="R2216" i="1"/>
  <c r="S2216" i="1"/>
  <c r="T2216" i="1"/>
  <c r="U2216" i="1"/>
  <c r="X2216" i="1"/>
  <c r="N2217" i="1"/>
  <c r="O2217" i="1"/>
  <c r="P2217" i="1"/>
  <c r="Q2217" i="1"/>
  <c r="R2217" i="1"/>
  <c r="S2217" i="1"/>
  <c r="T2217" i="1"/>
  <c r="U2217" i="1"/>
  <c r="X2217" i="1"/>
  <c r="N2218" i="1"/>
  <c r="O2218" i="1"/>
  <c r="P2218" i="1"/>
  <c r="Q2218" i="1"/>
  <c r="R2218" i="1"/>
  <c r="S2218" i="1"/>
  <c r="T2218" i="1"/>
  <c r="U2218" i="1"/>
  <c r="X2218" i="1"/>
  <c r="N2219" i="1"/>
  <c r="O2219" i="1"/>
  <c r="P2219" i="1"/>
  <c r="Q2219" i="1"/>
  <c r="R2219" i="1"/>
  <c r="S2219" i="1"/>
  <c r="T2219" i="1"/>
  <c r="U2219" i="1"/>
  <c r="X2219" i="1"/>
  <c r="N2220" i="1"/>
  <c r="O2220" i="1"/>
  <c r="P2220" i="1"/>
  <c r="Q2220" i="1"/>
  <c r="R2220" i="1"/>
  <c r="S2220" i="1"/>
  <c r="T2220" i="1"/>
  <c r="U2220" i="1"/>
  <c r="X2220" i="1"/>
  <c r="N2221" i="1"/>
  <c r="O2221" i="1"/>
  <c r="P2221" i="1"/>
  <c r="Q2221" i="1"/>
  <c r="R2221" i="1"/>
  <c r="S2221" i="1"/>
  <c r="T2221" i="1"/>
  <c r="U2221" i="1"/>
  <c r="X2221" i="1"/>
  <c r="N2222" i="1"/>
  <c r="O2222" i="1"/>
  <c r="P2222" i="1"/>
  <c r="Q2222" i="1"/>
  <c r="R2222" i="1"/>
  <c r="S2222" i="1"/>
  <c r="T2222" i="1"/>
  <c r="U2222" i="1"/>
  <c r="X2222" i="1"/>
  <c r="N2223" i="1"/>
  <c r="O2223" i="1"/>
  <c r="P2223" i="1"/>
  <c r="Q2223" i="1"/>
  <c r="R2223" i="1"/>
  <c r="S2223" i="1"/>
  <c r="T2223" i="1"/>
  <c r="U2223" i="1"/>
  <c r="X2223" i="1"/>
  <c r="N2224" i="1"/>
  <c r="O2224" i="1"/>
  <c r="P2224" i="1"/>
  <c r="Q2224" i="1"/>
  <c r="R2224" i="1"/>
  <c r="S2224" i="1"/>
  <c r="T2224" i="1"/>
  <c r="U2224" i="1"/>
  <c r="X2224" i="1"/>
  <c r="N2225" i="1"/>
  <c r="O2225" i="1"/>
  <c r="P2225" i="1"/>
  <c r="Q2225" i="1"/>
  <c r="R2225" i="1"/>
  <c r="S2225" i="1"/>
  <c r="T2225" i="1"/>
  <c r="U2225" i="1"/>
  <c r="X2225" i="1"/>
  <c r="N2226" i="1"/>
  <c r="O2226" i="1"/>
  <c r="P2226" i="1"/>
  <c r="Q2226" i="1"/>
  <c r="R2226" i="1"/>
  <c r="S2226" i="1"/>
  <c r="T2226" i="1"/>
  <c r="U2226" i="1"/>
  <c r="X2226" i="1"/>
  <c r="N2227" i="1"/>
  <c r="O2227" i="1"/>
  <c r="P2227" i="1"/>
  <c r="Q2227" i="1"/>
  <c r="R2227" i="1"/>
  <c r="S2227" i="1"/>
  <c r="T2227" i="1"/>
  <c r="U2227" i="1"/>
  <c r="X2227" i="1"/>
  <c r="N2228" i="1"/>
  <c r="O2228" i="1"/>
  <c r="P2228" i="1"/>
  <c r="Q2228" i="1"/>
  <c r="R2228" i="1"/>
  <c r="S2228" i="1"/>
  <c r="T2228" i="1"/>
  <c r="U2228" i="1"/>
  <c r="X2228" i="1"/>
  <c r="N2229" i="1"/>
  <c r="O2229" i="1"/>
  <c r="P2229" i="1"/>
  <c r="Q2229" i="1"/>
  <c r="R2229" i="1"/>
  <c r="S2229" i="1"/>
  <c r="T2229" i="1"/>
  <c r="U2229" i="1"/>
  <c r="X2229" i="1"/>
  <c r="N2230" i="1"/>
  <c r="O2230" i="1"/>
  <c r="P2230" i="1"/>
  <c r="Q2230" i="1"/>
  <c r="R2230" i="1"/>
  <c r="S2230" i="1"/>
  <c r="T2230" i="1"/>
  <c r="U2230" i="1"/>
  <c r="X2230" i="1"/>
  <c r="N2231" i="1"/>
  <c r="O2231" i="1"/>
  <c r="P2231" i="1"/>
  <c r="Q2231" i="1"/>
  <c r="R2231" i="1"/>
  <c r="S2231" i="1"/>
  <c r="T2231" i="1"/>
  <c r="U2231" i="1"/>
  <c r="X2231" i="1"/>
  <c r="N2232" i="1"/>
  <c r="O2232" i="1"/>
  <c r="P2232" i="1"/>
  <c r="Q2232" i="1"/>
  <c r="R2232" i="1"/>
  <c r="S2232" i="1"/>
  <c r="T2232" i="1"/>
  <c r="U2232" i="1"/>
  <c r="X2232" i="1"/>
  <c r="N2233" i="1"/>
  <c r="O2233" i="1"/>
  <c r="P2233" i="1"/>
  <c r="Q2233" i="1"/>
  <c r="R2233" i="1"/>
  <c r="S2233" i="1"/>
  <c r="T2233" i="1"/>
  <c r="U2233" i="1"/>
  <c r="X2233" i="1"/>
  <c r="N2234" i="1"/>
  <c r="O2234" i="1"/>
  <c r="P2234" i="1"/>
  <c r="Q2234" i="1"/>
  <c r="R2234" i="1"/>
  <c r="S2234" i="1"/>
  <c r="T2234" i="1"/>
  <c r="U2234" i="1"/>
  <c r="X2234" i="1"/>
  <c r="N2235" i="1"/>
  <c r="O2235" i="1"/>
  <c r="P2235" i="1"/>
  <c r="Q2235" i="1"/>
  <c r="R2235" i="1"/>
  <c r="S2235" i="1"/>
  <c r="T2235" i="1"/>
  <c r="U2235" i="1"/>
  <c r="X2235" i="1"/>
  <c r="N2236" i="1"/>
  <c r="O2236" i="1"/>
  <c r="P2236" i="1"/>
  <c r="Q2236" i="1"/>
  <c r="R2236" i="1"/>
  <c r="S2236" i="1"/>
  <c r="T2236" i="1"/>
  <c r="U2236" i="1"/>
  <c r="X2236" i="1"/>
  <c r="N2237" i="1"/>
  <c r="O2237" i="1"/>
  <c r="P2237" i="1"/>
  <c r="Q2237" i="1"/>
  <c r="R2237" i="1"/>
  <c r="S2237" i="1"/>
  <c r="T2237" i="1"/>
  <c r="U2237" i="1"/>
  <c r="X2237" i="1"/>
  <c r="N2238" i="1"/>
  <c r="O2238" i="1"/>
  <c r="P2238" i="1"/>
  <c r="Q2238" i="1"/>
  <c r="R2238" i="1"/>
  <c r="S2238" i="1"/>
  <c r="T2238" i="1"/>
  <c r="U2238" i="1"/>
  <c r="X2238" i="1"/>
  <c r="N2239" i="1"/>
  <c r="O2239" i="1"/>
  <c r="P2239" i="1"/>
  <c r="Q2239" i="1"/>
  <c r="R2239" i="1"/>
  <c r="S2239" i="1"/>
  <c r="T2239" i="1"/>
  <c r="U2239" i="1"/>
  <c r="X2239" i="1"/>
  <c r="N2240" i="1"/>
  <c r="O2240" i="1"/>
  <c r="P2240" i="1"/>
  <c r="Q2240" i="1"/>
  <c r="R2240" i="1"/>
  <c r="S2240" i="1"/>
  <c r="T2240" i="1"/>
  <c r="U2240" i="1"/>
  <c r="X2240" i="1"/>
  <c r="N2241" i="1"/>
  <c r="O2241" i="1"/>
  <c r="P2241" i="1"/>
  <c r="Q2241" i="1"/>
  <c r="R2241" i="1"/>
  <c r="S2241" i="1"/>
  <c r="T2241" i="1"/>
  <c r="U2241" i="1"/>
  <c r="X2241" i="1"/>
  <c r="N2242" i="1"/>
  <c r="O2242" i="1"/>
  <c r="P2242" i="1"/>
  <c r="Q2242" i="1"/>
  <c r="R2242" i="1"/>
  <c r="S2242" i="1"/>
  <c r="T2242" i="1"/>
  <c r="U2242" i="1"/>
  <c r="X2242" i="1"/>
  <c r="N2243" i="1"/>
  <c r="O2243" i="1"/>
  <c r="P2243" i="1"/>
  <c r="Q2243" i="1"/>
  <c r="R2243" i="1"/>
  <c r="S2243" i="1"/>
  <c r="T2243" i="1"/>
  <c r="U2243" i="1"/>
  <c r="X2243" i="1"/>
  <c r="N2244" i="1"/>
  <c r="O2244" i="1"/>
  <c r="P2244" i="1"/>
  <c r="Q2244" i="1"/>
  <c r="R2244" i="1"/>
  <c r="S2244" i="1"/>
  <c r="T2244" i="1"/>
  <c r="U2244" i="1"/>
  <c r="X2244" i="1"/>
  <c r="N2245" i="1"/>
  <c r="O2245" i="1"/>
  <c r="P2245" i="1"/>
  <c r="Q2245" i="1"/>
  <c r="R2245" i="1"/>
  <c r="S2245" i="1"/>
  <c r="T2245" i="1"/>
  <c r="U2245" i="1"/>
  <c r="X2245" i="1"/>
  <c r="N2246" i="1"/>
  <c r="O2246" i="1"/>
  <c r="P2246" i="1"/>
  <c r="Q2246" i="1"/>
  <c r="R2246" i="1"/>
  <c r="S2246" i="1"/>
  <c r="T2246" i="1"/>
  <c r="U2246" i="1"/>
  <c r="X2246" i="1"/>
  <c r="N2247" i="1"/>
  <c r="O2247" i="1"/>
  <c r="P2247" i="1"/>
  <c r="Q2247" i="1"/>
  <c r="R2247" i="1"/>
  <c r="S2247" i="1"/>
  <c r="T2247" i="1"/>
  <c r="U2247" i="1"/>
  <c r="X2247" i="1"/>
  <c r="N2248" i="1"/>
  <c r="O2248" i="1"/>
  <c r="P2248" i="1"/>
  <c r="Q2248" i="1"/>
  <c r="R2248" i="1"/>
  <c r="S2248" i="1"/>
  <c r="T2248" i="1"/>
  <c r="U2248" i="1"/>
  <c r="X2248" i="1"/>
  <c r="N2249" i="1"/>
  <c r="O2249" i="1"/>
  <c r="P2249" i="1"/>
  <c r="Q2249" i="1"/>
  <c r="R2249" i="1"/>
  <c r="S2249" i="1"/>
  <c r="T2249" i="1"/>
  <c r="U2249" i="1"/>
  <c r="X2249" i="1"/>
  <c r="N2250" i="1"/>
  <c r="O2250" i="1"/>
  <c r="P2250" i="1"/>
  <c r="Q2250" i="1"/>
  <c r="R2250" i="1"/>
  <c r="S2250" i="1"/>
  <c r="T2250" i="1"/>
  <c r="U2250" i="1"/>
  <c r="X2250" i="1"/>
  <c r="N2251" i="1"/>
  <c r="O2251" i="1"/>
  <c r="P2251" i="1"/>
  <c r="Q2251" i="1"/>
  <c r="R2251" i="1"/>
  <c r="S2251" i="1"/>
  <c r="T2251" i="1"/>
  <c r="U2251" i="1"/>
  <c r="X2251" i="1"/>
  <c r="N2252" i="1"/>
  <c r="O2252" i="1"/>
  <c r="P2252" i="1"/>
  <c r="Q2252" i="1"/>
  <c r="R2252" i="1"/>
  <c r="S2252" i="1"/>
  <c r="T2252" i="1"/>
  <c r="U2252" i="1"/>
  <c r="X2252" i="1"/>
  <c r="N2253" i="1"/>
  <c r="O2253" i="1"/>
  <c r="P2253" i="1"/>
  <c r="Q2253" i="1"/>
  <c r="R2253" i="1"/>
  <c r="S2253" i="1"/>
  <c r="T2253" i="1"/>
  <c r="U2253" i="1"/>
  <c r="X2253" i="1"/>
  <c r="N2254" i="1"/>
  <c r="O2254" i="1"/>
  <c r="P2254" i="1"/>
  <c r="Q2254" i="1"/>
  <c r="R2254" i="1"/>
  <c r="S2254" i="1"/>
  <c r="T2254" i="1"/>
  <c r="U2254" i="1"/>
  <c r="X2254" i="1"/>
  <c r="N2255" i="1"/>
  <c r="O2255" i="1"/>
  <c r="P2255" i="1"/>
  <c r="Q2255" i="1"/>
  <c r="R2255" i="1"/>
  <c r="S2255" i="1"/>
  <c r="T2255" i="1"/>
  <c r="U2255" i="1"/>
  <c r="X2255" i="1"/>
  <c r="N2256" i="1"/>
  <c r="O2256" i="1"/>
  <c r="P2256" i="1"/>
  <c r="Q2256" i="1"/>
  <c r="R2256" i="1"/>
  <c r="S2256" i="1"/>
  <c r="T2256" i="1"/>
  <c r="U2256" i="1"/>
  <c r="X2256" i="1"/>
  <c r="N2257" i="1"/>
  <c r="O2257" i="1"/>
  <c r="P2257" i="1"/>
  <c r="Q2257" i="1"/>
  <c r="R2257" i="1"/>
  <c r="S2257" i="1"/>
  <c r="T2257" i="1"/>
  <c r="U2257" i="1"/>
  <c r="X2257" i="1"/>
  <c r="N2258" i="1"/>
  <c r="O2258" i="1"/>
  <c r="P2258" i="1"/>
  <c r="Q2258" i="1"/>
  <c r="R2258" i="1"/>
  <c r="S2258" i="1"/>
  <c r="T2258" i="1"/>
  <c r="U2258" i="1"/>
  <c r="X2258" i="1"/>
  <c r="N2259" i="1"/>
  <c r="O2259" i="1"/>
  <c r="P2259" i="1"/>
  <c r="Q2259" i="1"/>
  <c r="R2259" i="1"/>
  <c r="S2259" i="1"/>
  <c r="T2259" i="1"/>
  <c r="U2259" i="1"/>
  <c r="X2259" i="1"/>
  <c r="N2260" i="1"/>
  <c r="O2260" i="1"/>
  <c r="P2260" i="1"/>
  <c r="Q2260" i="1"/>
  <c r="R2260" i="1"/>
  <c r="S2260" i="1"/>
  <c r="T2260" i="1"/>
  <c r="U2260" i="1"/>
  <c r="X2260" i="1"/>
  <c r="N2261" i="1"/>
  <c r="O2261" i="1"/>
  <c r="P2261" i="1"/>
  <c r="Q2261" i="1"/>
  <c r="R2261" i="1"/>
  <c r="S2261" i="1"/>
  <c r="T2261" i="1"/>
  <c r="U2261" i="1"/>
  <c r="X2261" i="1"/>
  <c r="N2262" i="1"/>
  <c r="O2262" i="1"/>
  <c r="P2262" i="1"/>
  <c r="Q2262" i="1"/>
  <c r="R2262" i="1"/>
  <c r="S2262" i="1"/>
  <c r="T2262" i="1"/>
  <c r="U2262" i="1"/>
  <c r="X2262" i="1"/>
  <c r="N2263" i="1"/>
  <c r="O2263" i="1"/>
  <c r="P2263" i="1"/>
  <c r="Q2263" i="1"/>
  <c r="R2263" i="1"/>
  <c r="S2263" i="1"/>
  <c r="T2263" i="1"/>
  <c r="U2263" i="1"/>
  <c r="X2263" i="1"/>
  <c r="N2264" i="1"/>
  <c r="O2264" i="1"/>
  <c r="P2264" i="1"/>
  <c r="Q2264" i="1"/>
  <c r="R2264" i="1"/>
  <c r="S2264" i="1"/>
  <c r="T2264" i="1"/>
  <c r="U2264" i="1"/>
  <c r="X2264" i="1"/>
  <c r="N2265" i="1"/>
  <c r="O2265" i="1"/>
  <c r="P2265" i="1"/>
  <c r="Q2265" i="1"/>
  <c r="R2265" i="1"/>
  <c r="S2265" i="1"/>
  <c r="T2265" i="1"/>
  <c r="U2265" i="1"/>
  <c r="X2265" i="1"/>
  <c r="N2266" i="1"/>
  <c r="O2266" i="1"/>
  <c r="P2266" i="1"/>
  <c r="Q2266" i="1"/>
  <c r="R2266" i="1"/>
  <c r="S2266" i="1"/>
  <c r="T2266" i="1"/>
  <c r="U2266" i="1"/>
  <c r="X2266" i="1"/>
  <c r="N2267" i="1"/>
  <c r="O2267" i="1"/>
  <c r="P2267" i="1"/>
  <c r="Q2267" i="1"/>
  <c r="R2267" i="1"/>
  <c r="S2267" i="1"/>
  <c r="T2267" i="1"/>
  <c r="U2267" i="1"/>
  <c r="X2267" i="1"/>
  <c r="N2268" i="1"/>
  <c r="O2268" i="1"/>
  <c r="P2268" i="1"/>
  <c r="Q2268" i="1"/>
  <c r="R2268" i="1"/>
  <c r="S2268" i="1"/>
  <c r="T2268" i="1"/>
  <c r="U2268" i="1"/>
  <c r="X2268" i="1"/>
  <c r="N2269" i="1"/>
  <c r="O2269" i="1"/>
  <c r="P2269" i="1"/>
  <c r="Q2269" i="1"/>
  <c r="R2269" i="1"/>
  <c r="S2269" i="1"/>
  <c r="T2269" i="1"/>
  <c r="U2269" i="1"/>
  <c r="X2269" i="1"/>
  <c r="N2270" i="1"/>
  <c r="O2270" i="1"/>
  <c r="P2270" i="1"/>
  <c r="Q2270" i="1"/>
  <c r="R2270" i="1"/>
  <c r="S2270" i="1"/>
  <c r="T2270" i="1"/>
  <c r="U2270" i="1"/>
  <c r="X2270" i="1"/>
  <c r="N2271" i="1"/>
  <c r="O2271" i="1"/>
  <c r="P2271" i="1"/>
  <c r="Q2271" i="1"/>
  <c r="R2271" i="1"/>
  <c r="S2271" i="1"/>
  <c r="T2271" i="1"/>
  <c r="U2271" i="1"/>
  <c r="X2271" i="1"/>
  <c r="N2272" i="1"/>
  <c r="O2272" i="1"/>
  <c r="P2272" i="1"/>
  <c r="Q2272" i="1"/>
  <c r="R2272" i="1"/>
  <c r="S2272" i="1"/>
  <c r="T2272" i="1"/>
  <c r="U2272" i="1"/>
  <c r="X2272" i="1"/>
  <c r="N2273" i="1"/>
  <c r="O2273" i="1"/>
  <c r="P2273" i="1"/>
  <c r="Q2273" i="1"/>
  <c r="R2273" i="1"/>
  <c r="S2273" i="1"/>
  <c r="T2273" i="1"/>
  <c r="U2273" i="1"/>
  <c r="X2273" i="1"/>
  <c r="N2274" i="1"/>
  <c r="O2274" i="1"/>
  <c r="P2274" i="1"/>
  <c r="Q2274" i="1"/>
  <c r="R2274" i="1"/>
  <c r="S2274" i="1"/>
  <c r="T2274" i="1"/>
  <c r="U2274" i="1"/>
  <c r="X2274" i="1"/>
  <c r="N2275" i="1"/>
  <c r="O2275" i="1"/>
  <c r="P2275" i="1"/>
  <c r="Q2275" i="1"/>
  <c r="R2275" i="1"/>
  <c r="S2275" i="1"/>
  <c r="T2275" i="1"/>
  <c r="U2275" i="1"/>
  <c r="X2275" i="1"/>
  <c r="N2276" i="1"/>
  <c r="O2276" i="1"/>
  <c r="P2276" i="1"/>
  <c r="Q2276" i="1"/>
  <c r="R2276" i="1"/>
  <c r="S2276" i="1"/>
  <c r="T2276" i="1"/>
  <c r="U2276" i="1"/>
  <c r="X2276" i="1"/>
  <c r="N2277" i="1"/>
  <c r="O2277" i="1"/>
  <c r="P2277" i="1"/>
  <c r="Q2277" i="1"/>
  <c r="R2277" i="1"/>
  <c r="S2277" i="1"/>
  <c r="T2277" i="1"/>
  <c r="U2277" i="1"/>
  <c r="X2277" i="1"/>
  <c r="N2278" i="1"/>
  <c r="O2278" i="1"/>
  <c r="P2278" i="1"/>
  <c r="Q2278" i="1"/>
  <c r="R2278" i="1"/>
  <c r="S2278" i="1"/>
  <c r="T2278" i="1"/>
  <c r="U2278" i="1"/>
  <c r="X2278" i="1"/>
  <c r="N2279" i="1"/>
  <c r="O2279" i="1"/>
  <c r="P2279" i="1"/>
  <c r="Q2279" i="1"/>
  <c r="R2279" i="1"/>
  <c r="S2279" i="1"/>
  <c r="T2279" i="1"/>
  <c r="U2279" i="1"/>
  <c r="X2279" i="1"/>
  <c r="N2280" i="1"/>
  <c r="O2280" i="1"/>
  <c r="P2280" i="1"/>
  <c r="Q2280" i="1"/>
  <c r="R2280" i="1"/>
  <c r="S2280" i="1"/>
  <c r="T2280" i="1"/>
  <c r="U2280" i="1"/>
  <c r="X2280" i="1"/>
  <c r="N2281" i="1"/>
  <c r="O2281" i="1"/>
  <c r="P2281" i="1"/>
  <c r="Q2281" i="1"/>
  <c r="R2281" i="1"/>
  <c r="S2281" i="1"/>
  <c r="T2281" i="1"/>
  <c r="U2281" i="1"/>
  <c r="X2281" i="1"/>
  <c r="N2282" i="1"/>
  <c r="O2282" i="1"/>
  <c r="P2282" i="1"/>
  <c r="Q2282" i="1"/>
  <c r="R2282" i="1"/>
  <c r="S2282" i="1"/>
  <c r="T2282" i="1"/>
  <c r="U2282" i="1"/>
  <c r="X2282" i="1"/>
  <c r="N2283" i="1"/>
  <c r="O2283" i="1"/>
  <c r="P2283" i="1"/>
  <c r="Q2283" i="1"/>
  <c r="R2283" i="1"/>
  <c r="S2283" i="1"/>
  <c r="T2283" i="1"/>
  <c r="U2283" i="1"/>
  <c r="X2283" i="1"/>
  <c r="N2284" i="1"/>
  <c r="O2284" i="1"/>
  <c r="P2284" i="1"/>
  <c r="Q2284" i="1"/>
  <c r="R2284" i="1"/>
  <c r="S2284" i="1"/>
  <c r="T2284" i="1"/>
  <c r="U2284" i="1"/>
  <c r="X2284" i="1"/>
  <c r="N2285" i="1"/>
  <c r="O2285" i="1"/>
  <c r="P2285" i="1"/>
  <c r="Q2285" i="1"/>
  <c r="R2285" i="1"/>
  <c r="S2285" i="1"/>
  <c r="T2285" i="1"/>
  <c r="U2285" i="1"/>
  <c r="X2285" i="1"/>
  <c r="N2286" i="1"/>
  <c r="O2286" i="1"/>
  <c r="P2286" i="1"/>
  <c r="Q2286" i="1"/>
  <c r="R2286" i="1"/>
  <c r="S2286" i="1"/>
  <c r="T2286" i="1"/>
  <c r="U2286" i="1"/>
  <c r="X2286" i="1"/>
  <c r="N2287" i="1"/>
  <c r="O2287" i="1"/>
  <c r="P2287" i="1"/>
  <c r="Q2287" i="1"/>
  <c r="R2287" i="1"/>
  <c r="S2287" i="1"/>
  <c r="T2287" i="1"/>
  <c r="U2287" i="1"/>
  <c r="X2287" i="1"/>
  <c r="N2288" i="1"/>
  <c r="O2288" i="1"/>
  <c r="P2288" i="1"/>
  <c r="Q2288" i="1"/>
  <c r="R2288" i="1"/>
  <c r="S2288" i="1"/>
  <c r="T2288" i="1"/>
  <c r="U2288" i="1"/>
  <c r="X2288" i="1"/>
  <c r="N2289" i="1"/>
  <c r="O2289" i="1"/>
  <c r="P2289" i="1"/>
  <c r="Q2289" i="1"/>
  <c r="R2289" i="1"/>
  <c r="S2289" i="1"/>
  <c r="T2289" i="1"/>
  <c r="U2289" i="1"/>
  <c r="X2289" i="1"/>
  <c r="N2290" i="1"/>
  <c r="O2290" i="1"/>
  <c r="P2290" i="1"/>
  <c r="Q2290" i="1"/>
  <c r="R2290" i="1"/>
  <c r="S2290" i="1"/>
  <c r="T2290" i="1"/>
  <c r="U2290" i="1"/>
  <c r="X2290" i="1"/>
  <c r="N2291" i="1"/>
  <c r="O2291" i="1"/>
  <c r="P2291" i="1"/>
  <c r="Q2291" i="1"/>
  <c r="R2291" i="1"/>
  <c r="S2291" i="1"/>
  <c r="T2291" i="1"/>
  <c r="U2291" i="1"/>
  <c r="X2291" i="1"/>
  <c r="N2292" i="1"/>
  <c r="O2292" i="1"/>
  <c r="P2292" i="1"/>
  <c r="Q2292" i="1"/>
  <c r="R2292" i="1"/>
  <c r="S2292" i="1"/>
  <c r="T2292" i="1"/>
  <c r="U2292" i="1"/>
  <c r="X2292" i="1"/>
  <c r="N2293" i="1"/>
  <c r="O2293" i="1"/>
  <c r="P2293" i="1"/>
  <c r="Q2293" i="1"/>
  <c r="R2293" i="1"/>
  <c r="S2293" i="1"/>
  <c r="T2293" i="1"/>
  <c r="U2293" i="1"/>
  <c r="X2293" i="1"/>
  <c r="N2294" i="1"/>
  <c r="O2294" i="1"/>
  <c r="P2294" i="1"/>
  <c r="Q2294" i="1"/>
  <c r="R2294" i="1"/>
  <c r="S2294" i="1"/>
  <c r="T2294" i="1"/>
  <c r="U2294" i="1"/>
  <c r="X2294" i="1"/>
  <c r="N2295" i="1"/>
  <c r="O2295" i="1"/>
  <c r="P2295" i="1"/>
  <c r="Q2295" i="1"/>
  <c r="R2295" i="1"/>
  <c r="S2295" i="1"/>
  <c r="T2295" i="1"/>
  <c r="U2295" i="1"/>
  <c r="X2295" i="1"/>
  <c r="N2296" i="1"/>
  <c r="O2296" i="1"/>
  <c r="P2296" i="1"/>
  <c r="Q2296" i="1"/>
  <c r="R2296" i="1"/>
  <c r="S2296" i="1"/>
  <c r="T2296" i="1"/>
  <c r="U2296" i="1"/>
  <c r="X2296" i="1"/>
  <c r="N2297" i="1"/>
  <c r="O2297" i="1"/>
  <c r="P2297" i="1"/>
  <c r="Q2297" i="1"/>
  <c r="R2297" i="1"/>
  <c r="S2297" i="1"/>
  <c r="T2297" i="1"/>
  <c r="U2297" i="1"/>
  <c r="X2297" i="1"/>
  <c r="N2298" i="1"/>
  <c r="O2298" i="1"/>
  <c r="P2298" i="1"/>
  <c r="Q2298" i="1"/>
  <c r="R2298" i="1"/>
  <c r="S2298" i="1"/>
  <c r="T2298" i="1"/>
  <c r="U2298" i="1"/>
  <c r="X2298" i="1"/>
  <c r="N2299" i="1"/>
  <c r="O2299" i="1"/>
  <c r="P2299" i="1"/>
  <c r="Q2299" i="1"/>
  <c r="R2299" i="1"/>
  <c r="S2299" i="1"/>
  <c r="T2299" i="1"/>
  <c r="U2299" i="1"/>
  <c r="X2299" i="1"/>
  <c r="N2300" i="1"/>
  <c r="O2300" i="1"/>
  <c r="P2300" i="1"/>
  <c r="Q2300" i="1"/>
  <c r="R2300" i="1"/>
  <c r="S2300" i="1"/>
  <c r="T2300" i="1"/>
  <c r="U2300" i="1"/>
  <c r="X2300" i="1"/>
  <c r="N2301" i="1"/>
  <c r="O2301" i="1"/>
  <c r="P2301" i="1"/>
  <c r="Q2301" i="1"/>
  <c r="R2301" i="1"/>
  <c r="S2301" i="1"/>
  <c r="T2301" i="1"/>
  <c r="U2301" i="1"/>
  <c r="X2301" i="1"/>
  <c r="N2302" i="1"/>
  <c r="O2302" i="1"/>
  <c r="P2302" i="1"/>
  <c r="Q2302" i="1"/>
  <c r="R2302" i="1"/>
  <c r="S2302" i="1"/>
  <c r="T2302" i="1"/>
  <c r="U2302" i="1"/>
  <c r="X2302" i="1"/>
  <c r="N2303" i="1"/>
  <c r="O2303" i="1"/>
  <c r="P2303" i="1"/>
  <c r="Q2303" i="1"/>
  <c r="R2303" i="1"/>
  <c r="S2303" i="1"/>
  <c r="T2303" i="1"/>
  <c r="U2303" i="1"/>
  <c r="X2303" i="1"/>
  <c r="N2304" i="1"/>
  <c r="O2304" i="1"/>
  <c r="P2304" i="1"/>
  <c r="Q2304" i="1"/>
  <c r="R2304" i="1"/>
  <c r="S2304" i="1"/>
  <c r="T2304" i="1"/>
  <c r="U2304" i="1"/>
  <c r="X2304" i="1"/>
  <c r="N2305" i="1"/>
  <c r="O2305" i="1"/>
  <c r="P2305" i="1"/>
  <c r="Q2305" i="1"/>
  <c r="R2305" i="1"/>
  <c r="S2305" i="1"/>
  <c r="T2305" i="1"/>
  <c r="U2305" i="1"/>
  <c r="X2305" i="1"/>
  <c r="N2306" i="1"/>
  <c r="O2306" i="1"/>
  <c r="P2306" i="1"/>
  <c r="Q2306" i="1"/>
  <c r="R2306" i="1"/>
  <c r="S2306" i="1"/>
  <c r="T2306" i="1"/>
  <c r="U2306" i="1"/>
  <c r="X2306" i="1"/>
  <c r="N2307" i="1"/>
  <c r="O2307" i="1"/>
  <c r="P2307" i="1"/>
  <c r="Q2307" i="1"/>
  <c r="R2307" i="1"/>
  <c r="S2307" i="1"/>
  <c r="T2307" i="1"/>
  <c r="U2307" i="1"/>
  <c r="X2307" i="1"/>
  <c r="N2308" i="1"/>
  <c r="O2308" i="1"/>
  <c r="P2308" i="1"/>
  <c r="Q2308" i="1"/>
  <c r="R2308" i="1"/>
  <c r="S2308" i="1"/>
  <c r="T2308" i="1"/>
  <c r="U2308" i="1"/>
  <c r="X2308" i="1"/>
  <c r="N2309" i="1"/>
  <c r="O2309" i="1"/>
  <c r="P2309" i="1"/>
  <c r="Q2309" i="1"/>
  <c r="R2309" i="1"/>
  <c r="S2309" i="1"/>
  <c r="T2309" i="1"/>
  <c r="U2309" i="1"/>
  <c r="X2309" i="1"/>
  <c r="N2310" i="1"/>
  <c r="O2310" i="1"/>
  <c r="P2310" i="1"/>
  <c r="Q2310" i="1"/>
  <c r="R2310" i="1"/>
  <c r="S2310" i="1"/>
  <c r="T2310" i="1"/>
  <c r="U2310" i="1"/>
  <c r="X2310" i="1"/>
  <c r="N2311" i="1"/>
  <c r="O2311" i="1"/>
  <c r="P2311" i="1"/>
  <c r="Q2311" i="1"/>
  <c r="R2311" i="1"/>
  <c r="S2311" i="1"/>
  <c r="T2311" i="1"/>
  <c r="U2311" i="1"/>
  <c r="X2311" i="1"/>
  <c r="N2312" i="1"/>
  <c r="O2312" i="1"/>
  <c r="P2312" i="1"/>
  <c r="Q2312" i="1"/>
  <c r="R2312" i="1"/>
  <c r="S2312" i="1"/>
  <c r="T2312" i="1"/>
  <c r="U2312" i="1"/>
  <c r="X2312" i="1"/>
  <c r="N2313" i="1"/>
  <c r="O2313" i="1"/>
  <c r="P2313" i="1"/>
  <c r="Q2313" i="1"/>
  <c r="R2313" i="1"/>
  <c r="S2313" i="1"/>
  <c r="T2313" i="1"/>
  <c r="U2313" i="1"/>
  <c r="X2313" i="1"/>
  <c r="N2314" i="1"/>
  <c r="O2314" i="1"/>
  <c r="P2314" i="1"/>
  <c r="Q2314" i="1"/>
  <c r="R2314" i="1"/>
  <c r="S2314" i="1"/>
  <c r="T2314" i="1"/>
  <c r="U2314" i="1"/>
  <c r="X2314" i="1"/>
  <c r="N2315" i="1"/>
  <c r="O2315" i="1"/>
  <c r="P2315" i="1"/>
  <c r="Q2315" i="1"/>
  <c r="R2315" i="1"/>
  <c r="S2315" i="1"/>
  <c r="T2315" i="1"/>
  <c r="U2315" i="1"/>
  <c r="X2315" i="1"/>
  <c r="N2316" i="1"/>
  <c r="O2316" i="1"/>
  <c r="P2316" i="1"/>
  <c r="Q2316" i="1"/>
  <c r="R2316" i="1"/>
  <c r="S2316" i="1"/>
  <c r="T2316" i="1"/>
  <c r="U2316" i="1"/>
  <c r="X2316" i="1"/>
  <c r="N2317" i="1"/>
  <c r="O2317" i="1"/>
  <c r="P2317" i="1"/>
  <c r="Q2317" i="1"/>
  <c r="R2317" i="1"/>
  <c r="S2317" i="1"/>
  <c r="T2317" i="1"/>
  <c r="U2317" i="1"/>
  <c r="X2317" i="1"/>
  <c r="N2318" i="1"/>
  <c r="O2318" i="1"/>
  <c r="P2318" i="1"/>
  <c r="Q2318" i="1"/>
  <c r="R2318" i="1"/>
  <c r="S2318" i="1"/>
  <c r="T2318" i="1"/>
  <c r="U2318" i="1"/>
  <c r="X2318" i="1"/>
  <c r="N2319" i="1"/>
  <c r="O2319" i="1"/>
  <c r="P2319" i="1"/>
  <c r="Q2319" i="1"/>
  <c r="R2319" i="1"/>
  <c r="S2319" i="1"/>
  <c r="T2319" i="1"/>
  <c r="U2319" i="1"/>
  <c r="X2319" i="1"/>
  <c r="N2320" i="1"/>
  <c r="O2320" i="1"/>
  <c r="P2320" i="1"/>
  <c r="Q2320" i="1"/>
  <c r="R2320" i="1"/>
  <c r="S2320" i="1"/>
  <c r="T2320" i="1"/>
  <c r="U2320" i="1"/>
  <c r="X2320" i="1"/>
  <c r="N2321" i="1"/>
  <c r="O2321" i="1"/>
  <c r="P2321" i="1"/>
  <c r="Q2321" i="1"/>
  <c r="R2321" i="1"/>
  <c r="S2321" i="1"/>
  <c r="T2321" i="1"/>
  <c r="U2321" i="1"/>
  <c r="X2321" i="1"/>
  <c r="N2322" i="1"/>
  <c r="O2322" i="1"/>
  <c r="P2322" i="1"/>
  <c r="Q2322" i="1"/>
  <c r="R2322" i="1"/>
  <c r="S2322" i="1"/>
  <c r="T2322" i="1"/>
  <c r="U2322" i="1"/>
  <c r="X2322" i="1"/>
  <c r="N2323" i="1"/>
  <c r="O2323" i="1"/>
  <c r="P2323" i="1"/>
  <c r="Q2323" i="1"/>
  <c r="R2323" i="1"/>
  <c r="S2323" i="1"/>
  <c r="T2323" i="1"/>
  <c r="U2323" i="1"/>
  <c r="X2323" i="1"/>
  <c r="N2324" i="1"/>
  <c r="O2324" i="1"/>
  <c r="P2324" i="1"/>
  <c r="Q2324" i="1"/>
  <c r="R2324" i="1"/>
  <c r="S2324" i="1"/>
  <c r="T2324" i="1"/>
  <c r="U2324" i="1"/>
  <c r="X2324" i="1"/>
  <c r="N2325" i="1"/>
  <c r="O2325" i="1"/>
  <c r="P2325" i="1"/>
  <c r="Q2325" i="1"/>
  <c r="R2325" i="1"/>
  <c r="S2325" i="1"/>
  <c r="T2325" i="1"/>
  <c r="U2325" i="1"/>
  <c r="X2325" i="1"/>
  <c r="N2326" i="1"/>
  <c r="O2326" i="1"/>
  <c r="P2326" i="1"/>
  <c r="Q2326" i="1"/>
  <c r="R2326" i="1"/>
  <c r="S2326" i="1"/>
  <c r="T2326" i="1"/>
  <c r="U2326" i="1"/>
  <c r="X2326" i="1"/>
  <c r="N2327" i="1"/>
  <c r="O2327" i="1"/>
  <c r="P2327" i="1"/>
  <c r="Q2327" i="1"/>
  <c r="R2327" i="1"/>
  <c r="S2327" i="1"/>
  <c r="T2327" i="1"/>
  <c r="U2327" i="1"/>
  <c r="X2327" i="1"/>
  <c r="N2328" i="1"/>
  <c r="O2328" i="1"/>
  <c r="P2328" i="1"/>
  <c r="Q2328" i="1"/>
  <c r="R2328" i="1"/>
  <c r="S2328" i="1"/>
  <c r="T2328" i="1"/>
  <c r="U2328" i="1"/>
  <c r="X2328" i="1"/>
  <c r="N2329" i="1"/>
  <c r="O2329" i="1"/>
  <c r="P2329" i="1"/>
  <c r="Q2329" i="1"/>
  <c r="R2329" i="1"/>
  <c r="S2329" i="1"/>
  <c r="T2329" i="1"/>
  <c r="U2329" i="1"/>
  <c r="X2329" i="1"/>
  <c r="N2330" i="1"/>
  <c r="O2330" i="1"/>
  <c r="P2330" i="1"/>
  <c r="Q2330" i="1"/>
  <c r="R2330" i="1"/>
  <c r="S2330" i="1"/>
  <c r="T2330" i="1"/>
  <c r="U2330" i="1"/>
  <c r="X2330" i="1"/>
  <c r="N2331" i="1"/>
  <c r="O2331" i="1"/>
  <c r="P2331" i="1"/>
  <c r="Q2331" i="1"/>
  <c r="R2331" i="1"/>
  <c r="S2331" i="1"/>
  <c r="T2331" i="1"/>
  <c r="U2331" i="1"/>
  <c r="X2331" i="1"/>
  <c r="N2332" i="1"/>
  <c r="O2332" i="1"/>
  <c r="P2332" i="1"/>
  <c r="Q2332" i="1"/>
  <c r="R2332" i="1"/>
  <c r="S2332" i="1"/>
  <c r="T2332" i="1"/>
  <c r="U2332" i="1"/>
  <c r="X2332" i="1"/>
  <c r="N2333" i="1"/>
  <c r="O2333" i="1"/>
  <c r="P2333" i="1"/>
  <c r="Q2333" i="1"/>
  <c r="R2333" i="1"/>
  <c r="S2333" i="1"/>
  <c r="T2333" i="1"/>
  <c r="U2333" i="1"/>
  <c r="X2333" i="1"/>
  <c r="N2334" i="1"/>
  <c r="O2334" i="1"/>
  <c r="P2334" i="1"/>
  <c r="Q2334" i="1"/>
  <c r="R2334" i="1"/>
  <c r="S2334" i="1"/>
  <c r="T2334" i="1"/>
  <c r="U2334" i="1"/>
  <c r="X2334" i="1"/>
  <c r="N2335" i="1"/>
  <c r="O2335" i="1"/>
  <c r="P2335" i="1"/>
  <c r="Q2335" i="1"/>
  <c r="R2335" i="1"/>
  <c r="S2335" i="1"/>
  <c r="T2335" i="1"/>
  <c r="U2335" i="1"/>
  <c r="X2335" i="1"/>
  <c r="N2336" i="1"/>
  <c r="O2336" i="1"/>
  <c r="P2336" i="1"/>
  <c r="Q2336" i="1"/>
  <c r="R2336" i="1"/>
  <c r="S2336" i="1"/>
  <c r="T2336" i="1"/>
  <c r="U2336" i="1"/>
  <c r="X2336" i="1"/>
  <c r="N2337" i="1"/>
  <c r="O2337" i="1"/>
  <c r="P2337" i="1"/>
  <c r="Q2337" i="1"/>
  <c r="R2337" i="1"/>
  <c r="S2337" i="1"/>
  <c r="T2337" i="1"/>
  <c r="U2337" i="1"/>
  <c r="X2337" i="1"/>
  <c r="N2338" i="1"/>
  <c r="O2338" i="1"/>
  <c r="P2338" i="1"/>
  <c r="Q2338" i="1"/>
  <c r="R2338" i="1"/>
  <c r="S2338" i="1"/>
  <c r="T2338" i="1"/>
  <c r="U2338" i="1"/>
  <c r="X2338" i="1"/>
  <c r="N2339" i="1"/>
  <c r="O2339" i="1"/>
  <c r="P2339" i="1"/>
  <c r="Q2339" i="1"/>
  <c r="R2339" i="1"/>
  <c r="S2339" i="1"/>
  <c r="T2339" i="1"/>
  <c r="U2339" i="1"/>
  <c r="X2339" i="1"/>
  <c r="N2340" i="1"/>
  <c r="O2340" i="1"/>
  <c r="P2340" i="1"/>
  <c r="Q2340" i="1"/>
  <c r="R2340" i="1"/>
  <c r="S2340" i="1"/>
  <c r="T2340" i="1"/>
  <c r="U2340" i="1"/>
  <c r="X2340" i="1"/>
  <c r="N2341" i="1"/>
  <c r="O2341" i="1"/>
  <c r="P2341" i="1"/>
  <c r="Q2341" i="1"/>
  <c r="R2341" i="1"/>
  <c r="S2341" i="1"/>
  <c r="T2341" i="1"/>
  <c r="U2341" i="1"/>
  <c r="X2341" i="1"/>
  <c r="N2342" i="1"/>
  <c r="O2342" i="1"/>
  <c r="P2342" i="1"/>
  <c r="Q2342" i="1"/>
  <c r="R2342" i="1"/>
  <c r="S2342" i="1"/>
  <c r="T2342" i="1"/>
  <c r="U2342" i="1"/>
  <c r="X2342" i="1"/>
  <c r="N2343" i="1"/>
  <c r="O2343" i="1"/>
  <c r="P2343" i="1"/>
  <c r="Q2343" i="1"/>
  <c r="R2343" i="1"/>
  <c r="S2343" i="1"/>
  <c r="T2343" i="1"/>
  <c r="U2343" i="1"/>
  <c r="X2343" i="1"/>
  <c r="N2344" i="1"/>
  <c r="O2344" i="1"/>
  <c r="P2344" i="1"/>
  <c r="Q2344" i="1"/>
  <c r="R2344" i="1"/>
  <c r="S2344" i="1"/>
  <c r="T2344" i="1"/>
  <c r="U2344" i="1"/>
  <c r="X2344" i="1"/>
  <c r="N2345" i="1"/>
  <c r="O2345" i="1"/>
  <c r="P2345" i="1"/>
  <c r="Q2345" i="1"/>
  <c r="R2345" i="1"/>
  <c r="S2345" i="1"/>
  <c r="T2345" i="1"/>
  <c r="U2345" i="1"/>
  <c r="X2345" i="1"/>
  <c r="N2346" i="1"/>
  <c r="O2346" i="1"/>
  <c r="P2346" i="1"/>
  <c r="Q2346" i="1"/>
  <c r="R2346" i="1"/>
  <c r="S2346" i="1"/>
  <c r="T2346" i="1"/>
  <c r="U2346" i="1"/>
  <c r="X2346" i="1"/>
  <c r="N2347" i="1"/>
  <c r="O2347" i="1"/>
  <c r="P2347" i="1"/>
  <c r="Q2347" i="1"/>
  <c r="R2347" i="1"/>
  <c r="S2347" i="1"/>
  <c r="T2347" i="1"/>
  <c r="U2347" i="1"/>
  <c r="X2347" i="1"/>
  <c r="N2348" i="1"/>
  <c r="O2348" i="1"/>
  <c r="P2348" i="1"/>
  <c r="Q2348" i="1"/>
  <c r="R2348" i="1"/>
  <c r="S2348" i="1"/>
  <c r="T2348" i="1"/>
  <c r="U2348" i="1"/>
  <c r="X2348" i="1"/>
  <c r="N2349" i="1"/>
  <c r="O2349" i="1"/>
  <c r="P2349" i="1"/>
  <c r="Q2349" i="1"/>
  <c r="R2349" i="1"/>
  <c r="S2349" i="1"/>
  <c r="T2349" i="1"/>
  <c r="U2349" i="1"/>
  <c r="X2349" i="1"/>
  <c r="N2350" i="1"/>
  <c r="O2350" i="1"/>
  <c r="P2350" i="1"/>
  <c r="Q2350" i="1"/>
  <c r="R2350" i="1"/>
  <c r="S2350" i="1"/>
  <c r="T2350" i="1"/>
  <c r="U2350" i="1"/>
  <c r="X2350" i="1"/>
  <c r="N2351" i="1"/>
  <c r="O2351" i="1"/>
  <c r="P2351" i="1"/>
  <c r="Q2351" i="1"/>
  <c r="R2351" i="1"/>
  <c r="S2351" i="1"/>
  <c r="T2351" i="1"/>
  <c r="U2351" i="1"/>
  <c r="X2351" i="1"/>
  <c r="N2352" i="1"/>
  <c r="O2352" i="1"/>
  <c r="P2352" i="1"/>
  <c r="Q2352" i="1"/>
  <c r="R2352" i="1"/>
  <c r="S2352" i="1"/>
  <c r="T2352" i="1"/>
  <c r="U2352" i="1"/>
  <c r="X2352" i="1"/>
  <c r="N2353" i="1"/>
  <c r="O2353" i="1"/>
  <c r="P2353" i="1"/>
  <c r="Q2353" i="1"/>
  <c r="R2353" i="1"/>
  <c r="S2353" i="1"/>
  <c r="T2353" i="1"/>
  <c r="U2353" i="1"/>
  <c r="X2353" i="1"/>
  <c r="N2354" i="1"/>
  <c r="O2354" i="1"/>
  <c r="P2354" i="1"/>
  <c r="Q2354" i="1"/>
  <c r="R2354" i="1"/>
  <c r="S2354" i="1"/>
  <c r="T2354" i="1"/>
  <c r="U2354" i="1"/>
  <c r="X2354" i="1"/>
  <c r="N2355" i="1"/>
  <c r="O2355" i="1"/>
  <c r="P2355" i="1"/>
  <c r="Q2355" i="1"/>
  <c r="R2355" i="1"/>
  <c r="S2355" i="1"/>
  <c r="T2355" i="1"/>
  <c r="U2355" i="1"/>
  <c r="X2355" i="1"/>
  <c r="N2356" i="1"/>
  <c r="O2356" i="1"/>
  <c r="P2356" i="1"/>
  <c r="Q2356" i="1"/>
  <c r="R2356" i="1"/>
  <c r="S2356" i="1"/>
  <c r="T2356" i="1"/>
  <c r="U2356" i="1"/>
  <c r="X2356" i="1"/>
  <c r="N2357" i="1"/>
  <c r="O2357" i="1"/>
  <c r="P2357" i="1"/>
  <c r="Q2357" i="1"/>
  <c r="R2357" i="1"/>
  <c r="S2357" i="1"/>
  <c r="T2357" i="1"/>
  <c r="U2357" i="1"/>
  <c r="X2357" i="1"/>
  <c r="N2358" i="1"/>
  <c r="O2358" i="1"/>
  <c r="P2358" i="1"/>
  <c r="Q2358" i="1"/>
  <c r="R2358" i="1"/>
  <c r="S2358" i="1"/>
  <c r="T2358" i="1"/>
  <c r="U2358" i="1"/>
  <c r="X2358" i="1"/>
  <c r="N2359" i="1"/>
  <c r="O2359" i="1"/>
  <c r="P2359" i="1"/>
  <c r="Q2359" i="1"/>
  <c r="R2359" i="1"/>
  <c r="S2359" i="1"/>
  <c r="T2359" i="1"/>
  <c r="U2359" i="1"/>
  <c r="X2359" i="1"/>
  <c r="N2360" i="1"/>
  <c r="O2360" i="1"/>
  <c r="P2360" i="1"/>
  <c r="Q2360" i="1"/>
  <c r="R2360" i="1"/>
  <c r="S2360" i="1"/>
  <c r="T2360" i="1"/>
  <c r="U2360" i="1"/>
  <c r="X2360" i="1"/>
  <c r="N2361" i="1"/>
  <c r="O2361" i="1"/>
  <c r="P2361" i="1"/>
  <c r="Q2361" i="1"/>
  <c r="R2361" i="1"/>
  <c r="S2361" i="1"/>
  <c r="T2361" i="1"/>
  <c r="U2361" i="1"/>
  <c r="X2361" i="1"/>
  <c r="N2362" i="1"/>
  <c r="O2362" i="1"/>
  <c r="P2362" i="1"/>
  <c r="Q2362" i="1"/>
  <c r="R2362" i="1"/>
  <c r="S2362" i="1"/>
  <c r="T2362" i="1"/>
  <c r="U2362" i="1"/>
  <c r="X2362" i="1"/>
  <c r="N2363" i="1"/>
  <c r="O2363" i="1"/>
  <c r="P2363" i="1"/>
  <c r="Q2363" i="1"/>
  <c r="R2363" i="1"/>
  <c r="S2363" i="1"/>
  <c r="T2363" i="1"/>
  <c r="U2363" i="1"/>
  <c r="X2363" i="1"/>
  <c r="N2364" i="1"/>
  <c r="O2364" i="1"/>
  <c r="P2364" i="1"/>
  <c r="Q2364" i="1"/>
  <c r="R2364" i="1"/>
  <c r="S2364" i="1"/>
  <c r="T2364" i="1"/>
  <c r="U2364" i="1"/>
  <c r="X2364" i="1"/>
  <c r="N2365" i="1"/>
  <c r="O2365" i="1"/>
  <c r="P2365" i="1"/>
  <c r="Q2365" i="1"/>
  <c r="R2365" i="1"/>
  <c r="S2365" i="1"/>
  <c r="T2365" i="1"/>
  <c r="U2365" i="1"/>
  <c r="X2365" i="1"/>
  <c r="N2366" i="1"/>
  <c r="O2366" i="1"/>
  <c r="P2366" i="1"/>
  <c r="Q2366" i="1"/>
  <c r="R2366" i="1"/>
  <c r="S2366" i="1"/>
  <c r="T2366" i="1"/>
  <c r="U2366" i="1"/>
  <c r="X2366" i="1"/>
  <c r="N2367" i="1"/>
  <c r="O2367" i="1"/>
  <c r="P2367" i="1"/>
  <c r="Q2367" i="1"/>
  <c r="R2367" i="1"/>
  <c r="S2367" i="1"/>
  <c r="T2367" i="1"/>
  <c r="U2367" i="1"/>
  <c r="X2367" i="1"/>
  <c r="N2368" i="1"/>
  <c r="O2368" i="1"/>
  <c r="P2368" i="1"/>
  <c r="Q2368" i="1"/>
  <c r="R2368" i="1"/>
  <c r="S2368" i="1"/>
  <c r="T2368" i="1"/>
  <c r="U2368" i="1"/>
  <c r="X2368" i="1"/>
  <c r="N2369" i="1"/>
  <c r="O2369" i="1"/>
  <c r="P2369" i="1"/>
  <c r="Q2369" i="1"/>
  <c r="R2369" i="1"/>
  <c r="S2369" i="1"/>
  <c r="T2369" i="1"/>
  <c r="U2369" i="1"/>
  <c r="X2369" i="1"/>
  <c r="N2370" i="1"/>
  <c r="O2370" i="1"/>
  <c r="P2370" i="1"/>
  <c r="Q2370" i="1"/>
  <c r="R2370" i="1"/>
  <c r="S2370" i="1"/>
  <c r="T2370" i="1"/>
  <c r="U2370" i="1"/>
  <c r="X2370" i="1"/>
  <c r="N2371" i="1"/>
  <c r="O2371" i="1"/>
  <c r="P2371" i="1"/>
  <c r="Q2371" i="1"/>
  <c r="R2371" i="1"/>
  <c r="S2371" i="1"/>
  <c r="T2371" i="1"/>
  <c r="U2371" i="1"/>
  <c r="X2371" i="1"/>
  <c r="N2372" i="1"/>
  <c r="O2372" i="1"/>
  <c r="P2372" i="1"/>
  <c r="Q2372" i="1"/>
  <c r="R2372" i="1"/>
  <c r="S2372" i="1"/>
  <c r="T2372" i="1"/>
  <c r="U2372" i="1"/>
  <c r="X2372" i="1"/>
  <c r="N2373" i="1"/>
  <c r="O2373" i="1"/>
  <c r="P2373" i="1"/>
  <c r="Q2373" i="1"/>
  <c r="R2373" i="1"/>
  <c r="S2373" i="1"/>
  <c r="T2373" i="1"/>
  <c r="U2373" i="1"/>
  <c r="X2373" i="1"/>
  <c r="N2374" i="1"/>
  <c r="O2374" i="1"/>
  <c r="P2374" i="1"/>
  <c r="Q2374" i="1"/>
  <c r="R2374" i="1"/>
  <c r="S2374" i="1"/>
  <c r="T2374" i="1"/>
  <c r="U2374" i="1"/>
  <c r="X2374" i="1"/>
  <c r="N2375" i="1"/>
  <c r="O2375" i="1"/>
  <c r="P2375" i="1"/>
  <c r="Q2375" i="1"/>
  <c r="R2375" i="1"/>
  <c r="S2375" i="1"/>
  <c r="T2375" i="1"/>
  <c r="U2375" i="1"/>
  <c r="X2375" i="1"/>
  <c r="N2376" i="1"/>
  <c r="O2376" i="1"/>
  <c r="P2376" i="1"/>
  <c r="Q2376" i="1"/>
  <c r="R2376" i="1"/>
  <c r="S2376" i="1"/>
  <c r="T2376" i="1"/>
  <c r="U2376" i="1"/>
  <c r="X2376" i="1"/>
  <c r="N2377" i="1"/>
  <c r="O2377" i="1"/>
  <c r="P2377" i="1"/>
  <c r="Q2377" i="1"/>
  <c r="R2377" i="1"/>
  <c r="S2377" i="1"/>
  <c r="T2377" i="1"/>
  <c r="U2377" i="1"/>
  <c r="X2377" i="1"/>
  <c r="N2378" i="1"/>
  <c r="O2378" i="1"/>
  <c r="P2378" i="1"/>
  <c r="Q2378" i="1"/>
  <c r="R2378" i="1"/>
  <c r="S2378" i="1"/>
  <c r="T2378" i="1"/>
  <c r="U2378" i="1"/>
  <c r="X2378" i="1"/>
  <c r="N2379" i="1"/>
  <c r="O2379" i="1"/>
  <c r="P2379" i="1"/>
  <c r="Q2379" i="1"/>
  <c r="R2379" i="1"/>
  <c r="S2379" i="1"/>
  <c r="T2379" i="1"/>
  <c r="U2379" i="1"/>
  <c r="X2379" i="1"/>
  <c r="N2380" i="1"/>
  <c r="O2380" i="1"/>
  <c r="P2380" i="1"/>
  <c r="Q2380" i="1"/>
  <c r="R2380" i="1"/>
  <c r="S2380" i="1"/>
  <c r="T2380" i="1"/>
  <c r="U2380" i="1"/>
  <c r="X2380" i="1"/>
  <c r="N2381" i="1"/>
  <c r="O2381" i="1"/>
  <c r="P2381" i="1"/>
  <c r="Q2381" i="1"/>
  <c r="R2381" i="1"/>
  <c r="S2381" i="1"/>
  <c r="T2381" i="1"/>
  <c r="U2381" i="1"/>
  <c r="X2381" i="1"/>
  <c r="N2382" i="1"/>
  <c r="O2382" i="1"/>
  <c r="P2382" i="1"/>
  <c r="Q2382" i="1"/>
  <c r="R2382" i="1"/>
  <c r="S2382" i="1"/>
  <c r="T2382" i="1"/>
  <c r="U2382" i="1"/>
  <c r="X2382" i="1"/>
  <c r="N2383" i="1"/>
  <c r="O2383" i="1"/>
  <c r="P2383" i="1"/>
  <c r="Q2383" i="1"/>
  <c r="R2383" i="1"/>
  <c r="S2383" i="1"/>
  <c r="T2383" i="1"/>
  <c r="U2383" i="1"/>
  <c r="X2383" i="1"/>
  <c r="N2384" i="1"/>
  <c r="O2384" i="1"/>
  <c r="P2384" i="1"/>
  <c r="Q2384" i="1"/>
  <c r="R2384" i="1"/>
  <c r="S2384" i="1"/>
  <c r="T2384" i="1"/>
  <c r="U2384" i="1"/>
  <c r="X2384" i="1"/>
  <c r="N2385" i="1"/>
  <c r="O2385" i="1"/>
  <c r="P2385" i="1"/>
  <c r="Q2385" i="1"/>
  <c r="R2385" i="1"/>
  <c r="S2385" i="1"/>
  <c r="T2385" i="1"/>
  <c r="U2385" i="1"/>
  <c r="X2385" i="1"/>
  <c r="N2386" i="1"/>
  <c r="O2386" i="1"/>
  <c r="P2386" i="1"/>
  <c r="Q2386" i="1"/>
  <c r="R2386" i="1"/>
  <c r="S2386" i="1"/>
  <c r="T2386" i="1"/>
  <c r="U2386" i="1"/>
  <c r="X2386" i="1"/>
  <c r="N2387" i="1"/>
  <c r="O2387" i="1"/>
  <c r="P2387" i="1"/>
  <c r="Q2387" i="1"/>
  <c r="R2387" i="1"/>
  <c r="S2387" i="1"/>
  <c r="T2387" i="1"/>
  <c r="U2387" i="1"/>
  <c r="X2387" i="1"/>
  <c r="N2388" i="1"/>
  <c r="O2388" i="1"/>
  <c r="P2388" i="1"/>
  <c r="Q2388" i="1"/>
  <c r="R2388" i="1"/>
  <c r="S2388" i="1"/>
  <c r="T2388" i="1"/>
  <c r="U2388" i="1"/>
  <c r="X2388" i="1"/>
  <c r="N2389" i="1"/>
  <c r="O2389" i="1"/>
  <c r="P2389" i="1"/>
  <c r="Q2389" i="1"/>
  <c r="R2389" i="1"/>
  <c r="S2389" i="1"/>
  <c r="T2389" i="1"/>
  <c r="U2389" i="1"/>
  <c r="X2389" i="1"/>
  <c r="N2390" i="1"/>
  <c r="O2390" i="1"/>
  <c r="P2390" i="1"/>
  <c r="Q2390" i="1"/>
  <c r="R2390" i="1"/>
  <c r="S2390" i="1"/>
  <c r="T2390" i="1"/>
  <c r="U2390" i="1"/>
  <c r="X2390" i="1"/>
  <c r="N2391" i="1"/>
  <c r="O2391" i="1"/>
  <c r="P2391" i="1"/>
  <c r="Q2391" i="1"/>
  <c r="R2391" i="1"/>
  <c r="S2391" i="1"/>
  <c r="T2391" i="1"/>
  <c r="U2391" i="1"/>
  <c r="X2391" i="1"/>
  <c r="N2392" i="1"/>
  <c r="O2392" i="1"/>
  <c r="P2392" i="1"/>
  <c r="Q2392" i="1"/>
  <c r="R2392" i="1"/>
  <c r="S2392" i="1"/>
  <c r="T2392" i="1"/>
  <c r="U2392" i="1"/>
  <c r="X2392" i="1"/>
  <c r="N2393" i="1"/>
  <c r="O2393" i="1"/>
  <c r="P2393" i="1"/>
  <c r="Q2393" i="1"/>
  <c r="R2393" i="1"/>
  <c r="S2393" i="1"/>
  <c r="T2393" i="1"/>
  <c r="U2393" i="1"/>
  <c r="X2393" i="1"/>
  <c r="N2394" i="1"/>
  <c r="O2394" i="1"/>
  <c r="P2394" i="1"/>
  <c r="Q2394" i="1"/>
  <c r="R2394" i="1"/>
  <c r="S2394" i="1"/>
  <c r="T2394" i="1"/>
  <c r="U2394" i="1"/>
  <c r="X2394" i="1"/>
  <c r="N2395" i="1"/>
  <c r="O2395" i="1"/>
  <c r="P2395" i="1"/>
  <c r="Q2395" i="1"/>
  <c r="R2395" i="1"/>
  <c r="S2395" i="1"/>
  <c r="T2395" i="1"/>
  <c r="U2395" i="1"/>
  <c r="X2395" i="1"/>
  <c r="N2396" i="1"/>
  <c r="O2396" i="1"/>
  <c r="P2396" i="1"/>
  <c r="Q2396" i="1"/>
  <c r="R2396" i="1"/>
  <c r="S2396" i="1"/>
  <c r="T2396" i="1"/>
  <c r="U2396" i="1"/>
  <c r="X2396" i="1"/>
  <c r="N2397" i="1"/>
  <c r="O2397" i="1"/>
  <c r="P2397" i="1"/>
  <c r="Q2397" i="1"/>
  <c r="R2397" i="1"/>
  <c r="S2397" i="1"/>
  <c r="T2397" i="1"/>
  <c r="U2397" i="1"/>
  <c r="X2397" i="1"/>
  <c r="N2398" i="1"/>
  <c r="O2398" i="1"/>
  <c r="P2398" i="1"/>
  <c r="Q2398" i="1"/>
  <c r="R2398" i="1"/>
  <c r="S2398" i="1"/>
  <c r="T2398" i="1"/>
  <c r="U2398" i="1"/>
  <c r="X2398" i="1"/>
  <c r="N2399" i="1"/>
  <c r="O2399" i="1"/>
  <c r="P2399" i="1"/>
  <c r="Q2399" i="1"/>
  <c r="R2399" i="1"/>
  <c r="S2399" i="1"/>
  <c r="T2399" i="1"/>
  <c r="U2399" i="1"/>
  <c r="X2399" i="1"/>
  <c r="N2400" i="1"/>
  <c r="O2400" i="1"/>
  <c r="P2400" i="1"/>
  <c r="Q2400" i="1"/>
  <c r="R2400" i="1"/>
  <c r="S2400" i="1"/>
  <c r="T2400" i="1"/>
  <c r="U2400" i="1"/>
  <c r="X2400" i="1"/>
  <c r="N2401" i="1"/>
  <c r="O2401" i="1"/>
  <c r="P2401" i="1"/>
  <c r="Q2401" i="1"/>
  <c r="R2401" i="1"/>
  <c r="S2401" i="1"/>
  <c r="T2401" i="1"/>
  <c r="U2401" i="1"/>
  <c r="X2401" i="1"/>
  <c r="N2402" i="1"/>
  <c r="O2402" i="1"/>
  <c r="P2402" i="1"/>
  <c r="Q2402" i="1"/>
  <c r="R2402" i="1"/>
  <c r="S2402" i="1"/>
  <c r="T2402" i="1"/>
  <c r="U2402" i="1"/>
  <c r="X2402" i="1"/>
  <c r="N2403" i="1"/>
  <c r="O2403" i="1"/>
  <c r="P2403" i="1"/>
  <c r="Q2403" i="1"/>
  <c r="R2403" i="1"/>
  <c r="S2403" i="1"/>
  <c r="T2403" i="1"/>
  <c r="U2403" i="1"/>
  <c r="X2403" i="1"/>
  <c r="N2404" i="1"/>
  <c r="O2404" i="1"/>
  <c r="P2404" i="1"/>
  <c r="Q2404" i="1"/>
  <c r="R2404" i="1"/>
  <c r="S2404" i="1"/>
  <c r="T2404" i="1"/>
  <c r="U2404" i="1"/>
  <c r="X2404" i="1"/>
  <c r="N2405" i="1"/>
  <c r="O2405" i="1"/>
  <c r="P2405" i="1"/>
  <c r="Q2405" i="1"/>
  <c r="R2405" i="1"/>
  <c r="S2405" i="1"/>
  <c r="T2405" i="1"/>
  <c r="U2405" i="1"/>
  <c r="X2405" i="1"/>
  <c r="N2406" i="1"/>
  <c r="O2406" i="1"/>
  <c r="P2406" i="1"/>
  <c r="Q2406" i="1"/>
  <c r="R2406" i="1"/>
  <c r="S2406" i="1"/>
  <c r="T2406" i="1"/>
  <c r="U2406" i="1"/>
  <c r="X2406" i="1"/>
  <c r="N2407" i="1"/>
  <c r="O2407" i="1"/>
  <c r="P2407" i="1"/>
  <c r="Q2407" i="1"/>
  <c r="R2407" i="1"/>
  <c r="S2407" i="1"/>
  <c r="T2407" i="1"/>
  <c r="U2407" i="1"/>
  <c r="X2407" i="1"/>
  <c r="N2408" i="1"/>
  <c r="O2408" i="1"/>
  <c r="P2408" i="1"/>
  <c r="Q2408" i="1"/>
  <c r="R2408" i="1"/>
  <c r="S2408" i="1"/>
  <c r="T2408" i="1"/>
  <c r="U2408" i="1"/>
  <c r="X2408" i="1"/>
  <c r="N2409" i="1"/>
  <c r="O2409" i="1"/>
  <c r="P2409" i="1"/>
  <c r="Q2409" i="1"/>
  <c r="R2409" i="1"/>
  <c r="S2409" i="1"/>
  <c r="T2409" i="1"/>
  <c r="U2409" i="1"/>
  <c r="X2409" i="1"/>
  <c r="N2410" i="1"/>
  <c r="O2410" i="1"/>
  <c r="P2410" i="1"/>
  <c r="Q2410" i="1"/>
  <c r="R2410" i="1"/>
  <c r="S2410" i="1"/>
  <c r="T2410" i="1"/>
  <c r="U2410" i="1"/>
  <c r="X2410" i="1"/>
  <c r="N2411" i="1"/>
  <c r="O2411" i="1"/>
  <c r="P2411" i="1"/>
  <c r="Q2411" i="1"/>
  <c r="R2411" i="1"/>
  <c r="S2411" i="1"/>
  <c r="T2411" i="1"/>
  <c r="U2411" i="1"/>
  <c r="X2411" i="1"/>
  <c r="N2412" i="1"/>
  <c r="O2412" i="1"/>
  <c r="P2412" i="1"/>
  <c r="Q2412" i="1"/>
  <c r="R2412" i="1"/>
  <c r="S2412" i="1"/>
  <c r="T2412" i="1"/>
  <c r="U2412" i="1"/>
  <c r="X2412" i="1"/>
  <c r="N2413" i="1"/>
  <c r="O2413" i="1"/>
  <c r="P2413" i="1"/>
  <c r="Q2413" i="1"/>
  <c r="R2413" i="1"/>
  <c r="S2413" i="1"/>
  <c r="T2413" i="1"/>
  <c r="U2413" i="1"/>
  <c r="X2413" i="1"/>
  <c r="N2414" i="1"/>
  <c r="O2414" i="1"/>
  <c r="P2414" i="1"/>
  <c r="Q2414" i="1"/>
  <c r="R2414" i="1"/>
  <c r="S2414" i="1"/>
  <c r="T2414" i="1"/>
  <c r="U2414" i="1"/>
  <c r="X2414" i="1"/>
  <c r="N2415" i="1"/>
  <c r="O2415" i="1"/>
  <c r="P2415" i="1"/>
  <c r="Q2415" i="1"/>
  <c r="R2415" i="1"/>
  <c r="S2415" i="1"/>
  <c r="T2415" i="1"/>
  <c r="U2415" i="1"/>
  <c r="X2415" i="1"/>
  <c r="N2416" i="1"/>
  <c r="O2416" i="1"/>
  <c r="P2416" i="1"/>
  <c r="Q2416" i="1"/>
  <c r="R2416" i="1"/>
  <c r="S2416" i="1"/>
  <c r="T2416" i="1"/>
  <c r="U2416" i="1"/>
  <c r="X2416" i="1"/>
  <c r="N2417" i="1"/>
  <c r="O2417" i="1"/>
  <c r="P2417" i="1"/>
  <c r="Q2417" i="1"/>
  <c r="R2417" i="1"/>
  <c r="S2417" i="1"/>
  <c r="T2417" i="1"/>
  <c r="U2417" i="1"/>
  <c r="X2417" i="1"/>
  <c r="N2418" i="1"/>
  <c r="O2418" i="1"/>
  <c r="P2418" i="1"/>
  <c r="Q2418" i="1"/>
  <c r="R2418" i="1"/>
  <c r="S2418" i="1"/>
  <c r="T2418" i="1"/>
  <c r="U2418" i="1"/>
  <c r="X2418" i="1"/>
  <c r="N2419" i="1"/>
  <c r="O2419" i="1"/>
  <c r="P2419" i="1"/>
  <c r="Q2419" i="1"/>
  <c r="R2419" i="1"/>
  <c r="S2419" i="1"/>
  <c r="T2419" i="1"/>
  <c r="U2419" i="1"/>
  <c r="X2419" i="1"/>
  <c r="N2420" i="1"/>
  <c r="O2420" i="1"/>
  <c r="P2420" i="1"/>
  <c r="Q2420" i="1"/>
  <c r="R2420" i="1"/>
  <c r="S2420" i="1"/>
  <c r="T2420" i="1"/>
  <c r="U2420" i="1"/>
  <c r="X2420" i="1"/>
  <c r="N2421" i="1"/>
  <c r="O2421" i="1"/>
  <c r="P2421" i="1"/>
  <c r="Q2421" i="1"/>
  <c r="R2421" i="1"/>
  <c r="S2421" i="1"/>
  <c r="T2421" i="1"/>
  <c r="U2421" i="1"/>
  <c r="X2421" i="1"/>
  <c r="N2422" i="1"/>
  <c r="O2422" i="1"/>
  <c r="P2422" i="1"/>
  <c r="Q2422" i="1"/>
  <c r="R2422" i="1"/>
  <c r="S2422" i="1"/>
  <c r="T2422" i="1"/>
  <c r="U2422" i="1"/>
  <c r="X2422" i="1"/>
  <c r="N2423" i="1"/>
  <c r="O2423" i="1"/>
  <c r="P2423" i="1"/>
  <c r="Q2423" i="1"/>
  <c r="R2423" i="1"/>
  <c r="S2423" i="1"/>
  <c r="T2423" i="1"/>
  <c r="U2423" i="1"/>
  <c r="X2423" i="1"/>
  <c r="N2424" i="1"/>
  <c r="O2424" i="1"/>
  <c r="P2424" i="1"/>
  <c r="Q2424" i="1"/>
  <c r="R2424" i="1"/>
  <c r="S2424" i="1"/>
  <c r="T2424" i="1"/>
  <c r="U2424" i="1"/>
  <c r="X2424" i="1"/>
  <c r="N2425" i="1"/>
  <c r="O2425" i="1"/>
  <c r="P2425" i="1"/>
  <c r="Q2425" i="1"/>
  <c r="R2425" i="1"/>
  <c r="S2425" i="1"/>
  <c r="T2425" i="1"/>
  <c r="U2425" i="1"/>
  <c r="X2425" i="1"/>
  <c r="N2426" i="1"/>
  <c r="O2426" i="1"/>
  <c r="P2426" i="1"/>
  <c r="Q2426" i="1"/>
  <c r="R2426" i="1"/>
  <c r="S2426" i="1"/>
  <c r="T2426" i="1"/>
  <c r="U2426" i="1"/>
  <c r="X2426" i="1"/>
  <c r="N2427" i="1"/>
  <c r="O2427" i="1"/>
  <c r="P2427" i="1"/>
  <c r="Q2427" i="1"/>
  <c r="R2427" i="1"/>
  <c r="S2427" i="1"/>
  <c r="T2427" i="1"/>
  <c r="U2427" i="1"/>
  <c r="X2427" i="1"/>
  <c r="N2428" i="1"/>
  <c r="O2428" i="1"/>
  <c r="P2428" i="1"/>
  <c r="Q2428" i="1"/>
  <c r="R2428" i="1"/>
  <c r="S2428" i="1"/>
  <c r="T2428" i="1"/>
  <c r="U2428" i="1"/>
  <c r="X2428" i="1"/>
  <c r="N2429" i="1"/>
  <c r="O2429" i="1"/>
  <c r="P2429" i="1"/>
  <c r="Q2429" i="1"/>
  <c r="R2429" i="1"/>
  <c r="S2429" i="1"/>
  <c r="T2429" i="1"/>
  <c r="U2429" i="1"/>
  <c r="X2429" i="1"/>
  <c r="N2430" i="1"/>
  <c r="O2430" i="1"/>
  <c r="P2430" i="1"/>
  <c r="Q2430" i="1"/>
  <c r="R2430" i="1"/>
  <c r="S2430" i="1"/>
  <c r="T2430" i="1"/>
  <c r="U2430" i="1"/>
  <c r="X2430" i="1"/>
  <c r="N2431" i="1"/>
  <c r="O2431" i="1"/>
  <c r="P2431" i="1"/>
  <c r="Q2431" i="1"/>
  <c r="R2431" i="1"/>
  <c r="S2431" i="1"/>
  <c r="T2431" i="1"/>
  <c r="U2431" i="1"/>
  <c r="X2431" i="1"/>
  <c r="N2432" i="1"/>
  <c r="O2432" i="1"/>
  <c r="P2432" i="1"/>
  <c r="Q2432" i="1"/>
  <c r="R2432" i="1"/>
  <c r="S2432" i="1"/>
  <c r="T2432" i="1"/>
  <c r="U2432" i="1"/>
  <c r="X2432" i="1"/>
  <c r="N2433" i="1"/>
  <c r="O2433" i="1"/>
  <c r="P2433" i="1"/>
  <c r="Q2433" i="1"/>
  <c r="R2433" i="1"/>
  <c r="S2433" i="1"/>
  <c r="T2433" i="1"/>
  <c r="U2433" i="1"/>
  <c r="X2433" i="1"/>
  <c r="N2434" i="1"/>
  <c r="O2434" i="1"/>
  <c r="P2434" i="1"/>
  <c r="Q2434" i="1"/>
  <c r="R2434" i="1"/>
  <c r="S2434" i="1"/>
  <c r="T2434" i="1"/>
  <c r="U2434" i="1"/>
  <c r="X2434" i="1"/>
  <c r="N2435" i="1"/>
  <c r="O2435" i="1"/>
  <c r="P2435" i="1"/>
  <c r="Q2435" i="1"/>
  <c r="R2435" i="1"/>
  <c r="S2435" i="1"/>
  <c r="T2435" i="1"/>
  <c r="U2435" i="1"/>
  <c r="X2435" i="1"/>
  <c r="N2436" i="1"/>
  <c r="O2436" i="1"/>
  <c r="P2436" i="1"/>
  <c r="Q2436" i="1"/>
  <c r="R2436" i="1"/>
  <c r="S2436" i="1"/>
  <c r="T2436" i="1"/>
  <c r="U2436" i="1"/>
  <c r="X2436" i="1"/>
  <c r="N2437" i="1"/>
  <c r="O2437" i="1"/>
  <c r="P2437" i="1"/>
  <c r="Q2437" i="1"/>
  <c r="R2437" i="1"/>
  <c r="S2437" i="1"/>
  <c r="T2437" i="1"/>
  <c r="U2437" i="1"/>
  <c r="X2437" i="1"/>
  <c r="N2438" i="1"/>
  <c r="O2438" i="1"/>
  <c r="P2438" i="1"/>
  <c r="Q2438" i="1"/>
  <c r="R2438" i="1"/>
  <c r="S2438" i="1"/>
  <c r="T2438" i="1"/>
  <c r="U2438" i="1"/>
  <c r="X2438" i="1"/>
  <c r="N2439" i="1"/>
  <c r="O2439" i="1"/>
  <c r="P2439" i="1"/>
  <c r="Q2439" i="1"/>
  <c r="R2439" i="1"/>
  <c r="S2439" i="1"/>
  <c r="T2439" i="1"/>
  <c r="U2439" i="1"/>
  <c r="X2439" i="1"/>
  <c r="N2440" i="1"/>
  <c r="O2440" i="1"/>
  <c r="P2440" i="1"/>
  <c r="Q2440" i="1"/>
  <c r="R2440" i="1"/>
  <c r="S2440" i="1"/>
  <c r="T2440" i="1"/>
  <c r="U2440" i="1"/>
  <c r="X2440" i="1"/>
  <c r="N2441" i="1"/>
  <c r="O2441" i="1"/>
  <c r="P2441" i="1"/>
  <c r="Q2441" i="1"/>
  <c r="R2441" i="1"/>
  <c r="S2441" i="1"/>
  <c r="T2441" i="1"/>
  <c r="U2441" i="1"/>
  <c r="X2441" i="1"/>
  <c r="N2442" i="1"/>
  <c r="O2442" i="1"/>
  <c r="P2442" i="1"/>
  <c r="Q2442" i="1"/>
  <c r="R2442" i="1"/>
  <c r="S2442" i="1"/>
  <c r="T2442" i="1"/>
  <c r="U2442" i="1"/>
  <c r="X2442" i="1"/>
  <c r="N2443" i="1"/>
  <c r="O2443" i="1"/>
  <c r="P2443" i="1"/>
  <c r="Q2443" i="1"/>
  <c r="R2443" i="1"/>
  <c r="S2443" i="1"/>
  <c r="T2443" i="1"/>
  <c r="U2443" i="1"/>
  <c r="X2443" i="1"/>
  <c r="N2444" i="1"/>
  <c r="O2444" i="1"/>
  <c r="P2444" i="1"/>
  <c r="Q2444" i="1"/>
  <c r="R2444" i="1"/>
  <c r="S2444" i="1"/>
  <c r="T2444" i="1"/>
  <c r="U2444" i="1"/>
  <c r="X2444" i="1"/>
  <c r="N2445" i="1"/>
  <c r="O2445" i="1"/>
  <c r="P2445" i="1"/>
  <c r="Q2445" i="1"/>
  <c r="R2445" i="1"/>
  <c r="S2445" i="1"/>
  <c r="T2445" i="1"/>
  <c r="U2445" i="1"/>
  <c r="X2445" i="1"/>
  <c r="B6" i="4"/>
  <c r="B5" i="4"/>
  <c r="B6" i="2"/>
  <c r="B5" i="2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C2" i="5"/>
  <c r="B7" i="4"/>
  <c r="C6" i="4"/>
  <c r="C33" i="5" s="1"/>
  <c r="C5" i="4"/>
  <c r="C7" i="4" s="1"/>
  <c r="B3" i="4"/>
  <c r="C7" i="2"/>
  <c r="B7" i="2"/>
  <c r="C6" i="2"/>
  <c r="C28" i="3" s="1"/>
  <c r="C5" i="2"/>
  <c r="C2" i="3" s="1"/>
  <c r="B3" i="2"/>
  <c r="C29" i="3" l="1"/>
</calcChain>
</file>

<file path=xl/sharedStrings.xml><?xml version="1.0" encoding="utf-8"?>
<sst xmlns="http://schemas.openxmlformats.org/spreadsheetml/2006/main" count="14710" uniqueCount="835">
  <si>
    <t>Acct2</t>
  </si>
  <si>
    <t>Acct Desc</t>
  </si>
  <si>
    <t>Adopt Budget</t>
  </si>
  <si>
    <t>Budget Adjust</t>
  </si>
  <si>
    <t>Amend Budget</t>
  </si>
  <si>
    <t>Prior YTD</t>
  </si>
  <si>
    <t>101</t>
  </si>
  <si>
    <t>00</t>
  </si>
  <si>
    <t/>
  </si>
  <si>
    <t>4503</t>
  </si>
  <si>
    <t>OTHER FINANCING SOURCES</t>
  </si>
  <si>
    <t>6001</t>
  </si>
  <si>
    <t>CURRENT TAXES</t>
  </si>
  <si>
    <t>0001</t>
  </si>
  <si>
    <t>CURRENT TAXES, CONTRA PROPERTY TAX</t>
  </si>
  <si>
    <t>0002</t>
  </si>
  <si>
    <t>CURRENT TAXES, CONTRA - REFUNDS</t>
  </si>
  <si>
    <t>6002</t>
  </si>
  <si>
    <t>DELINQUENT TAXES</t>
  </si>
  <si>
    <t>6003</t>
  </si>
  <si>
    <t>PENALTY &amp; INTEREST</t>
  </si>
  <si>
    <t>6101</t>
  </si>
  <si>
    <t>SALES TAX</t>
  </si>
  <si>
    <t>SALES TAX, CONTRA SALES TAX</t>
  </si>
  <si>
    <t>6102</t>
  </si>
  <si>
    <t>SALES TAX - SPEC INVENTIVE</t>
  </si>
  <si>
    <t>SALES TAX - SPEC INVENTIVE, CONTRA</t>
  </si>
  <si>
    <t>6103</t>
  </si>
  <si>
    <t>FRANCHISE-GAS</t>
  </si>
  <si>
    <t>6104</t>
  </si>
  <si>
    <t>FRANCHISE-TELEPHONE</t>
  </si>
  <si>
    <t>6105</t>
  </si>
  <si>
    <t>FRANCHISE-ELECTRICITY</t>
  </si>
  <si>
    <t>6106</t>
  </si>
  <si>
    <t>FRANCHISE-TRASH</t>
  </si>
  <si>
    <t>6107</t>
  </si>
  <si>
    <t>MIXED BEVERAGE TAX</t>
  </si>
  <si>
    <t>MIXED BEVERAGE TAX, CONTRA MIXED BEVERAGE TAX</t>
  </si>
  <si>
    <t>6109</t>
  </si>
  <si>
    <t>FRANCHISE-CABLE</t>
  </si>
  <si>
    <t>6110</t>
  </si>
  <si>
    <t>BINGO TAX</t>
  </si>
  <si>
    <t>6112</t>
  </si>
  <si>
    <t>FRANCHISE-RECYCLING</t>
  </si>
  <si>
    <t>6201</t>
  </si>
  <si>
    <t>OPERATING TRANSFERS-IN</t>
  </si>
  <si>
    <t>126</t>
  </si>
  <si>
    <t>OPERATING TRANSFERS-IN, XFER IN - ECON DEV. FUND</t>
  </si>
  <si>
    <t>176</t>
  </si>
  <si>
    <t>OPERATING TRANSFERS-IN, XFER IN - EMERGENCY OPS COVID 19</t>
  </si>
  <si>
    <t>202</t>
  </si>
  <si>
    <t>OPERATING TRANSFERS-IN, XFER IN - TOURISM FUND</t>
  </si>
  <si>
    <t>211</t>
  </si>
  <si>
    <t>OPERATING TRANSFERS-IN, XFER IN - COURT SECURITY</t>
  </si>
  <si>
    <t>214</t>
  </si>
  <si>
    <t>OPERATING TRANSFERS-IN, XFER IN - TRUANCY PREVENTION</t>
  </si>
  <si>
    <t>215</t>
  </si>
  <si>
    <t>OPERATING TRANSFERS-IN, XFER IN - MUNICIPAL JURY</t>
  </si>
  <si>
    <t>503</t>
  </si>
  <si>
    <t>OPERATING TRANSFERS-IN, XFER IN - WATERWORKS FUND</t>
  </si>
  <si>
    <t>504</t>
  </si>
  <si>
    <t>OPERATING TRANSFERS-IN, XFER IN - STORMWATER</t>
  </si>
  <si>
    <t>505</t>
  </si>
  <si>
    <t>OPERATING TRANSFERS-IN, XFER IN - UTILITY REPAIR FUND</t>
  </si>
  <si>
    <t>6232</t>
  </si>
  <si>
    <t>ICMA FORFEITURES</t>
  </si>
  <si>
    <t>ICMA FORFEITURES, RHS</t>
  </si>
  <si>
    <t>6305</t>
  </si>
  <si>
    <t>CENTRAL-SWIMMING POOL</t>
  </si>
  <si>
    <t>6306</t>
  </si>
  <si>
    <t>LIBRARY PUBLIC COPIES</t>
  </si>
  <si>
    <t>6308</t>
  </si>
  <si>
    <t>RENTS</t>
  </si>
  <si>
    <t>RENTS, BRAC JAZZERCISE</t>
  </si>
  <si>
    <t>6309</t>
  </si>
  <si>
    <t>CONCESSIONS</t>
  </si>
  <si>
    <t>6310</t>
  </si>
  <si>
    <t>RECREATION PROGRAMS</t>
  </si>
  <si>
    <t>RECREATION PROGRAMS, REC PROGRAM BRAC MEMBERSHIPS</t>
  </si>
  <si>
    <t>RECREATION PROGRAMS, REC PROGRAM CLASSES</t>
  </si>
  <si>
    <t>0003</t>
  </si>
  <si>
    <t>RECREATION PROGRAMS, REC PROG ATHLETICS</t>
  </si>
  <si>
    <t>0004</t>
  </si>
  <si>
    <t>RECREATION PROGRAMS, REC PROGRAM DAY CAMP</t>
  </si>
  <si>
    <t>0005</t>
  </si>
  <si>
    <t>RECREATION PROGRAMS, REC PROGRAM SPECIAL EVENT</t>
  </si>
  <si>
    <t>0006</t>
  </si>
  <si>
    <t>RECREATION PROGRAMS, REC PROGRAM FUN TIME LIVE</t>
  </si>
  <si>
    <t>6311</t>
  </si>
  <si>
    <t>SOTOGRANDE CENTER LEASES</t>
  </si>
  <si>
    <t>6346</t>
  </si>
  <si>
    <t>SENIOR CENTER, MEMBERSHIP DUES</t>
  </si>
  <si>
    <t>SENIOR CENTER, CLASSES</t>
  </si>
  <si>
    <t>SENIOR CENTER, SPECIAL EVENTS</t>
  </si>
  <si>
    <t>SENIOR CENTER, DANCE</t>
  </si>
  <si>
    <t>6603</t>
  </si>
  <si>
    <t>SENIOR CENTER, CASH OVER/(SHORT)</t>
  </si>
  <si>
    <t>6608</t>
  </si>
  <si>
    <t>SENIOR CENTER, MISCELLANEOUS REVENUE</t>
  </si>
  <si>
    <t>6750</t>
  </si>
  <si>
    <t>SENIOR CENTER, DONATION</t>
  </si>
  <si>
    <t>6350</t>
  </si>
  <si>
    <t>SPLASH - RENTALS</t>
  </si>
  <si>
    <t>6400</t>
  </si>
  <si>
    <t>MUNICIPAL COURT GENERAL REVENUE</t>
  </si>
  <si>
    <t>6401</t>
  </si>
  <si>
    <t>MUNICIPAL COURT FINES</t>
  </si>
  <si>
    <t>6403</t>
  </si>
  <si>
    <t>STATE SERVICE FEES</t>
  </si>
  <si>
    <t>6404</t>
  </si>
  <si>
    <t>SCHOOL CROSSING GUARDS</t>
  </si>
  <si>
    <t>6405</t>
  </si>
  <si>
    <t>TEEN COURT FEES</t>
  </si>
  <si>
    <t>6406</t>
  </si>
  <si>
    <t>LIBRARY FINES AND FEES</t>
  </si>
  <si>
    <t>6407</t>
  </si>
  <si>
    <t>LIBRARY- NON RESIDENT FEES</t>
  </si>
  <si>
    <t>6410</t>
  </si>
  <si>
    <t>JAIL FEES (CONTRACTUAL)</t>
  </si>
  <si>
    <t>6411</t>
  </si>
  <si>
    <t>ABATEMENT, CONTRACT LABOR</t>
  </si>
  <si>
    <t>6412</t>
  </si>
  <si>
    <t>COURT EFFICIENCY FEES</t>
  </si>
  <si>
    <t>6413</t>
  </si>
  <si>
    <t>MUNICIPAL COURT FTA PROGRAM-CITY</t>
  </si>
  <si>
    <t>6414</t>
  </si>
  <si>
    <t>COURT ONLINE CONVENIENCE FEES</t>
  </si>
  <si>
    <t>6415</t>
  </si>
  <si>
    <t>COURT TRUANCY FUND (TPDF)</t>
  </si>
  <si>
    <t>6501</t>
  </si>
  <si>
    <t>BUILDING PERMITS</t>
  </si>
  <si>
    <t>BUILDING PERMITS, CONTRA BUILDING PERMITS</t>
  </si>
  <si>
    <t>BUILDING PERMITS, BUILDING PLAN REVIEW</t>
  </si>
  <si>
    <t>6502</t>
  </si>
  <si>
    <t>PLUMBING PERMITS</t>
  </si>
  <si>
    <t>6503</t>
  </si>
  <si>
    <t>ELECTRIC LICENSES &amp; PERMITS</t>
  </si>
  <si>
    <t>6504</t>
  </si>
  <si>
    <t>ZONING &amp; SUBDIVISION</t>
  </si>
  <si>
    <t>6505</t>
  </si>
  <si>
    <t>HEAT &amp; AIR PERMITS</t>
  </si>
  <si>
    <t>6506</t>
  </si>
  <si>
    <t>CEMENT PERMITS</t>
  </si>
  <si>
    <t>6509</t>
  </si>
  <si>
    <t>DOG LICENSES</t>
  </si>
  <si>
    <t>6510</t>
  </si>
  <si>
    <t>OCCUPANCY &amp; SYSTEMS PERMITS</t>
  </si>
  <si>
    <t>6511</t>
  </si>
  <si>
    <t>FIRE MARSHAL</t>
  </si>
  <si>
    <t>FIRE MARSHAL, FIRE-PERMIT FEES</t>
  </si>
  <si>
    <t>FIRE MARSHAL, FIRE-ANNUAL INSPECTION FEE</t>
  </si>
  <si>
    <t>FIRE MARSHAL, FIRE MARSHAL-SPECIAL PERMITS</t>
  </si>
  <si>
    <t>FIRE MARSHAL, FIRE MARSHAL-STATE MANDATED INSP</t>
  </si>
  <si>
    <t>FIRE MARSHAL, FIRE-PLAN REVIEW FEE</t>
  </si>
  <si>
    <t>6512</t>
  </si>
  <si>
    <t>GARAGE SALE PERMITS</t>
  </si>
  <si>
    <t>6513</t>
  </si>
  <si>
    <t>ALARM PERMITS</t>
  </si>
  <si>
    <t>ALARM PERMITS, FIRE-ALARM PERMITS</t>
  </si>
  <si>
    <t>ALARM PERMITS, FIRE-FALSE ALARM FEES</t>
  </si>
  <si>
    <t>ALARM PERMITS, POLICE-ALARM PERMITS</t>
  </si>
  <si>
    <t>ALARM PERMITS, POLICE-FALSE ALARM FEES</t>
  </si>
  <si>
    <t>6515</t>
  </si>
  <si>
    <t>CONTRACTOR REGISTRATION</t>
  </si>
  <si>
    <t>6516</t>
  </si>
  <si>
    <t>RECYCLING PROGRAM</t>
  </si>
  <si>
    <t>RECYCLING PROGRAM, SIMPLE RECYLING FEES</t>
  </si>
  <si>
    <t>6517</t>
  </si>
  <si>
    <t>GENERAL INSPECTIONS</t>
  </si>
  <si>
    <t>6518</t>
  </si>
  <si>
    <t>SIGN PERMITS</t>
  </si>
  <si>
    <t>6519</t>
  </si>
  <si>
    <t>FENCES/MISCELLANEOUS PERMITS</t>
  </si>
  <si>
    <t>6521</t>
  </si>
  <si>
    <t>PD AUCTION PROCEEDS</t>
  </si>
  <si>
    <t>6525</t>
  </si>
  <si>
    <t>REGISTRATION FEES, CASH ACCESS BUSINESS</t>
  </si>
  <si>
    <t>6602</t>
  </si>
  <si>
    <t>INTEREST INCOME</t>
  </si>
  <si>
    <t>CASH-OVER/(SHORT)</t>
  </si>
  <si>
    <t>6604</t>
  </si>
  <si>
    <t>NSF RETURNED CHECK FEES</t>
  </si>
  <si>
    <t>6607</t>
  </si>
  <si>
    <t>ANIMAL CONTROL FEES</t>
  </si>
  <si>
    <t>MISCELLANEOUS REVENUE</t>
  </si>
  <si>
    <t>MISCELLANEOUS REVENUE, REIMBURSEMENT</t>
  </si>
  <si>
    <t>MISCELLANEOUS REVENUE, Recovery of Prior Year Expense</t>
  </si>
  <si>
    <t>6609</t>
  </si>
  <si>
    <t>MOWING &amp; STREET REPAIRS</t>
  </si>
  <si>
    <t>6614</t>
  </si>
  <si>
    <t>CONTRIBUTIONS AND DONATIONS</t>
  </si>
  <si>
    <t>6615</t>
  </si>
  <si>
    <t>AMBULANCE FEES</t>
  </si>
  <si>
    <t>AMBULANCE FEES, AMBULANCE-INTERMEDIX</t>
  </si>
  <si>
    <t>AMBULANCE FEES, AMBULANCE SUBSCRIPTION FEE</t>
  </si>
  <si>
    <t>AMBULANCE FEES, ASPP SUPPLEMENTAL PAYMENT</t>
  </si>
  <si>
    <t>AMBULANCE FEES, AMBULANCE-EMERGICON</t>
  </si>
  <si>
    <t>6616</t>
  </si>
  <si>
    <t>MULTI-FAMILY FEES</t>
  </si>
  <si>
    <t>MULTI-FAMILY FEES, LICENSING FEE</t>
  </si>
  <si>
    <t>MULTI-FAMILY FEES, INSPECTION</t>
  </si>
  <si>
    <t>6618</t>
  </si>
  <si>
    <t>PAY PHONE COMMISSIONS</t>
  </si>
  <si>
    <t>6619</t>
  </si>
  <si>
    <t>CONTRIBUTIONS TRINITY WASTE</t>
  </si>
  <si>
    <t>6620</t>
  </si>
  <si>
    <t>PROPERTY LOSS INSURANCE</t>
  </si>
  <si>
    <t>6625</t>
  </si>
  <si>
    <t>TOWER RENTAL</t>
  </si>
  <si>
    <t>6630</t>
  </si>
  <si>
    <t>SPECIAL EVENT REIMBURSEMENT</t>
  </si>
  <si>
    <t>6631</t>
  </si>
  <si>
    <t>VITAL STATISTICS - BIRTH</t>
  </si>
  <si>
    <t>6632</t>
  </si>
  <si>
    <t>VITAL STATISTICS - DEATH</t>
  </si>
  <si>
    <t>6633</t>
  </si>
  <si>
    <t>VITAL STATISTICS - RECORD RETENTION</t>
  </si>
  <si>
    <t>6703</t>
  </si>
  <si>
    <t>SALE OF PARTS - INVENTORY</t>
  </si>
  <si>
    <t>6706</t>
  </si>
  <si>
    <t>TEEN COURT PARTICIPATION</t>
  </si>
  <si>
    <t>OTHER GOVERNMENTAL</t>
  </si>
  <si>
    <t>6710</t>
  </si>
  <si>
    <t>6712</t>
  </si>
  <si>
    <t>AUCTION PROCEEDS</t>
  </si>
  <si>
    <t>6713</t>
  </si>
  <si>
    <t>SALE OF ASSETS</t>
  </si>
  <si>
    <t>6714</t>
  </si>
  <si>
    <t>PARTICIPATION - OTHER GOVERNMENT</t>
  </si>
  <si>
    <t>6715</t>
  </si>
  <si>
    <t>PARTICIPATION-HEBISD</t>
  </si>
  <si>
    <t>6718</t>
  </si>
  <si>
    <t>GRANT REVENUE</t>
  </si>
  <si>
    <t>6719</t>
  </si>
  <si>
    <t>COVID-19 CARES ACT, HSS</t>
  </si>
  <si>
    <t>0046</t>
  </si>
  <si>
    <t>DONATIONS, SENIOR CITIZENS CENTER</t>
  </si>
  <si>
    <t>0055</t>
  </si>
  <si>
    <t>DONATIONS, POLICE</t>
  </si>
  <si>
    <t>7004</t>
  </si>
  <si>
    <t>FOOD VENDOR FEES, MOBILE FOOD VENDOR FEES</t>
  </si>
  <si>
    <t>26</t>
  </si>
  <si>
    <t>6307</t>
  </si>
  <si>
    <t>LIBRARY DONATIONS, CAPITAL PURCHASE</t>
  </si>
  <si>
    <t>45</t>
  </si>
  <si>
    <t>6355</t>
  </si>
  <si>
    <t>SPLASH - CONCESSIONS</t>
  </si>
  <si>
    <t>6360</t>
  </si>
  <si>
    <t>SPLASH - RETAIL SALES</t>
  </si>
  <si>
    <t>6365</t>
  </si>
  <si>
    <t>SPLASH - GEN ADMISSIONS</t>
  </si>
  <si>
    <t>6366</t>
  </si>
  <si>
    <t>SPLASH - SEASON PASSES</t>
  </si>
  <si>
    <t>6370</t>
  </si>
  <si>
    <t>SPLASH - LESSONS</t>
  </si>
  <si>
    <t>SPLASH - LESSONS, SPLASH - EVENTS</t>
  </si>
  <si>
    <t>SPLASH - LESSONS, SPLASH - AQUATIC CLASSES</t>
  </si>
  <si>
    <t>6371</t>
  </si>
  <si>
    <t>SPLASH - SWIM TEAM (TAAF)</t>
  </si>
  <si>
    <t>6375</t>
  </si>
  <si>
    <t>SPLASH - MISCELLANEOUS</t>
  </si>
  <si>
    <t>6380</t>
  </si>
  <si>
    <t>SPLASH-OVER/(SHORT)</t>
  </si>
  <si>
    <t>46</t>
  </si>
  <si>
    <t>6304</t>
  </si>
  <si>
    <t>SENIOR CENTER MEMBERSHIP</t>
  </si>
  <si>
    <t>48</t>
  </si>
  <si>
    <t>CONTRIBUTIONS AND DONATIONS, ROAD-E-O EVENT REV</t>
  </si>
  <si>
    <t>82</t>
  </si>
  <si>
    <t>7001</t>
  </si>
  <si>
    <t>SPONSORSHIPS</t>
  </si>
  <si>
    <t>7002</t>
  </si>
  <si>
    <t>EVENT VENDOR</t>
  </si>
  <si>
    <t>FOOD VENDOR FEES</t>
  </si>
  <si>
    <t>7006</t>
  </si>
  <si>
    <t>PARKING</t>
  </si>
  <si>
    <t>7007</t>
  </si>
  <si>
    <t>MERCHANDISE RESALE</t>
  </si>
  <si>
    <t>7010</t>
  </si>
  <si>
    <t>FOOD SALES</t>
  </si>
  <si>
    <t>7013</t>
  </si>
  <si>
    <t>SHUTTLE RECEIPTS</t>
  </si>
  <si>
    <t>10</t>
  </si>
  <si>
    <t>08</t>
  </si>
  <si>
    <t>8101</t>
  </si>
  <si>
    <t>OFFICE</t>
  </si>
  <si>
    <t>8102</t>
  </si>
  <si>
    <t>FOOD</t>
  </si>
  <si>
    <t>8110</t>
  </si>
  <si>
    <t>FURNITURE AND FIXTURES</t>
  </si>
  <si>
    <t>8195</t>
  </si>
  <si>
    <t>TRAINING-HUMAN RESOURCE USE</t>
  </si>
  <si>
    <t>8210</t>
  </si>
  <si>
    <t>MAINTENANCE EQUIPMENT</t>
  </si>
  <si>
    <t>8302</t>
  </si>
  <si>
    <t>DATA COMMUNICATIONS</t>
  </si>
  <si>
    <t>CONTRACTUAL SERVICES</t>
  </si>
  <si>
    <t>8304</t>
  </si>
  <si>
    <t>WIRELESS COMMUNICATIONS</t>
  </si>
  <si>
    <t>8310</t>
  </si>
  <si>
    <t>CONTRACT LABOR</t>
  </si>
  <si>
    <t>8320</t>
  </si>
  <si>
    <t>TRAVEL EXPENSE</t>
  </si>
  <si>
    <t>8322</t>
  </si>
  <si>
    <t>DUES</t>
  </si>
  <si>
    <t>8323</t>
  </si>
  <si>
    <t>SCHOOLS</t>
  </si>
  <si>
    <t>8333</t>
  </si>
  <si>
    <t>SUBSCRIPTIONS</t>
  </si>
  <si>
    <t>8336</t>
  </si>
  <si>
    <t>TUITION REIMBURSEMENT</t>
  </si>
  <si>
    <t>8337</t>
  </si>
  <si>
    <t>COMMUNITY DEVELOPMENT</t>
  </si>
  <si>
    <t>8341</t>
  </si>
  <si>
    <t>SPECIAL EVENTS</t>
  </si>
  <si>
    <t>8000</t>
  </si>
  <si>
    <t>COVID-19, Payroll Expenses</t>
  </si>
  <si>
    <t>COVID-19, Other Expenses</t>
  </si>
  <si>
    <t>8001</t>
  </si>
  <si>
    <t>SALARIES</t>
  </si>
  <si>
    <t>SALARIES, AUTO ALLOWANCE</t>
  </si>
  <si>
    <t>SALARIES, DEFERRED COMP (CM)</t>
  </si>
  <si>
    <t>SALARIES, INCENTIVE PAY</t>
  </si>
  <si>
    <t>0007</t>
  </si>
  <si>
    <t>SALARIES, CELL PHONE ALLOWANCE</t>
  </si>
  <si>
    <t>0099</t>
  </si>
  <si>
    <t>SALARIES, COLA INCREASE BUDGET</t>
  </si>
  <si>
    <t>8003</t>
  </si>
  <si>
    <t>LONGEVITY</t>
  </si>
  <si>
    <t>8004</t>
  </si>
  <si>
    <t>OVERTIME</t>
  </si>
  <si>
    <t>8005</t>
  </si>
  <si>
    <t>HOSPITALIZATION &amp; LIFE INSURANCE</t>
  </si>
  <si>
    <t>HOSPITALIZATION &amp; LIFE INSURANCE, LIFE INSURANCE</t>
  </si>
  <si>
    <t>0010</t>
  </si>
  <si>
    <t>HOSPITALIZATION &amp; LIFE INSURANCE, DENTAL INSURANCE</t>
  </si>
  <si>
    <t>0015</t>
  </si>
  <si>
    <t>HOSPITALIZATION &amp; LIFE INSURANCE, HEALTH INSURANCE</t>
  </si>
  <si>
    <t>0020</t>
  </si>
  <si>
    <t>HOSPITALIZATION &amp; LIFE INSURANCE, HSA EXPENSE</t>
  </si>
  <si>
    <t>0025</t>
  </si>
  <si>
    <t>HOSPITALIZATION &amp; LIFE INSURANCE, EMPLOYEE CLINIC</t>
  </si>
  <si>
    <t>8006</t>
  </si>
  <si>
    <t>PENSION/OPEB</t>
  </si>
  <si>
    <t>PENSION/OPEB, TMRS</t>
  </si>
  <si>
    <t>8007</t>
  </si>
  <si>
    <t>PHYSICALS</t>
  </si>
  <si>
    <t>8008</t>
  </si>
  <si>
    <t>WORKER'S COMPENSATION INSURANCE</t>
  </si>
  <si>
    <t>8009</t>
  </si>
  <si>
    <t>UNEMPLOYMENT INSURANCE</t>
  </si>
  <si>
    <t>8010</t>
  </si>
  <si>
    <t>MEDICARE</t>
  </si>
  <si>
    <t>8011</t>
  </si>
  <si>
    <t>MOVING EXPENSE ALLOWANCE</t>
  </si>
  <si>
    <t>8015</t>
  </si>
  <si>
    <t>DISABILITY INSURANCE</t>
  </si>
  <si>
    <t>8026</t>
  </si>
  <si>
    <t>BACKGROUND CHECK</t>
  </si>
  <si>
    <t>8030</t>
  </si>
  <si>
    <t>RETIREE HEALTH SAVINGS</t>
  </si>
  <si>
    <t>8035</t>
  </si>
  <si>
    <t>RETIREE HEALTH-GASB</t>
  </si>
  <si>
    <t>8103</t>
  </si>
  <si>
    <t>WEARING APPAREL</t>
  </si>
  <si>
    <t>8105</t>
  </si>
  <si>
    <t>FUEL AND OIL</t>
  </si>
  <si>
    <t>8106</t>
  </si>
  <si>
    <t>MINOR APPARATUS</t>
  </si>
  <si>
    <t>8125</t>
  </si>
  <si>
    <t>EDUCATIONAL KITS</t>
  </si>
  <si>
    <t>8135</t>
  </si>
  <si>
    <t>PROMOTIONAL AND EDUCATIONAL, C.A.C.</t>
  </si>
  <si>
    <t>8140</t>
  </si>
  <si>
    <t>PUBLICATIONS AND PROGRAMMING</t>
  </si>
  <si>
    <t>8212</t>
  </si>
  <si>
    <t>MAINTENANCE MOTOR VEHICLES</t>
  </si>
  <si>
    <t>8314</t>
  </si>
  <si>
    <t>LEGAL SERVICES</t>
  </si>
  <si>
    <t>8327</t>
  </si>
  <si>
    <t>ELECTRICITY</t>
  </si>
  <si>
    <t>8328</t>
  </si>
  <si>
    <t>WATER</t>
  </si>
  <si>
    <t>8329</t>
  </si>
  <si>
    <t>GAS</t>
  </si>
  <si>
    <t>8498</t>
  </si>
  <si>
    <t>OPERATING TRANSFERS</t>
  </si>
  <si>
    <t>12</t>
  </si>
  <si>
    <t>8114</t>
  </si>
  <si>
    <t>POSTAGE</t>
  </si>
  <si>
    <t>8308</t>
  </si>
  <si>
    <t>ELECTIONS</t>
  </si>
  <si>
    <t>8319</t>
  </si>
  <si>
    <t>ADVERTISING</t>
  </si>
  <si>
    <t>ADVERTISING, LEGAL NOTICES (SB 622)</t>
  </si>
  <si>
    <t>8354</t>
  </si>
  <si>
    <t>VITAL STATISTICS INTERNET USAGE</t>
  </si>
  <si>
    <t>8355</t>
  </si>
  <si>
    <t>LEGAL FILING FEES</t>
  </si>
  <si>
    <t>42</t>
  </si>
  <si>
    <t>20</t>
  </si>
  <si>
    <t>14</t>
  </si>
  <si>
    <t>PROMOTIONAL AND EDUCATIONAL</t>
  </si>
  <si>
    <t>8203</t>
  </si>
  <si>
    <t>MAINTENANCE HARDWARE AND SOFTWARE</t>
  </si>
  <si>
    <t>MAINTENANCE HARDWARE AND SOFTWARE, OTHER DEPTS</t>
  </si>
  <si>
    <t>8311</t>
  </si>
  <si>
    <t>SOFTWARE</t>
  </si>
  <si>
    <t>8321</t>
  </si>
  <si>
    <t>RENTALS</t>
  </si>
  <si>
    <t>8360</t>
  </si>
  <si>
    <t>COPY MACHINES</t>
  </si>
  <si>
    <t>8408</t>
  </si>
  <si>
    <t>LEASE EXPENSE</t>
  </si>
  <si>
    <t>8411</t>
  </si>
  <si>
    <t>INTEREST EXPENSE</t>
  </si>
  <si>
    <t>INTEREST EXPENSE, LEASE PYMT</t>
  </si>
  <si>
    <t>8414</t>
  </si>
  <si>
    <t>DEBT PRINCIPAL</t>
  </si>
  <si>
    <t>DEBT PRINCIPAL, LEASE PYMT</t>
  </si>
  <si>
    <t>9101</t>
  </si>
  <si>
    <t>BUILDINGS</t>
  </si>
  <si>
    <t>9109</t>
  </si>
  <si>
    <t>MACHINERY</t>
  </si>
  <si>
    <t>22</t>
  </si>
  <si>
    <t>8116</t>
  </si>
  <si>
    <t>BUSINESS FORMS</t>
  </si>
  <si>
    <t>PROMOTIONAL AND EDUCATIONAL, CIGNA DONATION</t>
  </si>
  <si>
    <t>8150</t>
  </si>
  <si>
    <t>AWARDS &amp; RECOGNITION, ETC - EMPLOYEE TEAM COMMITTEE</t>
  </si>
  <si>
    <t>AWARDS &amp; RECOGNITION, BERT - EMPLOYEE RECOGNITION TEAM</t>
  </si>
  <si>
    <t>8130</t>
  </si>
  <si>
    <t>SIGNS</t>
  </si>
  <si>
    <t>8499</t>
  </si>
  <si>
    <t>CONTINGENCY</t>
  </si>
  <si>
    <t>28</t>
  </si>
  <si>
    <t>8107</t>
  </si>
  <si>
    <t>LAUNDRY AND CLEANING</t>
  </si>
  <si>
    <t>8109</t>
  </si>
  <si>
    <t>MECHANICAL</t>
  </si>
  <si>
    <t>MAINTENANCE MOTOR VEHICLES, ACCIDENT REPAIR</t>
  </si>
  <si>
    <t>39</t>
  </si>
  <si>
    <t>8115</t>
  </si>
  <si>
    <t>CLEANING SUPPLIES</t>
  </si>
  <si>
    <t>8202</t>
  </si>
  <si>
    <t>MAINTENANCE BUILDINGS</t>
  </si>
  <si>
    <t>8221</t>
  </si>
  <si>
    <t>MAINTENANCE HEATING AND COOLING</t>
  </si>
  <si>
    <t>9104</t>
  </si>
  <si>
    <t>IMPROVEMENTS OTHER THAN BUILDINGS</t>
  </si>
  <si>
    <t>30</t>
  </si>
  <si>
    <t>02</t>
  </si>
  <si>
    <t>8118</t>
  </si>
  <si>
    <t>GIS-OPERATIONS AND SUPPLIES</t>
  </si>
  <si>
    <t>8335</t>
  </si>
  <si>
    <t>ECONOMIC DEVELOPMENT FOUNDATION</t>
  </si>
  <si>
    <t>35</t>
  </si>
  <si>
    <t>8307</t>
  </si>
  <si>
    <t>8334</t>
  </si>
  <si>
    <t>CHAMBER OF COMMERCE</t>
  </si>
  <si>
    <t>ECONOMIC DEVELOPMENT FOUNDATION, SKEDS</t>
  </si>
  <si>
    <t>8500</t>
  </si>
  <si>
    <t>SITE ACQUISITION, Cross City Church</t>
  </si>
  <si>
    <t>25</t>
  </si>
  <si>
    <t>33</t>
  </si>
  <si>
    <t>38</t>
  </si>
  <si>
    <t>8002</t>
  </si>
  <si>
    <t>EXTRA HELP</t>
  </si>
  <si>
    <t>0008</t>
  </si>
  <si>
    <t>SALARIES, STANDBY PAY</t>
  </si>
  <si>
    <t>8108</t>
  </si>
  <si>
    <t>CHEMICAL, MEDICAL AND SURGICAL</t>
  </si>
  <si>
    <t>MAINTENANCE MOTOR VEHICLES, VEHICLE PREP</t>
  </si>
  <si>
    <t>9110</t>
  </si>
  <si>
    <t>INSTRUMENTS AND APPARATUS</t>
  </si>
  <si>
    <t>9111</t>
  </si>
  <si>
    <t>MOTOR VEHICLES</t>
  </si>
  <si>
    <t>29</t>
  </si>
  <si>
    <t>8111</t>
  </si>
  <si>
    <t>BOTANICAL AND AGRICULTURAL</t>
  </si>
  <si>
    <t>8205</t>
  </si>
  <si>
    <t>MAINTENANCE SIDEWALKS AND CURBS</t>
  </si>
  <si>
    <t>8208</t>
  </si>
  <si>
    <t>MAINTENANCE STREETS AND HIGHWAYS</t>
  </si>
  <si>
    <t>8224</t>
  </si>
  <si>
    <t>MAINTENANCE TRAFFIC SIGNALS</t>
  </si>
  <si>
    <t>8301</t>
  </si>
  <si>
    <t>COMMUNICATIONS</t>
  </si>
  <si>
    <t>8315</t>
  </si>
  <si>
    <t>STREET LIGHTING</t>
  </si>
  <si>
    <t>SPECIAL EVENTS, ROAD-E-O EVENT EXP</t>
  </si>
  <si>
    <t>50</t>
  </si>
  <si>
    <t>16</t>
  </si>
  <si>
    <t>8305</t>
  </si>
  <si>
    <t>TAX OFFICE</t>
  </si>
  <si>
    <t>8306</t>
  </si>
  <si>
    <t>AUDIT</t>
  </si>
  <si>
    <t>9108</t>
  </si>
  <si>
    <t>FURNITURE / FIXTURES / FURNISHINGS</t>
  </si>
  <si>
    <t>8217</t>
  </si>
  <si>
    <t>TRUNK RADIOS</t>
  </si>
  <si>
    <t>8303</t>
  </si>
  <si>
    <t>INSURANCE</t>
  </si>
  <si>
    <t>INSURANCE, DEDUCTIBLE</t>
  </si>
  <si>
    <t>CONTRACT LABOR, IT-FINANCE</t>
  </si>
  <si>
    <t>CONTRACT LABOR, IT-OTHER</t>
  </si>
  <si>
    <t>8359</t>
  </si>
  <si>
    <t>BANK FEES</t>
  </si>
  <si>
    <t>8410</t>
  </si>
  <si>
    <t>BAD DEBTS</t>
  </si>
  <si>
    <t>CONTINGENCY, ADJ/RECONCILE EXPENSES</t>
  </si>
  <si>
    <t>8313</t>
  </si>
  <si>
    <t>MUNICIPAL JUDGE</t>
  </si>
  <si>
    <t>8406</t>
  </si>
  <si>
    <t>COURT COSTS</t>
  </si>
  <si>
    <t>54</t>
  </si>
  <si>
    <t>55</t>
  </si>
  <si>
    <t>SALARIES, TEMPORARY ASSIGNMENT PAY</t>
  </si>
  <si>
    <t>CONTRACTUAL SERVICES, CONTRACTUAL TX REIMBURSED</t>
  </si>
  <si>
    <t>8331</t>
  </si>
  <si>
    <t>EMERGENCY SERVICES, DISASTER RESPONSE</t>
  </si>
  <si>
    <t>03</t>
  </si>
  <si>
    <t>04</t>
  </si>
  <si>
    <t>SALARIES, DIFFERENTIAL PAY</t>
  </si>
  <si>
    <t>0009</t>
  </si>
  <si>
    <t>SALARIES, FTO</t>
  </si>
  <si>
    <t>8104</t>
  </si>
  <si>
    <t>ANIMAL FOOD</t>
  </si>
  <si>
    <t>8325</t>
  </si>
  <si>
    <t>ANIMAL CARE</t>
  </si>
  <si>
    <t>05</t>
  </si>
  <si>
    <t>OVERTIME, REIMBURSABLE OVERTIME</t>
  </si>
  <si>
    <t>06</t>
  </si>
  <si>
    <t>SALARIES, CLOTHING ALLOWANCE</t>
  </si>
  <si>
    <t>8332</t>
  </si>
  <si>
    <t>U.S. SECRET SERVICE</t>
  </si>
  <si>
    <t>07</t>
  </si>
  <si>
    <t>32</t>
  </si>
  <si>
    <t>8495</t>
  </si>
  <si>
    <t>K-9 PROGRAM</t>
  </si>
  <si>
    <t>36</t>
  </si>
  <si>
    <t>8412</t>
  </si>
  <si>
    <t>PAYING AGENT FEES</t>
  </si>
  <si>
    <t>37</t>
  </si>
  <si>
    <t>8345</t>
  </si>
  <si>
    <t>PAGERS</t>
  </si>
  <si>
    <t>51</t>
  </si>
  <si>
    <t>9117</t>
  </si>
  <si>
    <t>COMMUNICATION SYSTEMS</t>
  </si>
  <si>
    <t>53</t>
  </si>
  <si>
    <t>8324</t>
  </si>
  <si>
    <t>PRISONER CARE</t>
  </si>
  <si>
    <t>60</t>
  </si>
  <si>
    <t>8119</t>
  </si>
  <si>
    <t>EMERGENCY OPERATIONS CENTER SUPPLIES</t>
  </si>
  <si>
    <t>8228</t>
  </si>
  <si>
    <t>MAINTENANCE WARNING SIRENS</t>
  </si>
  <si>
    <t>8120</t>
  </si>
  <si>
    <t>AMBULANCE SUPPLIES</t>
  </si>
  <si>
    <t>PROMOTIONAL AND EDUCATIONAL, FIRE CLOWN PROGRAM</t>
  </si>
  <si>
    <t>8220</t>
  </si>
  <si>
    <t>RADIOS-OTHER</t>
  </si>
  <si>
    <t>EMERGENCY SERVICES</t>
  </si>
  <si>
    <t>8350</t>
  </si>
  <si>
    <t>EMS BILLING FEES</t>
  </si>
  <si>
    <t>EMS BILLING FEES, ASPP COLLECTION FEE</t>
  </si>
  <si>
    <t>65</t>
  </si>
  <si>
    <t>8121</t>
  </si>
  <si>
    <t>PUBLIC COPIER (LIBRARY)</t>
  </si>
  <si>
    <t>8126</t>
  </si>
  <si>
    <t>BOOKS-NEW ADDITIONS</t>
  </si>
  <si>
    <t>BOOKS-NEW ADDITIONS, LEASED BOOKS</t>
  </si>
  <si>
    <t>8127</t>
  </si>
  <si>
    <t>MEDIA-NEW MULTIMEDIA</t>
  </si>
  <si>
    <t>MEDIA-NEW MULTIMEDIA, AUDIO BOOK ORDER PLAN</t>
  </si>
  <si>
    <t>8128</t>
  </si>
  <si>
    <t>LIBRARY OF THINGS</t>
  </si>
  <si>
    <t>8129</t>
  </si>
  <si>
    <t>DIGITAL CONTENT PURCHASE</t>
  </si>
  <si>
    <t>8214</t>
  </si>
  <si>
    <t>MAINTENANCE BOOK COLLECTION</t>
  </si>
  <si>
    <t>8338</t>
  </si>
  <si>
    <t>INSTRUCTORS</t>
  </si>
  <si>
    <t>8356</t>
  </si>
  <si>
    <t>ELECTRONIC RESOURCES</t>
  </si>
  <si>
    <t>8357</t>
  </si>
  <si>
    <t>CONTINUATION SUBSCRIPTION</t>
  </si>
  <si>
    <t>34</t>
  </si>
  <si>
    <t>8201</t>
  </si>
  <si>
    <t>MAINTENANCE LANDS</t>
  </si>
  <si>
    <t>8209</t>
  </si>
  <si>
    <t>MAINTENANCE FIXTURES AND FURNITURE</t>
  </si>
  <si>
    <t>8225</t>
  </si>
  <si>
    <t>MAINTENANCE SPRINKLER SYSTEMS</t>
  </si>
  <si>
    <t>8226</t>
  </si>
  <si>
    <t>MAINTENANCE LIGHTING</t>
  </si>
  <si>
    <t>8229</t>
  </si>
  <si>
    <t>MAINTENANCE PLAYGROUND EQUIPMENT</t>
  </si>
  <si>
    <t>44</t>
  </si>
  <si>
    <t>8117</t>
  </si>
  <si>
    <t>MERCHANDISE</t>
  </si>
  <si>
    <t>WEARING APPAREL, SWIM TEAM</t>
  </si>
  <si>
    <t>DUES, SWIM TEAM</t>
  </si>
  <si>
    <t>INSTRUCTORS, SWIM TEAM</t>
  </si>
  <si>
    <t>8900</t>
  </si>
  <si>
    <t>ENTERTAINMENT</t>
  </si>
  <si>
    <t>8902</t>
  </si>
  <si>
    <t>MARKETING/ MEDIA</t>
  </si>
  <si>
    <t>8905</t>
  </si>
  <si>
    <t>PRODUCT PURCHASES</t>
  </si>
  <si>
    <t>8906</t>
  </si>
  <si>
    <t>CITY PERSONNEL</t>
  </si>
  <si>
    <t>8908</t>
  </si>
  <si>
    <t>ON-SITE PRODUCTION</t>
  </si>
  <si>
    <t>8909</t>
  </si>
  <si>
    <t>NON-PROFIT ORGANIZATIONS</t>
  </si>
  <si>
    <t>125</t>
  </si>
  <si>
    <t>OPERATING TRANSFERS-IN, XFER IN - GENERAL FUND</t>
  </si>
  <si>
    <t>6417</t>
  </si>
  <si>
    <t>LIBRARY - AUDIO VISUAL FEE</t>
  </si>
  <si>
    <t>6418</t>
  </si>
  <si>
    <t>LIBRARY PUBLIC FAX</t>
  </si>
  <si>
    <t>6700</t>
  </si>
  <si>
    <t>GAIN/(LOSS) SALE OF ASSET</t>
  </si>
  <si>
    <t>8501</t>
  </si>
  <si>
    <t>DEVELOPMENT INCENTIVE</t>
  </si>
  <si>
    <t>129</t>
  </si>
  <si>
    <t>CONTRIBUTIONS AND DONATIONS, TEEN COURT ANNUAL BANQUET</t>
  </si>
  <si>
    <t>8417</t>
  </si>
  <si>
    <t>TEEN COURT SCHOLARSHIP</t>
  </si>
  <si>
    <t>130</t>
  </si>
  <si>
    <t>136</t>
  </si>
  <si>
    <t>137</t>
  </si>
  <si>
    <t>9102</t>
  </si>
  <si>
    <t>LAND ACQUISITION</t>
  </si>
  <si>
    <t>SITE ACQUISITION, 2130 L Don Dodson</t>
  </si>
  <si>
    <t>17</t>
  </si>
  <si>
    <t>155</t>
  </si>
  <si>
    <t>6416</t>
  </si>
  <si>
    <t>CVE FINES, FEDERAL VIOLATIONS</t>
  </si>
  <si>
    <t>160</t>
  </si>
  <si>
    <t>171</t>
  </si>
  <si>
    <t>172</t>
  </si>
  <si>
    <t>173</t>
  </si>
  <si>
    <t>174</t>
  </si>
  <si>
    <t>175</t>
  </si>
  <si>
    <t>177</t>
  </si>
  <si>
    <t>227</t>
  </si>
  <si>
    <t>OPERATING TRANSFERS-IN, XFER IN - 4B SIEDC FUND</t>
  </si>
  <si>
    <t>6108</t>
  </si>
  <si>
    <t>HOTEL/MOTEL OCCUPANCY TAX</t>
  </si>
  <si>
    <t>6118</t>
  </si>
  <si>
    <t>DELINQUENT OCCUPANCY TAX</t>
  </si>
  <si>
    <t>57</t>
  </si>
  <si>
    <t>6325</t>
  </si>
  <si>
    <t>OBS-TOURS</t>
  </si>
  <si>
    <t>6635</t>
  </si>
  <si>
    <t>GATE ADMISSIONS</t>
  </si>
  <si>
    <t>7107</t>
  </si>
  <si>
    <t>81</t>
  </si>
  <si>
    <t>EVENT VENDOR, BBQ COOKOFF</t>
  </si>
  <si>
    <t>7003</t>
  </si>
  <si>
    <t>PROGRAM SPONSORS</t>
  </si>
  <si>
    <t>FOOD SALES, BEER RESALE</t>
  </si>
  <si>
    <t>FOOD SALES, SOFT DRINK RESALE</t>
  </si>
  <si>
    <t>7011</t>
  </si>
  <si>
    <t>MISCELLANEOUS</t>
  </si>
  <si>
    <t>7014</t>
  </si>
  <si>
    <t>CARNIVAL PROCEEDS</t>
  </si>
  <si>
    <t>7005</t>
  </si>
  <si>
    <t>83</t>
  </si>
  <si>
    <t>8340</t>
  </si>
  <si>
    <t>GRANT SERVICES</t>
  </si>
  <si>
    <t>8530</t>
  </si>
  <si>
    <t>DESIGN / ENGINEERING</t>
  </si>
  <si>
    <t>9125</t>
  </si>
  <si>
    <t>RECREATION EQUIPMENT</t>
  </si>
  <si>
    <t>8326</t>
  </si>
  <si>
    <t>BUILDING SECURITY</t>
  </si>
  <si>
    <t>8901</t>
  </si>
  <si>
    <t>INSURANCE / FEE / PERMITS</t>
  </si>
  <si>
    <t>8903</t>
  </si>
  <si>
    <t>ENTERTAINERS EXPENSES</t>
  </si>
  <si>
    <t>8904</t>
  </si>
  <si>
    <t>8907</t>
  </si>
  <si>
    <t>8910</t>
  </si>
  <si>
    <t>CONCESSION PAYOUTS</t>
  </si>
  <si>
    <t>8912</t>
  </si>
  <si>
    <t>BBQ PRIZES</t>
  </si>
  <si>
    <t>209</t>
  </si>
  <si>
    <t>6408</t>
  </si>
  <si>
    <t>COURT SECURITY FEES</t>
  </si>
  <si>
    <t>212</t>
  </si>
  <si>
    <t>6717</t>
  </si>
  <si>
    <t>PARK DONATIONS FROM CITIZENS</t>
  </si>
  <si>
    <t>PARK DONATIONS FROM CITIZENS, PARK SPONSORSHIPS</t>
  </si>
  <si>
    <t>PARK DONATIONS FROM CITIZENS, DOG PARK DONATIONS</t>
  </si>
  <si>
    <t>6419</t>
  </si>
  <si>
    <t>TPDF2 - JUVENILE CASE MANAGER FEES</t>
  </si>
  <si>
    <t>6420</t>
  </si>
  <si>
    <t>MUNICIPAL JURY FEES</t>
  </si>
  <si>
    <t>221</t>
  </si>
  <si>
    <t>222</t>
  </si>
  <si>
    <t>315</t>
  </si>
  <si>
    <t>OPERATING TRANSFERS-IN, XFER IN - STREET AND DRAINAGE</t>
  </si>
  <si>
    <t>8570</t>
  </si>
  <si>
    <t>CONSTRUCTION</t>
  </si>
  <si>
    <t>235</t>
  </si>
  <si>
    <t>6409</t>
  </si>
  <si>
    <t>COURT TECHNOLOGY FEES</t>
  </si>
  <si>
    <t>8599</t>
  </si>
  <si>
    <t>6520</t>
  </si>
  <si>
    <t>390</t>
  </si>
  <si>
    <t>4505</t>
  </si>
  <si>
    <t>OTHER FINANCING PREMIUMS</t>
  </si>
  <si>
    <t>8594</t>
  </si>
  <si>
    <t>BOND ISSUANCE COSTS</t>
  </si>
  <si>
    <t>8540</t>
  </si>
  <si>
    <t>CONTRACT SERVICES</t>
  </si>
  <si>
    <t>90</t>
  </si>
  <si>
    <t>431</t>
  </si>
  <si>
    <t>4506</t>
  </si>
  <si>
    <t>DEPOSIT TO BOND REFUNDING ESCROW</t>
  </si>
  <si>
    <t>OPERATING TRANSFERS-IN, XFER IN - CAPITAL PROJECTS</t>
  </si>
  <si>
    <t>CONTRACTOR REGISTRATION, PUBLIC WORKS BACKFLOW</t>
  </si>
  <si>
    <t>CONTRACTOR REGISTRATION, BACKFLOW DEVICE/CROSS CONNECTION</t>
  </si>
  <si>
    <t>6801</t>
  </si>
  <si>
    <t>WATER CHARGES</t>
  </si>
  <si>
    <t>6802</t>
  </si>
  <si>
    <t>LATE PAYMENT FEE</t>
  </si>
  <si>
    <t>6805</t>
  </si>
  <si>
    <t>WATER TAP FEES</t>
  </si>
  <si>
    <t>6806</t>
  </si>
  <si>
    <t>WATER SERVICE CONNECTION</t>
  </si>
  <si>
    <t>6807</t>
  </si>
  <si>
    <t>WATER SERVICE FEE</t>
  </si>
  <si>
    <t>6810</t>
  </si>
  <si>
    <t>SEWER CHARGES</t>
  </si>
  <si>
    <t>6812</t>
  </si>
  <si>
    <t>SEWER TAP FEES</t>
  </si>
  <si>
    <t>6814</t>
  </si>
  <si>
    <t>INSPECTION FEES</t>
  </si>
  <si>
    <t>6815</t>
  </si>
  <si>
    <t>BILLING CHARGES</t>
  </si>
  <si>
    <t>6816</t>
  </si>
  <si>
    <t>WATER MISCELLANEOUS</t>
  </si>
  <si>
    <t>WATER MISCELLANEOUS, BROKEN ANGLE STOP REPAIR</t>
  </si>
  <si>
    <t>6818</t>
  </si>
  <si>
    <t>NON-OPERATING INCOME</t>
  </si>
  <si>
    <t>6830</t>
  </si>
  <si>
    <t>LIQUID WASTE HAULERS</t>
  </si>
  <si>
    <t>LIQUID WASTE HAULERS, FOOD ESTABLISHMENT</t>
  </si>
  <si>
    <t>8207</t>
  </si>
  <si>
    <t>MAINTENANCE SANDPIPES AND RESERVOIR</t>
  </si>
  <si>
    <t>8215</t>
  </si>
  <si>
    <t>MAINTENANCE WATER MAINS</t>
  </si>
  <si>
    <t>8216</t>
  </si>
  <si>
    <t>MAINTENANCE METERS AND SETTINGS</t>
  </si>
  <si>
    <t>8218</t>
  </si>
  <si>
    <t>MAINTENANCE SERVICE CONNECTION</t>
  </si>
  <si>
    <t>8219</t>
  </si>
  <si>
    <t>MAINTENANCE FIRE CONNECTIONS</t>
  </si>
  <si>
    <t>CONTRACTUAL SERVICES, SOLID WASTE SERVICES</t>
  </si>
  <si>
    <t>CONTRACTUAL SERVICES, RECYCLING SERVICES</t>
  </si>
  <si>
    <t>8316</t>
  </si>
  <si>
    <t>WATER PUMPING ELECTRICITY</t>
  </si>
  <si>
    <t>8317</t>
  </si>
  <si>
    <t>WATER PURCHASE</t>
  </si>
  <si>
    <t>8478</t>
  </si>
  <si>
    <t>TRANSFER TO WATER VEHICLE REPLACEMENT FUND</t>
  </si>
  <si>
    <t>8496</t>
  </si>
  <si>
    <t>TRANSFER TO UTILITY REPAIR FUND</t>
  </si>
  <si>
    <t>9115</t>
  </si>
  <si>
    <t>WATERWORKS MAINS</t>
  </si>
  <si>
    <t>8204</t>
  </si>
  <si>
    <t>MAINTENANCE SANITARY SEWERS</t>
  </si>
  <si>
    <t>8318</t>
  </si>
  <si>
    <t>SEWER TREATMENT</t>
  </si>
  <si>
    <t>9103</t>
  </si>
  <si>
    <t>SANITARY SEWER</t>
  </si>
  <si>
    <t>0068</t>
  </si>
  <si>
    <t>PENSION/OPEB, GASB 68 PENSION EXPENSE</t>
  </si>
  <si>
    <t>0075</t>
  </si>
  <si>
    <t>PENSION/OPEB, GASB 75 OPEB EXPENSE</t>
  </si>
  <si>
    <t>8402</t>
  </si>
  <si>
    <t>INTEREST &amp; SINKING FUND</t>
  </si>
  <si>
    <t>8413</t>
  </si>
  <si>
    <t>DEPRECIATION</t>
  </si>
  <si>
    <t>8560</t>
  </si>
  <si>
    <t>CONSTRUCTION MATERIALS</t>
  </si>
  <si>
    <t>ESCROW DEVELOPMENT FEE, DRAINAGE IMPROVEMENT</t>
  </si>
  <si>
    <t>6901</t>
  </si>
  <si>
    <t>STORMWATER CHARGES</t>
  </si>
  <si>
    <t>8206</t>
  </si>
  <si>
    <t>MAINTENANCE STORM SEWERS</t>
  </si>
  <si>
    <t>578</t>
  </si>
  <si>
    <t>Fund</t>
  </si>
  <si>
    <t>Dept</t>
  </si>
  <si>
    <t>Div</t>
  </si>
  <si>
    <t>Acct</t>
  </si>
  <si>
    <t>Current Month</t>
  </si>
  <si>
    <t>Current YTD</t>
  </si>
  <si>
    <t>Prior Year Total</t>
  </si>
  <si>
    <t>Current Projection</t>
  </si>
  <si>
    <t>Based on:
REMAINING
PERIODS</t>
  </si>
  <si>
    <t>Based on:
ANNUAL
PAYMENT</t>
  </si>
  <si>
    <t>Based on:
AVERAGE
MONTHLY</t>
  </si>
  <si>
    <t>Based on:
MONTH
BEING NEW</t>
  </si>
  <si>
    <t>Based on:
CURRENT YTD
SAME %</t>
  </si>
  <si>
    <t>Based on:
REMAINING
INS. PAY PER'S</t>
  </si>
  <si>
    <t>Based on:
AMOUNT
MATCHING</t>
  </si>
  <si>
    <t>Based on:
YTD
TOTAL</t>
  </si>
  <si>
    <t>CALCULATION</t>
  </si>
  <si>
    <t>PATTERN</t>
  </si>
  <si>
    <t>MONTHLY AVG</t>
  </si>
  <si>
    <t>TOTAL LAST YTD</t>
  </si>
  <si>
    <t>BUDGET</t>
  </si>
  <si>
    <t>FOR YEAR</t>
  </si>
  <si>
    <t>April Projection</t>
  </si>
  <si>
    <t>MANUAL</t>
  </si>
  <si>
    <t>#</t>
  </si>
  <si>
    <t>CALCULATED</t>
  </si>
  <si>
    <t>Current Month:</t>
  </si>
  <si>
    <t>Overlapping Year</t>
  </si>
  <si>
    <t>Remaining Month:</t>
  </si>
  <si>
    <t>Applied to FY 22</t>
  </si>
  <si>
    <t>Payroll Dates</t>
  </si>
  <si>
    <t>Current Month Pay Periods:</t>
  </si>
  <si>
    <t>Total Pay Periods YTD:</t>
  </si>
  <si>
    <t>Remaining Pay Periods:</t>
  </si>
  <si>
    <t>Remaining Health Ins. Pay Periods:</t>
  </si>
  <si>
    <t>Start</t>
  </si>
  <si>
    <t>End</t>
  </si>
  <si>
    <t>Count</t>
  </si>
  <si>
    <t>Applied to FY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</si>
</sst>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u/>
      <sz val="8"/>
      <color rgb="FFFF0000"/>
      <name val="Arial"/>
      <family val="2"/>
    </font>
    <font>
      <b/>
      <u/>
      <sz val="8"/>
      <color rgb="FFFF0000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579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1" fillId="0" borderId="0" xfId="0" applyFont="1"/>
    <xf numFmtId="0" fontId="2" fillId="0" borderId="0" xfId="0" applyFont="1" applyAlignment="1">
      <alignment vertical="top" wrapText="1" readingOrder="1"/>
    </xf>
    <xf numFmtId="43" fontId="1" fillId="0" borderId="0" xfId="0" applyNumberFormat="1" applyFont="1"/>
    <xf numFmtId="43" fontId="2" fillId="0" borderId="0" xfId="0" applyNumberFormat="1" applyFont="1" applyAlignment="1">
      <alignment horizontal="right" vertical="top" wrapText="1" readingOrder="1"/>
    </xf>
    <xf numFmtId="43" fontId="2" fillId="0" borderId="0" xfId="0" applyNumberFormat="1" applyFont="1" applyAlignment="1">
      <alignment vertical="top" wrapText="1" readingOrder="1"/>
    </xf>
    <xf numFmtId="43" fontId="6" fillId="0" borderId="0" xfId="0" applyNumberFormat="1" applyFont="1" applyAlignment="1">
      <alignment horizontal="right" vertical="top" wrapText="1" readingOrder="1"/>
    </xf>
    <xf numFmtId="41" fontId="7" fillId="2" borderId="0" xfId="0" applyNumberFormat="1" applyFont="1" applyFill="1" applyAlignment="1">
      <alignment horizontal="center" vertical="center" wrapText="1"/>
    </xf>
    <xf numFmtId="41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0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1" fontId="12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/>
    <xf numFmtId="2" fontId="14" fillId="3" borderId="2" xfId="0" applyNumberFormat="1" applyFont="1" applyFill="1" applyBorder="1"/>
    <xf numFmtId="0" fontId="5" fillId="0" borderId="0" xfId="0" applyFont="1"/>
    <xf numFmtId="0" fontId="15" fillId="0" borderId="0" xfId="0" applyFont="1"/>
    <xf numFmtId="2" fontId="5" fillId="3" borderId="2" xfId="0" applyNumberFormat="1" applyFont="1" applyFill="1" applyBorder="1"/>
    <xf numFmtId="2" fontId="5" fillId="0" borderId="0" xfId="0" applyNumberFormat="1" applyFont="1"/>
    <xf numFmtId="14" fontId="4" fillId="0" borderId="0" xfId="0" applyNumberFormat="1" applyFont="1"/>
    <xf numFmtId="2" fontId="5" fillId="0" borderId="3" xfId="0" applyNumberFormat="1" applyFont="1" applyBorder="1"/>
    <xf numFmtId="14" fontId="16" fillId="0" borderId="0" xfId="0" applyNumberFormat="1" applyFont="1"/>
    <xf numFmtId="14" fontId="0" fillId="0" borderId="0" xfId="0" applyNumberFormat="1"/>
    <xf numFmtId="2" fontId="0" fillId="0" borderId="0" xfId="0" applyNumberFormat="1"/>
    <xf numFmtId="43" fontId="2" fillId="2" borderId="0" xfId="0" applyNumberFormat="1" applyFont="1" applyFill="1" applyAlignment="1">
      <alignment vertical="top" wrapText="1" readingOrder="1"/>
    </xf>
    <xf numFmtId="43" fontId="1" fillId="2" borderId="0" xfId="0" applyNumberFormat="1" applyFont="1" applyFill="1"/>
    <xf numFmtId="41" fontId="8" fillId="4" borderId="0" xfId="1" applyNumberFormat="1" applyFont="1" applyFill="1" applyAlignment="1">
      <alignment horizontal="center" vertical="center"/>
    </xf>
    <xf numFmtId="41" fontId="12" fillId="4" borderId="1" xfId="1" applyNumberFormat="1" applyFont="1" applyFill="1" applyBorder="1" applyAlignment="1">
      <alignment horizontal="center" vertical="center"/>
    </xf>
    <xf numFmtId="41" fontId="2" fillId="4" borderId="0" xfId="0" applyNumberFormat="1" applyFont="1" applyFill="1" applyAlignment="1">
      <alignment vertical="top" wrapText="1" readingOrder="1"/>
    </xf>
    <xf numFmtId="41" fontId="1" fillId="4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45"/>
  <sheetViews>
    <sheetView tabSelected="1" workbookViewId="0">
      <pane xSplit="6" ySplit="3" topLeftCell="K73" activePane="bottomRight" state="frozen"/>
      <selection pane="topRight" activeCell="G1" sqref="G1"/>
      <selection pane="bottomLeft" activeCell="A4" sqref="A4"/>
      <selection pane="bottomRight" activeCell="T30" sqref="T30"/>
    </sheetView>
  </sheetViews>
  <sheetFormatPr defaultRowHeight="15"/>
  <cols>
    <col min="1" max="1" width="4.140625" bestFit="1" customWidth="1"/>
    <col min="2" max="2" width="4.85546875" bestFit="1" customWidth="1"/>
    <col min="3" max="3" width="3.42578125" bestFit="1" customWidth="1"/>
    <col min="4" max="4" width="5" bestFit="1" customWidth="1"/>
    <col min="5" max="5" width="5.85546875" bestFit="1" customWidth="1"/>
    <col min="6" max="6" width="68.42578125" bestFit="1" customWidth="1"/>
    <col min="7" max="7" width="14" style="2" bestFit="1" customWidth="1"/>
    <col min="8" max="8" width="13.42578125" style="2" bestFit="1" customWidth="1"/>
    <col min="9" max="9" width="14" style="2" bestFit="1" customWidth="1"/>
    <col min="10" max="10" width="13.42578125" style="2" bestFit="1" customWidth="1"/>
    <col min="11" max="12" width="14" style="2" bestFit="1" customWidth="1"/>
    <col min="13" max="13" width="14.5703125" style="2" bestFit="1" customWidth="1"/>
    <col min="14" max="14" width="14" style="25" customWidth="1"/>
    <col min="15" max="15" width="12.85546875" style="25" customWidth="1"/>
    <col min="16" max="21" width="14" style="25" customWidth="1"/>
    <col min="22" max="22" width="14.5703125" style="2" customWidth="1"/>
    <col min="23" max="23" width="3.5703125" style="2" customWidth="1"/>
    <col min="24" max="24" width="19.42578125" style="29" bestFit="1" customWidth="1"/>
    <col min="25" max="25" width="4" style="2" customWidth="1"/>
    <col min="26" max="26" width="14" style="2" bestFit="1" customWidth="1"/>
  </cols>
  <sheetData>
    <row r="1" spans="1:26" ht="33.75">
      <c r="N1" s="6" t="s">
        <v>804</v>
      </c>
      <c r="O1" s="6" t="s">
        <v>805</v>
      </c>
      <c r="P1" s="6" t="s">
        <v>806</v>
      </c>
      <c r="Q1" s="6" t="s">
        <v>807</v>
      </c>
      <c r="R1" s="6" t="s">
        <v>808</v>
      </c>
      <c r="S1" s="6" t="s">
        <v>809</v>
      </c>
      <c r="T1" s="6" t="s">
        <v>810</v>
      </c>
      <c r="U1" s="6" t="s">
        <v>811</v>
      </c>
      <c r="V1" s="7"/>
      <c r="W1" s="8"/>
      <c r="X1" s="26"/>
    </row>
    <row r="2" spans="1:26">
      <c r="N2" s="9" t="s">
        <v>812</v>
      </c>
      <c r="O2" s="9" t="s">
        <v>813</v>
      </c>
      <c r="P2" s="9" t="s">
        <v>812</v>
      </c>
      <c r="Q2" s="9" t="s">
        <v>814</v>
      </c>
      <c r="R2" s="9" t="s">
        <v>815</v>
      </c>
      <c r="S2" s="9" t="s">
        <v>812</v>
      </c>
      <c r="T2" s="9" t="s">
        <v>816</v>
      </c>
      <c r="U2" s="9" t="s">
        <v>817</v>
      </c>
      <c r="V2" s="7"/>
      <c r="W2" s="8"/>
      <c r="X2" s="26" t="s">
        <v>818</v>
      </c>
    </row>
    <row r="3" spans="1:26" ht="25.5">
      <c r="A3" s="1" t="s">
        <v>796</v>
      </c>
      <c r="B3" s="1" t="s">
        <v>797</v>
      </c>
      <c r="C3" s="1" t="s">
        <v>798</v>
      </c>
      <c r="D3" s="1" t="s">
        <v>799</v>
      </c>
      <c r="E3" s="1" t="s">
        <v>0</v>
      </c>
      <c r="F3" s="1" t="s">
        <v>1</v>
      </c>
      <c r="G3" s="3" t="s">
        <v>2</v>
      </c>
      <c r="H3" s="3" t="s">
        <v>3</v>
      </c>
      <c r="I3" s="3" t="s">
        <v>4</v>
      </c>
      <c r="J3" s="5" t="s">
        <v>800</v>
      </c>
      <c r="K3" s="5" t="s">
        <v>801</v>
      </c>
      <c r="L3" s="3" t="s">
        <v>5</v>
      </c>
      <c r="M3" s="5" t="s">
        <v>802</v>
      </c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11" t="s">
        <v>819</v>
      </c>
      <c r="W3" s="12" t="s">
        <v>820</v>
      </c>
      <c r="X3" s="27" t="s">
        <v>821</v>
      </c>
      <c r="Y3" s="5"/>
      <c r="Z3" s="5" t="s">
        <v>803</v>
      </c>
    </row>
    <row r="4" spans="1:26">
      <c r="A4" s="1" t="s">
        <v>6</v>
      </c>
      <c r="B4" s="1" t="s">
        <v>7</v>
      </c>
      <c r="C4" s="1" t="s">
        <v>8</v>
      </c>
      <c r="D4" s="1" t="s">
        <v>11</v>
      </c>
      <c r="E4" s="1" t="s">
        <v>8</v>
      </c>
      <c r="F4" s="1" t="s">
        <v>12</v>
      </c>
      <c r="G4" s="4">
        <v>18820790</v>
      </c>
      <c r="H4" s="4">
        <v>0</v>
      </c>
      <c r="I4" s="4">
        <v>18820790</v>
      </c>
      <c r="J4" s="4">
        <v>0</v>
      </c>
      <c r="K4" s="4">
        <v>17467825.600000001</v>
      </c>
      <c r="L4" s="4">
        <v>16883091.109999999</v>
      </c>
      <c r="M4" s="4">
        <v>17952807.079999998</v>
      </c>
      <c r="N4" s="24">
        <f>IF(AND(B4="60",C4="32"),(J4/'FD Date'!$B$4*'FD Date'!$B$6+K4),(J4/Date!$B$4*Date!$B$6+K4))</f>
        <v>17467825.600000001</v>
      </c>
      <c r="O4" s="24">
        <f>J4*2</f>
        <v>0</v>
      </c>
      <c r="P4" s="24">
        <f>K4/Date!$B$2*Date!$B$3+K4</f>
        <v>26201738.400000002</v>
      </c>
      <c r="Q4" s="24">
        <f>J4*Date!$B$3+K4</f>
        <v>17467825.600000001</v>
      </c>
      <c r="R4" s="24">
        <f t="shared" ref="R4:R67" si="0">IF(OR(L4=0,M4=0),0,K4/(L4/M4))</f>
        <v>18574590.462177828</v>
      </c>
      <c r="S4" s="24">
        <f>J4/2*Date!$B$7+K4</f>
        <v>17467825.600000001</v>
      </c>
      <c r="T4" s="24">
        <f t="shared" ref="T4:T67" si="1">I4</f>
        <v>18820790</v>
      </c>
      <c r="U4" s="24">
        <f t="shared" ref="U4:U67" si="2">K4</f>
        <v>17467825.600000001</v>
      </c>
      <c r="V4" s="4">
        <v>0</v>
      </c>
      <c r="W4" s="4"/>
      <c r="X4" s="28" t="str">
        <f t="shared" ref="X4:X67" si="3">IF($W4=1,($N4+$V4),IF($W4=2,($O4+$V4), IF($W4=3,($P4+$V4), IF($W4=4,($Q4+$V4), IF($W4=5,($R4+$V4), IF($W4=6,($S4+$V4), IF($W4=7,($T4+$V4), IF($W4=8,($U4+$V4),"CHOOSE FORMULA"))))))))</f>
        <v>CHOOSE FORMULA</v>
      </c>
      <c r="Y4" s="4"/>
      <c r="Z4" s="4">
        <v>18820790</v>
      </c>
    </row>
    <row r="5" spans="1:26">
      <c r="A5" s="1" t="s">
        <v>6</v>
      </c>
      <c r="B5" s="1" t="s">
        <v>7</v>
      </c>
      <c r="C5" s="1" t="s">
        <v>8</v>
      </c>
      <c r="D5" s="1" t="s">
        <v>11</v>
      </c>
      <c r="E5" s="1" t="s">
        <v>13</v>
      </c>
      <c r="F5" s="1" t="s">
        <v>14</v>
      </c>
      <c r="G5" s="4">
        <v>-87000</v>
      </c>
      <c r="H5" s="4">
        <v>0</v>
      </c>
      <c r="I5" s="4">
        <v>-87000</v>
      </c>
      <c r="J5" s="4">
        <v>-6738.99</v>
      </c>
      <c r="K5" s="4">
        <v>-82182.75</v>
      </c>
      <c r="L5" s="4">
        <v>-86783.82</v>
      </c>
      <c r="M5" s="4">
        <v>-86783.82</v>
      </c>
      <c r="N5" s="24">
        <f>IF(AND(B5="60",C5="32"),(J5/'FD Date'!$B$4*'FD Date'!$B$6+K5),(J5/Date!$B$4*Date!$B$6+K5))</f>
        <v>-115877.7</v>
      </c>
      <c r="O5" s="24">
        <f t="shared" ref="O4:O67" si="4">J5*2</f>
        <v>-13477.98</v>
      </c>
      <c r="P5" s="24">
        <f>K5/Date!$B$2*Date!$B$3+K5</f>
        <v>-123274.125</v>
      </c>
      <c r="Q5" s="24">
        <f>J5*Date!$B$3+K5</f>
        <v>-109138.70999999999</v>
      </c>
      <c r="R5" s="24">
        <f t="shared" si="0"/>
        <v>-82182.75</v>
      </c>
      <c r="S5" s="24">
        <f>J5/2*Date!$B$7+K5</f>
        <v>-109138.70999999999</v>
      </c>
      <c r="T5" s="24">
        <f t="shared" si="1"/>
        <v>-87000</v>
      </c>
      <c r="U5" s="24">
        <f t="shared" si="2"/>
        <v>-82182.75</v>
      </c>
      <c r="V5" s="4">
        <v>0</v>
      </c>
      <c r="W5" s="4"/>
      <c r="X5" s="28" t="str">
        <f t="shared" si="3"/>
        <v>CHOOSE FORMULA</v>
      </c>
      <c r="Y5" s="4"/>
      <c r="Z5" s="4">
        <v>-75444</v>
      </c>
    </row>
    <row r="6" spans="1:26">
      <c r="A6" s="1" t="s">
        <v>6</v>
      </c>
      <c r="B6" s="1" t="s">
        <v>7</v>
      </c>
      <c r="C6" s="1" t="s">
        <v>8</v>
      </c>
      <c r="D6" s="1" t="s">
        <v>11</v>
      </c>
      <c r="E6" s="1" t="s">
        <v>15</v>
      </c>
      <c r="F6" s="1" t="s">
        <v>16</v>
      </c>
      <c r="G6" s="4">
        <v>0</v>
      </c>
      <c r="H6" s="4">
        <v>0</v>
      </c>
      <c r="I6" s="4">
        <v>0</v>
      </c>
      <c r="J6" s="4">
        <v>0</v>
      </c>
      <c r="K6" s="4">
        <v>-100229.75</v>
      </c>
      <c r="L6" s="4">
        <v>0</v>
      </c>
      <c r="M6" s="4">
        <v>77061.259999999995</v>
      </c>
      <c r="N6" s="24">
        <f>IF(AND(B6="60",C6="32"),(J6/'FD Date'!$B$4*'FD Date'!$B$6+K6),(J6/Date!$B$4*Date!$B$6+K6))</f>
        <v>-100229.75</v>
      </c>
      <c r="O6" s="24">
        <f t="shared" si="4"/>
        <v>0</v>
      </c>
      <c r="P6" s="24">
        <f>K6/Date!$B$2*Date!$B$3+K6</f>
        <v>-150344.625</v>
      </c>
      <c r="Q6" s="24">
        <f>J6*Date!$B$3+K6</f>
        <v>-100229.75</v>
      </c>
      <c r="R6" s="24">
        <f t="shared" si="0"/>
        <v>0</v>
      </c>
      <c r="S6" s="24">
        <f>J6/2*Date!$B$7+K6</f>
        <v>-100229.75</v>
      </c>
      <c r="T6" s="24">
        <f t="shared" si="1"/>
        <v>0</v>
      </c>
      <c r="U6" s="24">
        <f t="shared" si="2"/>
        <v>-100229.75</v>
      </c>
      <c r="V6" s="4">
        <v>0</v>
      </c>
      <c r="W6" s="4"/>
      <c r="X6" s="28" t="str">
        <f t="shared" si="3"/>
        <v>CHOOSE FORMULA</v>
      </c>
      <c r="Y6" s="4"/>
      <c r="Z6" s="4">
        <v>-120294</v>
      </c>
    </row>
    <row r="7" spans="1:26">
      <c r="A7" s="1" t="s">
        <v>6</v>
      </c>
      <c r="B7" s="1" t="s">
        <v>7</v>
      </c>
      <c r="C7" s="1" t="s">
        <v>8</v>
      </c>
      <c r="D7" s="1" t="s">
        <v>17</v>
      </c>
      <c r="E7" s="1" t="s">
        <v>8</v>
      </c>
      <c r="F7" s="1" t="s">
        <v>18</v>
      </c>
      <c r="G7" s="4">
        <v>40000</v>
      </c>
      <c r="H7" s="4">
        <v>0</v>
      </c>
      <c r="I7" s="4">
        <v>40000</v>
      </c>
      <c r="J7" s="4">
        <v>0</v>
      </c>
      <c r="K7" s="4">
        <v>-242077.51</v>
      </c>
      <c r="L7" s="4">
        <v>14317.03</v>
      </c>
      <c r="M7" s="4">
        <v>96167.95</v>
      </c>
      <c r="N7" s="24">
        <f>IF(AND(B7="60",C7="32"),(J7/'FD Date'!$B$4*'FD Date'!$B$6+K7),(J7/Date!$B$4*Date!$B$6+K7))</f>
        <v>-242077.51</v>
      </c>
      <c r="O7" s="24">
        <f t="shared" si="4"/>
        <v>0</v>
      </c>
      <c r="P7" s="24">
        <f>K7/Date!$B$2*Date!$B$3+K7</f>
        <v>-363116.26500000001</v>
      </c>
      <c r="Q7" s="24">
        <f>J7*Date!$B$3+K7</f>
        <v>-242077.51</v>
      </c>
      <c r="R7" s="24">
        <f t="shared" si="0"/>
        <v>-1626042.4038927415</v>
      </c>
      <c r="S7" s="24">
        <f>J7/2*Date!$B$7+K7</f>
        <v>-242077.51</v>
      </c>
      <c r="T7" s="24">
        <f t="shared" si="1"/>
        <v>40000</v>
      </c>
      <c r="U7" s="24">
        <f t="shared" si="2"/>
        <v>-242077.51</v>
      </c>
      <c r="V7" s="4">
        <v>0</v>
      </c>
      <c r="W7" s="4"/>
      <c r="X7" s="28" t="str">
        <f t="shared" si="3"/>
        <v>CHOOSE FORMULA</v>
      </c>
      <c r="Y7" s="4"/>
      <c r="Z7" s="4">
        <v>-289536</v>
      </c>
    </row>
    <row r="8" spans="1:26">
      <c r="A8" s="1" t="s">
        <v>6</v>
      </c>
      <c r="B8" s="1" t="s">
        <v>7</v>
      </c>
      <c r="C8" s="1" t="s">
        <v>8</v>
      </c>
      <c r="D8" s="1" t="s">
        <v>19</v>
      </c>
      <c r="E8" s="1" t="s">
        <v>8</v>
      </c>
      <c r="F8" s="1" t="s">
        <v>20</v>
      </c>
      <c r="G8" s="4">
        <v>45000</v>
      </c>
      <c r="H8" s="4">
        <v>0</v>
      </c>
      <c r="I8" s="4">
        <v>45000</v>
      </c>
      <c r="J8" s="4">
        <v>0</v>
      </c>
      <c r="K8" s="4">
        <v>238718.63</v>
      </c>
      <c r="L8" s="4">
        <v>-139929.32999999999</v>
      </c>
      <c r="M8" s="4">
        <v>52923.48</v>
      </c>
      <c r="N8" s="24">
        <f>IF(AND(B8="60",C8="32"),(J8/'FD Date'!$B$4*'FD Date'!$B$6+K8),(J8/Date!$B$4*Date!$B$6+K8))</f>
        <v>238718.63</v>
      </c>
      <c r="O8" s="24">
        <f t="shared" si="4"/>
        <v>0</v>
      </c>
      <c r="P8" s="24">
        <f>K8/Date!$B$2*Date!$B$3+K8</f>
        <v>358077.94500000001</v>
      </c>
      <c r="Q8" s="24">
        <f>J8*Date!$B$3+K8</f>
        <v>238718.63</v>
      </c>
      <c r="R8" s="24">
        <f t="shared" si="0"/>
        <v>-90287.151667433864</v>
      </c>
      <c r="S8" s="24">
        <f>J8/2*Date!$B$7+K8</f>
        <v>238718.63</v>
      </c>
      <c r="T8" s="24">
        <f t="shared" si="1"/>
        <v>45000</v>
      </c>
      <c r="U8" s="24">
        <f t="shared" si="2"/>
        <v>238718.63</v>
      </c>
      <c r="V8" s="4">
        <v>0</v>
      </c>
      <c r="W8" s="4"/>
      <c r="X8" s="28" t="str">
        <f t="shared" si="3"/>
        <v>CHOOSE FORMULA</v>
      </c>
      <c r="Y8" s="4"/>
      <c r="Z8" s="4">
        <v>523340</v>
      </c>
    </row>
    <row r="9" spans="1:26">
      <c r="A9" s="1" t="s">
        <v>6</v>
      </c>
      <c r="B9" s="1" t="s">
        <v>7</v>
      </c>
      <c r="C9" s="1" t="s">
        <v>8</v>
      </c>
      <c r="D9" s="1" t="s">
        <v>21</v>
      </c>
      <c r="E9" s="1" t="s">
        <v>8</v>
      </c>
      <c r="F9" s="1" t="s">
        <v>22</v>
      </c>
      <c r="G9" s="4">
        <v>9900000</v>
      </c>
      <c r="H9" s="4">
        <v>0</v>
      </c>
      <c r="I9" s="4">
        <v>9900000</v>
      </c>
      <c r="J9" s="4">
        <v>1219669.1299999999</v>
      </c>
      <c r="K9" s="4">
        <v>7597440.9699999997</v>
      </c>
      <c r="L9" s="4">
        <v>6410297.6500000004</v>
      </c>
      <c r="M9" s="4">
        <v>10098311.83</v>
      </c>
      <c r="N9" s="24">
        <f>IF(AND(B9="60",C9="32"),(J9/'FD Date'!$B$4*'FD Date'!$B$6+K9),(J9/Date!$B$4*Date!$B$6+K9))</f>
        <v>13695786.619999999</v>
      </c>
      <c r="O9" s="24">
        <f t="shared" si="4"/>
        <v>2439338.2599999998</v>
      </c>
      <c r="P9" s="24">
        <f>K9/Date!$B$2*Date!$B$3+K9</f>
        <v>11396161.455</v>
      </c>
      <c r="Q9" s="24">
        <f>J9*Date!$B$3+K9</f>
        <v>12476117.489999998</v>
      </c>
      <c r="R9" s="24">
        <f t="shared" si="0"/>
        <v>11968450.174084768</v>
      </c>
      <c r="S9" s="24">
        <f>J9/2*Date!$B$7+K9</f>
        <v>12476117.489999998</v>
      </c>
      <c r="T9" s="24">
        <f t="shared" si="1"/>
        <v>9900000</v>
      </c>
      <c r="U9" s="24">
        <f t="shared" si="2"/>
        <v>7597440.9699999997</v>
      </c>
      <c r="V9" s="4">
        <v>0</v>
      </c>
      <c r="W9" s="4"/>
      <c r="X9" s="28" t="str">
        <f t="shared" si="3"/>
        <v>CHOOSE FORMULA</v>
      </c>
      <c r="Y9" s="4"/>
      <c r="Z9" s="4">
        <v>11483572</v>
      </c>
    </row>
    <row r="10" spans="1:26">
      <c r="A10" s="1" t="s">
        <v>6</v>
      </c>
      <c r="B10" s="1" t="s">
        <v>7</v>
      </c>
      <c r="C10" s="1" t="s">
        <v>8</v>
      </c>
      <c r="D10" s="1" t="s">
        <v>21</v>
      </c>
      <c r="E10" s="1" t="s">
        <v>13</v>
      </c>
      <c r="F10" s="1" t="s">
        <v>23</v>
      </c>
      <c r="G10" s="4">
        <v>-56000</v>
      </c>
      <c r="H10" s="4">
        <v>0</v>
      </c>
      <c r="I10" s="4">
        <v>-56000</v>
      </c>
      <c r="J10" s="4">
        <v>0</v>
      </c>
      <c r="K10" s="4">
        <v>-44191.61</v>
      </c>
      <c r="L10" s="4">
        <v>-36090.78</v>
      </c>
      <c r="M10" s="4">
        <v>-77948.039999999994</v>
      </c>
      <c r="N10" s="24">
        <f>IF(AND(B10="60",C10="32"),(J10/'FD Date'!$B$4*'FD Date'!$B$6+K10),(J10/Date!$B$4*Date!$B$6+K10))</f>
        <v>-44191.61</v>
      </c>
      <c r="O10" s="24">
        <f t="shared" si="4"/>
        <v>0</v>
      </c>
      <c r="P10" s="24">
        <f>K10/Date!$B$2*Date!$B$3+K10</f>
        <v>-66287.415000000008</v>
      </c>
      <c r="Q10" s="24">
        <f>J10*Date!$B$3+K10</f>
        <v>-44191.61</v>
      </c>
      <c r="R10" s="24">
        <f t="shared" si="0"/>
        <v>-95444.027087926603</v>
      </c>
      <c r="S10" s="24">
        <f>J10/2*Date!$B$7+K10</f>
        <v>-44191.61</v>
      </c>
      <c r="T10" s="24">
        <f t="shared" si="1"/>
        <v>-56000</v>
      </c>
      <c r="U10" s="24">
        <f t="shared" si="2"/>
        <v>-44191.61</v>
      </c>
      <c r="V10" s="4">
        <v>0</v>
      </c>
      <c r="W10" s="4"/>
      <c r="X10" s="28" t="str">
        <f t="shared" si="3"/>
        <v>CHOOSE FORMULA</v>
      </c>
      <c r="Y10" s="4"/>
      <c r="Z10" s="4">
        <v>-76050</v>
      </c>
    </row>
    <row r="11" spans="1:26">
      <c r="A11" s="1" t="s">
        <v>6</v>
      </c>
      <c r="B11" s="1" t="s">
        <v>7</v>
      </c>
      <c r="C11" s="1" t="s">
        <v>8</v>
      </c>
      <c r="D11" s="1" t="s">
        <v>24</v>
      </c>
      <c r="E11" s="1" t="s">
        <v>8</v>
      </c>
      <c r="F11" s="1" t="s">
        <v>25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24">
        <f>IF(AND(B11="60",C11="32"),(J11/'FD Date'!$B$4*'FD Date'!$B$6+K11),(J11/Date!$B$4*Date!$B$6+K11))</f>
        <v>0</v>
      </c>
      <c r="O11" s="24">
        <f t="shared" si="4"/>
        <v>0</v>
      </c>
      <c r="P11" s="24">
        <f>K11/Date!$B$2*Date!$B$3+K11</f>
        <v>0</v>
      </c>
      <c r="Q11" s="24">
        <f>J11*Date!$B$3+K11</f>
        <v>0</v>
      </c>
      <c r="R11" s="24">
        <f t="shared" si="0"/>
        <v>0</v>
      </c>
      <c r="S11" s="24">
        <f>J11/2*Date!$B$7+K11</f>
        <v>0</v>
      </c>
      <c r="T11" s="24">
        <f t="shared" si="1"/>
        <v>0</v>
      </c>
      <c r="U11" s="24">
        <f t="shared" si="2"/>
        <v>0</v>
      </c>
      <c r="V11" s="4">
        <v>0</v>
      </c>
      <c r="W11" s="4"/>
      <c r="X11" s="28" t="str">
        <f t="shared" si="3"/>
        <v>CHOOSE FORMULA</v>
      </c>
      <c r="Y11" s="4"/>
      <c r="Z11" s="4">
        <v>0</v>
      </c>
    </row>
    <row r="12" spans="1:26">
      <c r="A12" s="1" t="s">
        <v>6</v>
      </c>
      <c r="B12" s="1" t="s">
        <v>7</v>
      </c>
      <c r="C12" s="1" t="s">
        <v>8</v>
      </c>
      <c r="D12" s="1" t="s">
        <v>24</v>
      </c>
      <c r="E12" s="1" t="s">
        <v>13</v>
      </c>
      <c r="F12" s="1" t="s">
        <v>26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24">
        <f>IF(AND(B12="60",C12="32"),(J12/'FD Date'!$B$4*'FD Date'!$B$6+K12),(J12/Date!$B$4*Date!$B$6+K12))</f>
        <v>0</v>
      </c>
      <c r="O12" s="24">
        <f t="shared" si="4"/>
        <v>0</v>
      </c>
      <c r="P12" s="24">
        <f>K12/Date!$B$2*Date!$B$3+K12</f>
        <v>0</v>
      </c>
      <c r="Q12" s="24">
        <f>J12*Date!$B$3+K12</f>
        <v>0</v>
      </c>
      <c r="R12" s="24">
        <f t="shared" si="0"/>
        <v>0</v>
      </c>
      <c r="S12" s="24">
        <f>J12/2*Date!$B$7+K12</f>
        <v>0</v>
      </c>
      <c r="T12" s="24">
        <f t="shared" si="1"/>
        <v>0</v>
      </c>
      <c r="U12" s="24">
        <f t="shared" si="2"/>
        <v>0</v>
      </c>
      <c r="V12" s="4">
        <v>0</v>
      </c>
      <c r="W12" s="4"/>
      <c r="X12" s="28" t="str">
        <f t="shared" si="3"/>
        <v>CHOOSE FORMULA</v>
      </c>
      <c r="Y12" s="4"/>
      <c r="Z12" s="4">
        <v>0</v>
      </c>
    </row>
    <row r="13" spans="1:26">
      <c r="A13" s="1" t="s">
        <v>6</v>
      </c>
      <c r="B13" s="1" t="s">
        <v>7</v>
      </c>
      <c r="C13" s="1" t="s">
        <v>8</v>
      </c>
      <c r="D13" s="1" t="s">
        <v>27</v>
      </c>
      <c r="E13" s="1" t="s">
        <v>8</v>
      </c>
      <c r="F13" s="1" t="s">
        <v>28</v>
      </c>
      <c r="G13" s="4">
        <v>300000</v>
      </c>
      <c r="H13" s="4">
        <v>0</v>
      </c>
      <c r="I13" s="4">
        <v>300000</v>
      </c>
      <c r="J13" s="4">
        <v>193567.83</v>
      </c>
      <c r="K13" s="4">
        <v>298785.52</v>
      </c>
      <c r="L13" s="4">
        <v>289732.15999999997</v>
      </c>
      <c r="M13" s="4">
        <v>377269.12</v>
      </c>
      <c r="N13" s="24">
        <f>IF(AND(B13="60",C13="32"),(J13/'FD Date'!$B$4*'FD Date'!$B$6+K13),(J13/Date!$B$4*Date!$B$6+K13))</f>
        <v>1266624.67</v>
      </c>
      <c r="O13" s="24">
        <f t="shared" si="4"/>
        <v>387135.66</v>
      </c>
      <c r="P13" s="24">
        <f>K13/Date!$B$2*Date!$B$3+K13</f>
        <v>448178.28</v>
      </c>
      <c r="Q13" s="24">
        <f>J13*Date!$B$3+K13</f>
        <v>1073056.8399999999</v>
      </c>
      <c r="R13" s="24">
        <f t="shared" si="0"/>
        <v>389057.77735941502</v>
      </c>
      <c r="S13" s="24">
        <f>J13/2*Date!$B$7+K13</f>
        <v>1073056.8399999999</v>
      </c>
      <c r="T13" s="24">
        <f t="shared" si="1"/>
        <v>300000</v>
      </c>
      <c r="U13" s="24">
        <f t="shared" si="2"/>
        <v>298785.52</v>
      </c>
      <c r="V13" s="4">
        <v>0</v>
      </c>
      <c r="W13" s="4"/>
      <c r="X13" s="28" t="str">
        <f t="shared" si="3"/>
        <v>CHOOSE FORMULA</v>
      </c>
      <c r="Y13" s="4"/>
      <c r="Z13" s="4">
        <v>252372</v>
      </c>
    </row>
    <row r="14" spans="1:26">
      <c r="A14" s="1" t="s">
        <v>6</v>
      </c>
      <c r="B14" s="1" t="s">
        <v>7</v>
      </c>
      <c r="C14" s="1" t="s">
        <v>8</v>
      </c>
      <c r="D14" s="1" t="s">
        <v>29</v>
      </c>
      <c r="E14" s="1" t="s">
        <v>8</v>
      </c>
      <c r="F14" s="1" t="s">
        <v>30</v>
      </c>
      <c r="G14" s="4">
        <v>180000</v>
      </c>
      <c r="H14" s="4">
        <v>0</v>
      </c>
      <c r="I14" s="4">
        <v>180000</v>
      </c>
      <c r="J14" s="4">
        <v>23496.45</v>
      </c>
      <c r="K14" s="4">
        <v>51824.77</v>
      </c>
      <c r="L14" s="4">
        <v>39661.980000000003</v>
      </c>
      <c r="M14" s="4">
        <v>126668.66</v>
      </c>
      <c r="N14" s="24">
        <f>IF(AND(B14="60",C14="32"),(J14/'FD Date'!$B$4*'FD Date'!$B$6+K14),(J14/Date!$B$4*Date!$B$6+K14))</f>
        <v>169307.02</v>
      </c>
      <c r="O14" s="24">
        <f t="shared" si="4"/>
        <v>46992.9</v>
      </c>
      <c r="P14" s="24">
        <f>K14/Date!$B$2*Date!$B$3+K14</f>
        <v>77737.154999999999</v>
      </c>
      <c r="Q14" s="24">
        <f>J14*Date!$B$3+K14</f>
        <v>145810.57</v>
      </c>
      <c r="R14" s="24">
        <f t="shared" si="0"/>
        <v>165513.02206062834</v>
      </c>
      <c r="S14" s="24">
        <f>J14/2*Date!$B$7+K14</f>
        <v>145810.57</v>
      </c>
      <c r="T14" s="24">
        <f t="shared" si="1"/>
        <v>180000</v>
      </c>
      <c r="U14" s="24">
        <f t="shared" si="2"/>
        <v>51824.77</v>
      </c>
      <c r="V14" s="4">
        <v>0</v>
      </c>
      <c r="W14" s="4"/>
      <c r="X14" s="28" t="str">
        <f t="shared" si="3"/>
        <v>CHOOSE FORMULA</v>
      </c>
      <c r="Y14" s="4"/>
      <c r="Z14" s="4">
        <v>65475</v>
      </c>
    </row>
    <row r="15" spans="1:26">
      <c r="A15" s="1" t="s">
        <v>6</v>
      </c>
      <c r="B15" s="1" t="s">
        <v>7</v>
      </c>
      <c r="C15" s="1" t="s">
        <v>8</v>
      </c>
      <c r="D15" s="1" t="s">
        <v>31</v>
      </c>
      <c r="E15" s="1" t="s">
        <v>8</v>
      </c>
      <c r="F15" s="1" t="s">
        <v>32</v>
      </c>
      <c r="G15" s="4">
        <v>1600000</v>
      </c>
      <c r="H15" s="4">
        <v>0</v>
      </c>
      <c r="I15" s="4">
        <v>1600000</v>
      </c>
      <c r="J15" s="4">
        <v>0</v>
      </c>
      <c r="K15" s="4">
        <v>744344.03</v>
      </c>
      <c r="L15" s="4">
        <v>1256004.6200000001</v>
      </c>
      <c r="M15" s="4">
        <v>1537886.62</v>
      </c>
      <c r="N15" s="24">
        <f>IF(AND(B15="60",C15="32"),(J15/'FD Date'!$B$4*'FD Date'!$B$6+K15),(J15/Date!$B$4*Date!$B$6+K15))</f>
        <v>744344.03</v>
      </c>
      <c r="O15" s="24">
        <f t="shared" si="4"/>
        <v>0</v>
      </c>
      <c r="P15" s="24">
        <f>K15/Date!$B$2*Date!$B$3+K15</f>
        <v>1116516.0449999999</v>
      </c>
      <c r="Q15" s="24">
        <f>J15*Date!$B$3+K15</f>
        <v>744344.03</v>
      </c>
      <c r="R15" s="24">
        <f t="shared" si="0"/>
        <v>911395.31350918009</v>
      </c>
      <c r="S15" s="24">
        <f>J15/2*Date!$B$7+K15</f>
        <v>744344.03</v>
      </c>
      <c r="T15" s="24">
        <f t="shared" si="1"/>
        <v>1600000</v>
      </c>
      <c r="U15" s="24">
        <f t="shared" si="2"/>
        <v>744344.03</v>
      </c>
      <c r="V15" s="4">
        <v>0</v>
      </c>
      <c r="W15" s="4"/>
      <c r="X15" s="28" t="str">
        <f t="shared" si="3"/>
        <v>CHOOSE FORMULA</v>
      </c>
      <c r="Y15" s="4"/>
      <c r="Z15" s="4">
        <v>853252</v>
      </c>
    </row>
    <row r="16" spans="1:26">
      <c r="A16" s="1" t="s">
        <v>6</v>
      </c>
      <c r="B16" s="1" t="s">
        <v>7</v>
      </c>
      <c r="C16" s="1" t="s">
        <v>8</v>
      </c>
      <c r="D16" s="1" t="s">
        <v>33</v>
      </c>
      <c r="E16" s="1" t="s">
        <v>8</v>
      </c>
      <c r="F16" s="1" t="s">
        <v>34</v>
      </c>
      <c r="G16" s="4">
        <v>400000</v>
      </c>
      <c r="H16" s="4">
        <v>0</v>
      </c>
      <c r="I16" s="4">
        <v>400000</v>
      </c>
      <c r="J16" s="4">
        <v>34187.050000000003</v>
      </c>
      <c r="K16" s="4">
        <v>217615.4</v>
      </c>
      <c r="L16" s="4">
        <v>246187.99</v>
      </c>
      <c r="M16" s="4">
        <v>382148.52</v>
      </c>
      <c r="N16" s="24">
        <f>IF(AND(B16="60",C16="32"),(J16/'FD Date'!$B$4*'FD Date'!$B$6+K16),(J16/Date!$B$4*Date!$B$6+K16))</f>
        <v>388550.65</v>
      </c>
      <c r="O16" s="24">
        <f t="shared" si="4"/>
        <v>68374.100000000006</v>
      </c>
      <c r="P16" s="24">
        <f>K16/Date!$B$2*Date!$B$3+K16</f>
        <v>326423.09999999998</v>
      </c>
      <c r="Q16" s="24">
        <f>J16*Date!$B$3+K16</f>
        <v>354363.6</v>
      </c>
      <c r="R16" s="24">
        <f t="shared" si="0"/>
        <v>337796.34432698361</v>
      </c>
      <c r="S16" s="24">
        <f>J16/2*Date!$B$7+K16</f>
        <v>354363.6</v>
      </c>
      <c r="T16" s="24">
        <f t="shared" si="1"/>
        <v>400000</v>
      </c>
      <c r="U16" s="24">
        <f t="shared" si="2"/>
        <v>217615.4</v>
      </c>
      <c r="V16" s="4">
        <v>0</v>
      </c>
      <c r="W16" s="4"/>
      <c r="X16" s="28" t="str">
        <f t="shared" si="3"/>
        <v>CHOOSE FORMULA</v>
      </c>
      <c r="Y16" s="4"/>
      <c r="Z16" s="4">
        <v>278593</v>
      </c>
    </row>
    <row r="17" spans="1:26">
      <c r="A17" s="1" t="s">
        <v>6</v>
      </c>
      <c r="B17" s="1" t="s">
        <v>7</v>
      </c>
      <c r="C17" s="1" t="s">
        <v>8</v>
      </c>
      <c r="D17" s="1" t="s">
        <v>35</v>
      </c>
      <c r="E17" s="1" t="s">
        <v>8</v>
      </c>
      <c r="F17" s="1" t="s">
        <v>36</v>
      </c>
      <c r="G17" s="4">
        <v>245000</v>
      </c>
      <c r="H17" s="4">
        <v>0</v>
      </c>
      <c r="I17" s="4">
        <v>245000</v>
      </c>
      <c r="J17" s="4">
        <v>23179.08</v>
      </c>
      <c r="K17" s="4">
        <v>115694.06</v>
      </c>
      <c r="L17" s="4">
        <v>163065.57</v>
      </c>
      <c r="M17" s="4">
        <v>243460.99</v>
      </c>
      <c r="N17" s="24">
        <f>IF(AND(B17="60",C17="32"),(J17/'FD Date'!$B$4*'FD Date'!$B$6+K17),(J17/Date!$B$4*Date!$B$6+K17))</f>
        <v>231589.46000000002</v>
      </c>
      <c r="O17" s="24">
        <f t="shared" si="4"/>
        <v>46358.16</v>
      </c>
      <c r="P17" s="24">
        <f>K17/Date!$B$2*Date!$B$3+K17</f>
        <v>173541.09</v>
      </c>
      <c r="Q17" s="24">
        <f>J17*Date!$B$3+K17</f>
        <v>208410.38</v>
      </c>
      <c r="R17" s="24">
        <f t="shared" si="0"/>
        <v>172734.13624175475</v>
      </c>
      <c r="S17" s="24">
        <f>J17/2*Date!$B$7+K17</f>
        <v>208410.38</v>
      </c>
      <c r="T17" s="24">
        <f t="shared" si="1"/>
        <v>245000</v>
      </c>
      <c r="U17" s="24">
        <f t="shared" si="2"/>
        <v>115694.06</v>
      </c>
      <c r="V17" s="4">
        <v>0</v>
      </c>
      <c r="W17" s="4"/>
      <c r="X17" s="28" t="str">
        <f t="shared" si="3"/>
        <v>CHOOSE FORMULA</v>
      </c>
      <c r="Y17" s="4"/>
      <c r="Z17" s="4">
        <v>141339</v>
      </c>
    </row>
    <row r="18" spans="1:26">
      <c r="A18" s="1" t="s">
        <v>6</v>
      </c>
      <c r="B18" s="1" t="s">
        <v>7</v>
      </c>
      <c r="C18" s="1" t="s">
        <v>8</v>
      </c>
      <c r="D18" s="1" t="s">
        <v>35</v>
      </c>
      <c r="E18" s="1" t="s">
        <v>13</v>
      </c>
      <c r="F18" s="1" t="s">
        <v>37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24">
        <f>IF(AND(B18="60",C18="32"),(J18/'FD Date'!$B$4*'FD Date'!$B$6+K18),(J18/Date!$B$4*Date!$B$6+K18))</f>
        <v>0</v>
      </c>
      <c r="O18" s="24">
        <f t="shared" si="4"/>
        <v>0</v>
      </c>
      <c r="P18" s="24">
        <f>K18/Date!$B$2*Date!$B$3+K18</f>
        <v>0</v>
      </c>
      <c r="Q18" s="24">
        <f>J18*Date!$B$3+K18</f>
        <v>0</v>
      </c>
      <c r="R18" s="24">
        <f t="shared" si="0"/>
        <v>0</v>
      </c>
      <c r="S18" s="24">
        <f>J18/2*Date!$B$7+K18</f>
        <v>0</v>
      </c>
      <c r="T18" s="24">
        <f t="shared" si="1"/>
        <v>0</v>
      </c>
      <c r="U18" s="24">
        <f t="shared" si="2"/>
        <v>0</v>
      </c>
      <c r="V18" s="4">
        <v>0</v>
      </c>
      <c r="W18" s="4"/>
      <c r="X18" s="28" t="str">
        <f t="shared" si="3"/>
        <v>CHOOSE FORMULA</v>
      </c>
      <c r="Y18" s="4"/>
      <c r="Z18" s="4">
        <v>0</v>
      </c>
    </row>
    <row r="19" spans="1:26">
      <c r="A19" s="1" t="s">
        <v>6</v>
      </c>
      <c r="B19" s="1" t="s">
        <v>7</v>
      </c>
      <c r="C19" s="1" t="s">
        <v>8</v>
      </c>
      <c r="D19" s="1" t="s">
        <v>38</v>
      </c>
      <c r="E19" s="1" t="s">
        <v>8</v>
      </c>
      <c r="F19" s="1" t="s">
        <v>39</v>
      </c>
      <c r="G19" s="4">
        <v>300000</v>
      </c>
      <c r="H19" s="4">
        <v>0</v>
      </c>
      <c r="I19" s="4">
        <v>300000</v>
      </c>
      <c r="J19" s="4">
        <v>69130.97</v>
      </c>
      <c r="K19" s="4">
        <v>139518.54999999999</v>
      </c>
      <c r="L19" s="4">
        <v>205746.75</v>
      </c>
      <c r="M19" s="4">
        <v>278177.40000000002</v>
      </c>
      <c r="N19" s="24">
        <f>IF(AND(B19="60",C19="32"),(J19/'FD Date'!$B$4*'FD Date'!$B$6+K19),(J19/Date!$B$4*Date!$B$6+K19))</f>
        <v>485173.39999999997</v>
      </c>
      <c r="O19" s="24">
        <f t="shared" si="4"/>
        <v>138261.94</v>
      </c>
      <c r="P19" s="24">
        <f>K19/Date!$B$2*Date!$B$3+K19</f>
        <v>209277.82499999998</v>
      </c>
      <c r="Q19" s="24">
        <f>J19*Date!$B$3+K19</f>
        <v>416042.43</v>
      </c>
      <c r="R19" s="24">
        <f t="shared" si="0"/>
        <v>188634.36477499644</v>
      </c>
      <c r="S19" s="24">
        <f>J19/2*Date!$B$7+K19</f>
        <v>416042.43</v>
      </c>
      <c r="T19" s="24">
        <f t="shared" si="1"/>
        <v>300000</v>
      </c>
      <c r="U19" s="24">
        <f t="shared" si="2"/>
        <v>139518.54999999999</v>
      </c>
      <c r="V19" s="4">
        <v>0</v>
      </c>
      <c r="W19" s="4"/>
      <c r="X19" s="28" t="str">
        <f t="shared" si="3"/>
        <v>CHOOSE FORMULA</v>
      </c>
      <c r="Y19" s="4"/>
      <c r="Z19" s="4">
        <v>168930</v>
      </c>
    </row>
    <row r="20" spans="1:26">
      <c r="A20" s="1" t="s">
        <v>6</v>
      </c>
      <c r="B20" s="1" t="s">
        <v>7</v>
      </c>
      <c r="C20" s="1" t="s">
        <v>8</v>
      </c>
      <c r="D20" s="1" t="s">
        <v>40</v>
      </c>
      <c r="E20" s="1" t="s">
        <v>8</v>
      </c>
      <c r="F20" s="1" t="s">
        <v>41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24">
        <f>IF(AND(B20="60",C20="32"),(J20/'FD Date'!$B$4*'FD Date'!$B$6+K20),(J20/Date!$B$4*Date!$B$6+K20))</f>
        <v>0</v>
      </c>
      <c r="O20" s="24">
        <f t="shared" si="4"/>
        <v>0</v>
      </c>
      <c r="P20" s="24">
        <f>K20/Date!$B$2*Date!$B$3+K20</f>
        <v>0</v>
      </c>
      <c r="Q20" s="24">
        <f>J20*Date!$B$3+K20</f>
        <v>0</v>
      </c>
      <c r="R20" s="24">
        <f t="shared" si="0"/>
        <v>0</v>
      </c>
      <c r="S20" s="24">
        <f>J20/2*Date!$B$7+K20</f>
        <v>0</v>
      </c>
      <c r="T20" s="24">
        <f t="shared" si="1"/>
        <v>0</v>
      </c>
      <c r="U20" s="24">
        <f t="shared" si="2"/>
        <v>0</v>
      </c>
      <c r="V20" s="4">
        <v>0</v>
      </c>
      <c r="W20" s="4"/>
      <c r="X20" s="28" t="str">
        <f t="shared" si="3"/>
        <v>CHOOSE FORMULA</v>
      </c>
      <c r="Y20" s="4"/>
      <c r="Z20" s="4">
        <v>0</v>
      </c>
    </row>
    <row r="21" spans="1:26">
      <c r="A21" s="1" t="s">
        <v>6</v>
      </c>
      <c r="B21" s="1" t="s">
        <v>7</v>
      </c>
      <c r="C21" s="1" t="s">
        <v>8</v>
      </c>
      <c r="D21" s="1" t="s">
        <v>42</v>
      </c>
      <c r="E21" s="1" t="s">
        <v>8</v>
      </c>
      <c r="F21" s="1" t="s">
        <v>43</v>
      </c>
      <c r="G21" s="4">
        <v>54000</v>
      </c>
      <c r="H21" s="4">
        <v>0</v>
      </c>
      <c r="I21" s="4">
        <v>54000</v>
      </c>
      <c r="J21" s="4">
        <v>4705.68</v>
      </c>
      <c r="K21" s="4">
        <v>38929.15</v>
      </c>
      <c r="L21" s="4">
        <v>31812.799999999999</v>
      </c>
      <c r="M21" s="4">
        <v>49443.15</v>
      </c>
      <c r="N21" s="24">
        <f>IF(AND(B21="60",C21="32"),(J21/'FD Date'!$B$4*'FD Date'!$B$6+K21),(J21/Date!$B$4*Date!$B$6+K21))</f>
        <v>62457.55</v>
      </c>
      <c r="O21" s="24">
        <f t="shared" si="4"/>
        <v>9411.36</v>
      </c>
      <c r="P21" s="24">
        <f>K21/Date!$B$2*Date!$B$3+K21</f>
        <v>58393.725000000006</v>
      </c>
      <c r="Q21" s="24">
        <f>J21*Date!$B$3+K21</f>
        <v>57751.87</v>
      </c>
      <c r="R21" s="24">
        <f t="shared" si="0"/>
        <v>60503.313220543314</v>
      </c>
      <c r="S21" s="24">
        <f>J21/2*Date!$B$7+K21</f>
        <v>57751.87</v>
      </c>
      <c r="T21" s="24">
        <f t="shared" si="1"/>
        <v>54000</v>
      </c>
      <c r="U21" s="24">
        <f t="shared" si="2"/>
        <v>38929.15</v>
      </c>
      <c r="V21" s="4">
        <v>0</v>
      </c>
      <c r="W21" s="4"/>
      <c r="X21" s="28" t="str">
        <f t="shared" si="3"/>
        <v>CHOOSE FORMULA</v>
      </c>
      <c r="Y21" s="4"/>
      <c r="Z21" s="4">
        <v>58645</v>
      </c>
    </row>
    <row r="22" spans="1:26">
      <c r="A22" s="1" t="s">
        <v>6</v>
      </c>
      <c r="B22" s="1" t="s">
        <v>7</v>
      </c>
      <c r="C22" s="1" t="s">
        <v>8</v>
      </c>
      <c r="D22" s="1" t="s">
        <v>44</v>
      </c>
      <c r="E22" s="1" t="s">
        <v>8</v>
      </c>
      <c r="F22" s="1" t="s">
        <v>45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24">
        <f>IF(AND(B22="60",C22="32"),(J22/'FD Date'!$B$4*'FD Date'!$B$6+K22),(J22/Date!$B$4*Date!$B$6+K22))</f>
        <v>0</v>
      </c>
      <c r="O22" s="24">
        <f t="shared" si="4"/>
        <v>0</v>
      </c>
      <c r="P22" s="24">
        <f>K22/Date!$B$2*Date!$B$3+K22</f>
        <v>0</v>
      </c>
      <c r="Q22" s="24">
        <f>J22*Date!$B$3+K22</f>
        <v>0</v>
      </c>
      <c r="R22" s="24">
        <f t="shared" si="0"/>
        <v>0</v>
      </c>
      <c r="S22" s="24">
        <f>J22/2*Date!$B$7+K22</f>
        <v>0</v>
      </c>
      <c r="T22" s="24">
        <f t="shared" si="1"/>
        <v>0</v>
      </c>
      <c r="U22" s="24">
        <f t="shared" si="2"/>
        <v>0</v>
      </c>
      <c r="V22" s="4">
        <v>0</v>
      </c>
      <c r="W22" s="4"/>
      <c r="X22" s="28" t="str">
        <f t="shared" si="3"/>
        <v>CHOOSE FORMULA</v>
      </c>
      <c r="Y22" s="4"/>
      <c r="Z22" s="4">
        <v>0</v>
      </c>
    </row>
    <row r="23" spans="1:26">
      <c r="A23" s="1" t="s">
        <v>6</v>
      </c>
      <c r="B23" s="1" t="s">
        <v>7</v>
      </c>
      <c r="C23" s="1" t="s">
        <v>8</v>
      </c>
      <c r="D23" s="1" t="s">
        <v>44</v>
      </c>
      <c r="E23" s="1" t="s">
        <v>46</v>
      </c>
      <c r="F23" s="1" t="s">
        <v>47</v>
      </c>
      <c r="G23" s="4">
        <v>0</v>
      </c>
      <c r="H23" s="4">
        <v>0</v>
      </c>
      <c r="I23" s="4">
        <v>0</v>
      </c>
      <c r="J23" s="4">
        <v>0</v>
      </c>
      <c r="K23" s="4">
        <v>-160000</v>
      </c>
      <c r="L23" s="4">
        <v>160000</v>
      </c>
      <c r="M23" s="4">
        <v>160000</v>
      </c>
      <c r="N23" s="24">
        <f>IF(AND(B23="60",C23="32"),(J23/'FD Date'!$B$4*'FD Date'!$B$6+K23),(J23/Date!$B$4*Date!$B$6+K23))</f>
        <v>-160000</v>
      </c>
      <c r="O23" s="24">
        <f t="shared" si="4"/>
        <v>0</v>
      </c>
      <c r="P23" s="24">
        <f>K23/Date!$B$2*Date!$B$3+K23</f>
        <v>-240000</v>
      </c>
      <c r="Q23" s="24">
        <f>J23*Date!$B$3+K23</f>
        <v>-160000</v>
      </c>
      <c r="R23" s="24">
        <f t="shared" si="0"/>
        <v>-160000</v>
      </c>
      <c r="S23" s="24">
        <f>J23/2*Date!$B$7+K23</f>
        <v>-160000</v>
      </c>
      <c r="T23" s="24">
        <f t="shared" si="1"/>
        <v>0</v>
      </c>
      <c r="U23" s="24">
        <f t="shared" si="2"/>
        <v>-160000</v>
      </c>
      <c r="V23" s="4">
        <v>0</v>
      </c>
      <c r="W23" s="4"/>
      <c r="X23" s="28" t="str">
        <f t="shared" si="3"/>
        <v>CHOOSE FORMULA</v>
      </c>
      <c r="Y23" s="4"/>
      <c r="Z23" s="4">
        <v>0</v>
      </c>
    </row>
    <row r="24" spans="1:26">
      <c r="A24" s="1" t="s">
        <v>6</v>
      </c>
      <c r="B24" s="1" t="s">
        <v>7</v>
      </c>
      <c r="C24" s="1" t="s">
        <v>8</v>
      </c>
      <c r="D24" s="1" t="s">
        <v>44</v>
      </c>
      <c r="E24" s="1" t="s">
        <v>48</v>
      </c>
      <c r="F24" s="1" t="s">
        <v>49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1878.63</v>
      </c>
      <c r="M24" s="4">
        <v>1878.63</v>
      </c>
      <c r="N24" s="24">
        <f>IF(AND(B24="60",C24="32"),(J24/'FD Date'!$B$4*'FD Date'!$B$6+K24),(J24/Date!$B$4*Date!$B$6+K24))</f>
        <v>0</v>
      </c>
      <c r="O24" s="24">
        <f t="shared" si="4"/>
        <v>0</v>
      </c>
      <c r="P24" s="24">
        <f>K24/Date!$B$2*Date!$B$3+K24</f>
        <v>0</v>
      </c>
      <c r="Q24" s="24">
        <f>J24*Date!$B$3+K24</f>
        <v>0</v>
      </c>
      <c r="R24" s="24">
        <f t="shared" si="0"/>
        <v>0</v>
      </c>
      <c r="S24" s="24">
        <f>J24/2*Date!$B$7+K24</f>
        <v>0</v>
      </c>
      <c r="T24" s="24">
        <f t="shared" si="1"/>
        <v>0</v>
      </c>
      <c r="U24" s="24">
        <f t="shared" si="2"/>
        <v>0</v>
      </c>
      <c r="V24" s="4">
        <v>0</v>
      </c>
      <c r="W24" s="4"/>
      <c r="X24" s="28" t="str">
        <f t="shared" si="3"/>
        <v>CHOOSE FORMULA</v>
      </c>
      <c r="Y24" s="4"/>
      <c r="Z24" s="4">
        <v>0</v>
      </c>
    </row>
    <row r="25" spans="1:26">
      <c r="A25" s="1" t="s">
        <v>6</v>
      </c>
      <c r="B25" s="1" t="s">
        <v>7</v>
      </c>
      <c r="C25" s="1" t="s">
        <v>8</v>
      </c>
      <c r="D25" s="1" t="s">
        <v>44</v>
      </c>
      <c r="E25" s="1" t="s">
        <v>50</v>
      </c>
      <c r="F25" s="1" t="s">
        <v>51</v>
      </c>
      <c r="G25" s="4">
        <v>122833</v>
      </c>
      <c r="H25" s="4">
        <v>0</v>
      </c>
      <c r="I25" s="4">
        <v>122833</v>
      </c>
      <c r="J25" s="4">
        <v>10230</v>
      </c>
      <c r="K25" s="4">
        <v>81913</v>
      </c>
      <c r="L25" s="4">
        <v>71244</v>
      </c>
      <c r="M25" s="4">
        <v>106644</v>
      </c>
      <c r="N25" s="24">
        <f>IF(AND(B25="60",C25="32"),(J25/'FD Date'!$B$4*'FD Date'!$B$6+K25),(J25/Date!$B$4*Date!$B$6+K25))</f>
        <v>133063</v>
      </c>
      <c r="O25" s="24">
        <f t="shared" si="4"/>
        <v>20460</v>
      </c>
      <c r="P25" s="24">
        <f>K25/Date!$B$2*Date!$B$3+K25</f>
        <v>122869.5</v>
      </c>
      <c r="Q25" s="24">
        <f>J25*Date!$B$3+K25</f>
        <v>122833</v>
      </c>
      <c r="R25" s="24">
        <f t="shared" si="0"/>
        <v>122614.25484251307</v>
      </c>
      <c r="S25" s="24">
        <f>J25/2*Date!$B$7+K25</f>
        <v>122833</v>
      </c>
      <c r="T25" s="24">
        <f t="shared" si="1"/>
        <v>122833</v>
      </c>
      <c r="U25" s="24">
        <f t="shared" si="2"/>
        <v>81913</v>
      </c>
      <c r="V25" s="4">
        <v>0</v>
      </c>
      <c r="W25" s="4"/>
      <c r="X25" s="28" t="str">
        <f t="shared" si="3"/>
        <v>CHOOSE FORMULA</v>
      </c>
      <c r="Y25" s="4"/>
      <c r="Z25" s="4">
        <v>122833</v>
      </c>
    </row>
    <row r="26" spans="1:26">
      <c r="A26" s="1" t="s">
        <v>6</v>
      </c>
      <c r="B26" s="1" t="s">
        <v>7</v>
      </c>
      <c r="C26" s="1" t="s">
        <v>8</v>
      </c>
      <c r="D26" s="1" t="s">
        <v>44</v>
      </c>
      <c r="E26" s="1" t="s">
        <v>52</v>
      </c>
      <c r="F26" s="1" t="s">
        <v>53</v>
      </c>
      <c r="G26" s="4">
        <v>22000</v>
      </c>
      <c r="H26" s="4">
        <v>0</v>
      </c>
      <c r="I26" s="4">
        <v>22000</v>
      </c>
      <c r="J26" s="4">
        <v>1830</v>
      </c>
      <c r="K26" s="4">
        <v>14680</v>
      </c>
      <c r="L26" s="4">
        <v>15615</v>
      </c>
      <c r="M26" s="4">
        <v>25000</v>
      </c>
      <c r="N26" s="24">
        <f>IF(AND(B26="60",C26="32"),(J26/'FD Date'!$B$4*'FD Date'!$B$6+K26),(J26/Date!$B$4*Date!$B$6+K26))</f>
        <v>23830</v>
      </c>
      <c r="O26" s="24">
        <f t="shared" si="4"/>
        <v>3660</v>
      </c>
      <c r="P26" s="24">
        <f>K26/Date!$B$2*Date!$B$3+K26</f>
        <v>22020</v>
      </c>
      <c r="Q26" s="24">
        <f>J26*Date!$B$3+K26</f>
        <v>22000</v>
      </c>
      <c r="R26" s="24">
        <f t="shared" si="0"/>
        <v>23503.04194684598</v>
      </c>
      <c r="S26" s="24">
        <f>J26/2*Date!$B$7+K26</f>
        <v>22000</v>
      </c>
      <c r="T26" s="24">
        <f t="shared" si="1"/>
        <v>22000</v>
      </c>
      <c r="U26" s="24">
        <f t="shared" si="2"/>
        <v>14680</v>
      </c>
      <c r="V26" s="4">
        <v>0</v>
      </c>
      <c r="W26" s="4"/>
      <c r="X26" s="28" t="str">
        <f t="shared" si="3"/>
        <v>CHOOSE FORMULA</v>
      </c>
      <c r="Y26" s="4"/>
      <c r="Z26" s="4">
        <v>22000</v>
      </c>
    </row>
    <row r="27" spans="1:26">
      <c r="A27" s="1" t="s">
        <v>6</v>
      </c>
      <c r="B27" s="1" t="s">
        <v>7</v>
      </c>
      <c r="C27" s="1" t="s">
        <v>8</v>
      </c>
      <c r="D27" s="1" t="s">
        <v>44</v>
      </c>
      <c r="E27" s="1" t="s">
        <v>54</v>
      </c>
      <c r="F27" s="1" t="s">
        <v>55</v>
      </c>
      <c r="G27" s="4">
        <v>20000</v>
      </c>
      <c r="H27" s="4">
        <v>0</v>
      </c>
      <c r="I27" s="4">
        <v>20000</v>
      </c>
      <c r="J27" s="4">
        <v>1660</v>
      </c>
      <c r="K27" s="4">
        <v>13360</v>
      </c>
      <c r="L27" s="4">
        <v>13360</v>
      </c>
      <c r="M27" s="4">
        <v>20000</v>
      </c>
      <c r="N27" s="24">
        <f>IF(AND(B27="60",C27="32"),(J27/'FD Date'!$B$4*'FD Date'!$B$6+K27),(J27/Date!$B$4*Date!$B$6+K27))</f>
        <v>21660</v>
      </c>
      <c r="O27" s="24">
        <f t="shared" si="4"/>
        <v>3320</v>
      </c>
      <c r="P27" s="24">
        <f>K27/Date!$B$2*Date!$B$3+K27</f>
        <v>20040</v>
      </c>
      <c r="Q27" s="24">
        <f>J27*Date!$B$3+K27</f>
        <v>20000</v>
      </c>
      <c r="R27" s="24">
        <f t="shared" si="0"/>
        <v>20000</v>
      </c>
      <c r="S27" s="24">
        <f>J27/2*Date!$B$7+K27</f>
        <v>20000</v>
      </c>
      <c r="T27" s="24">
        <f t="shared" si="1"/>
        <v>20000</v>
      </c>
      <c r="U27" s="24">
        <f t="shared" si="2"/>
        <v>13360</v>
      </c>
      <c r="V27" s="4">
        <v>0</v>
      </c>
      <c r="W27" s="4"/>
      <c r="X27" s="28" t="str">
        <f t="shared" si="3"/>
        <v>CHOOSE FORMULA</v>
      </c>
      <c r="Y27" s="4"/>
      <c r="Z27" s="4">
        <v>20000</v>
      </c>
    </row>
    <row r="28" spans="1:26">
      <c r="A28" s="1" t="s">
        <v>6</v>
      </c>
      <c r="B28" s="1" t="s">
        <v>7</v>
      </c>
      <c r="C28" s="1" t="s">
        <v>8</v>
      </c>
      <c r="D28" s="1" t="s">
        <v>44</v>
      </c>
      <c r="E28" s="1" t="s">
        <v>56</v>
      </c>
      <c r="F28" s="1" t="s">
        <v>57</v>
      </c>
      <c r="G28" s="4">
        <v>300</v>
      </c>
      <c r="H28" s="4">
        <v>0</v>
      </c>
      <c r="I28" s="4">
        <v>300</v>
      </c>
      <c r="J28" s="4">
        <v>25</v>
      </c>
      <c r="K28" s="4">
        <v>200</v>
      </c>
      <c r="L28" s="4">
        <v>140</v>
      </c>
      <c r="M28" s="4">
        <v>200</v>
      </c>
      <c r="N28" s="24">
        <f>IF(AND(B28="60",C28="32"),(J28/'FD Date'!$B$4*'FD Date'!$B$6+K28),(J28/Date!$B$4*Date!$B$6+K28))</f>
        <v>325</v>
      </c>
      <c r="O28" s="24">
        <f t="shared" si="4"/>
        <v>50</v>
      </c>
      <c r="P28" s="24">
        <f>K28/Date!$B$2*Date!$B$3+K28</f>
        <v>300</v>
      </c>
      <c r="Q28" s="24">
        <f>J28*Date!$B$3+K28</f>
        <v>300</v>
      </c>
      <c r="R28" s="24">
        <f t="shared" si="0"/>
        <v>285.71428571428572</v>
      </c>
      <c r="S28" s="24">
        <f>J28/2*Date!$B$7+K28</f>
        <v>300</v>
      </c>
      <c r="T28" s="24">
        <f t="shared" si="1"/>
        <v>300</v>
      </c>
      <c r="U28" s="24">
        <f t="shared" si="2"/>
        <v>200</v>
      </c>
      <c r="V28" s="4">
        <v>0</v>
      </c>
      <c r="W28" s="4"/>
      <c r="X28" s="28" t="str">
        <f t="shared" si="3"/>
        <v>CHOOSE FORMULA</v>
      </c>
      <c r="Y28" s="4"/>
      <c r="Z28" s="4">
        <v>300</v>
      </c>
    </row>
    <row r="29" spans="1:26">
      <c r="A29" s="1" t="s">
        <v>6</v>
      </c>
      <c r="B29" s="1" t="s">
        <v>7</v>
      </c>
      <c r="C29" s="1" t="s">
        <v>8</v>
      </c>
      <c r="D29" s="1" t="s">
        <v>44</v>
      </c>
      <c r="E29" s="1" t="s">
        <v>58</v>
      </c>
      <c r="F29" s="1" t="s">
        <v>59</v>
      </c>
      <c r="G29" s="4">
        <v>2743763</v>
      </c>
      <c r="H29" s="4">
        <v>0</v>
      </c>
      <c r="I29" s="4">
        <v>2743763</v>
      </c>
      <c r="J29" s="4">
        <v>228600</v>
      </c>
      <c r="K29" s="4">
        <v>1829363</v>
      </c>
      <c r="L29" s="4">
        <v>1829363</v>
      </c>
      <c r="M29" s="4">
        <v>2743763</v>
      </c>
      <c r="N29" s="24">
        <f>IF(AND(B29="60",C29="32"),(J29/'FD Date'!$B$4*'FD Date'!$B$6+K29),(J29/Date!$B$4*Date!$B$6+K29))</f>
        <v>2972363</v>
      </c>
      <c r="O29" s="24">
        <f t="shared" si="4"/>
        <v>457200</v>
      </c>
      <c r="P29" s="24">
        <f>K29/Date!$B$2*Date!$B$3+K29</f>
        <v>2744044.5</v>
      </c>
      <c r="Q29" s="24">
        <f>J29*Date!$B$3+K29</f>
        <v>2743763</v>
      </c>
      <c r="R29" s="24">
        <f t="shared" si="0"/>
        <v>2743763</v>
      </c>
      <c r="S29" s="24">
        <f>J29/2*Date!$B$7+K29</f>
        <v>2743763</v>
      </c>
      <c r="T29" s="24">
        <f t="shared" si="1"/>
        <v>2743763</v>
      </c>
      <c r="U29" s="24">
        <f t="shared" si="2"/>
        <v>1829363</v>
      </c>
      <c r="V29" s="4">
        <v>0</v>
      </c>
      <c r="W29" s="4"/>
      <c r="X29" s="28" t="str">
        <f t="shared" si="3"/>
        <v>CHOOSE FORMULA</v>
      </c>
      <c r="Y29" s="4"/>
      <c r="Z29" s="4">
        <v>2743763</v>
      </c>
    </row>
    <row r="30" spans="1:26">
      <c r="A30" s="1" t="s">
        <v>6</v>
      </c>
      <c r="B30" s="1" t="s">
        <v>7</v>
      </c>
      <c r="C30" s="1" t="s">
        <v>8</v>
      </c>
      <c r="D30" s="1" t="s">
        <v>44</v>
      </c>
      <c r="E30" s="1" t="s">
        <v>60</v>
      </c>
      <c r="F30" s="1" t="s">
        <v>61</v>
      </c>
      <c r="G30" s="4">
        <v>357726</v>
      </c>
      <c r="H30" s="4">
        <v>0</v>
      </c>
      <c r="I30" s="4">
        <v>357726</v>
      </c>
      <c r="J30" s="4">
        <v>24100</v>
      </c>
      <c r="K30" s="4">
        <v>193250</v>
      </c>
      <c r="L30" s="4">
        <v>238526</v>
      </c>
      <c r="M30" s="4">
        <v>357726</v>
      </c>
      <c r="N30" s="24">
        <f>IF(AND(B30="60",C30="32"),(J30/'FD Date'!$B$4*'FD Date'!$B$6+K30),(J30/Date!$B$4*Date!$B$6+K30))</f>
        <v>313750</v>
      </c>
      <c r="O30" s="24">
        <f t="shared" si="4"/>
        <v>48200</v>
      </c>
      <c r="P30" s="24">
        <f>K30/Date!$B$2*Date!$B$3+K30</f>
        <v>289875</v>
      </c>
      <c r="Q30" s="24">
        <f>J30*Date!$B$3+K30</f>
        <v>289650</v>
      </c>
      <c r="R30" s="24">
        <f t="shared" si="0"/>
        <v>289823.95839447272</v>
      </c>
      <c r="S30" s="24">
        <f>J30/2*Date!$B$7+K30</f>
        <v>289650</v>
      </c>
      <c r="T30" s="24">
        <f t="shared" si="1"/>
        <v>357726</v>
      </c>
      <c r="U30" s="24">
        <f t="shared" si="2"/>
        <v>193250</v>
      </c>
      <c r="V30" s="4">
        <v>0</v>
      </c>
      <c r="W30" s="4"/>
      <c r="X30" s="28" t="str">
        <f t="shared" si="3"/>
        <v>CHOOSE FORMULA</v>
      </c>
      <c r="Y30" s="4"/>
      <c r="Z30" s="4">
        <v>357726</v>
      </c>
    </row>
    <row r="31" spans="1:26">
      <c r="A31" s="1" t="s">
        <v>6</v>
      </c>
      <c r="B31" s="1" t="s">
        <v>7</v>
      </c>
      <c r="C31" s="1" t="s">
        <v>8</v>
      </c>
      <c r="D31" s="1" t="s">
        <v>44</v>
      </c>
      <c r="E31" s="1" t="s">
        <v>62</v>
      </c>
      <c r="F31" s="1" t="s">
        <v>63</v>
      </c>
      <c r="G31" s="4">
        <v>0</v>
      </c>
      <c r="H31" s="4">
        <v>0</v>
      </c>
      <c r="I31" s="4">
        <v>0</v>
      </c>
      <c r="J31" s="4">
        <v>0</v>
      </c>
      <c r="K31" s="4">
        <v>-500000</v>
      </c>
      <c r="L31" s="4">
        <v>500000</v>
      </c>
      <c r="M31" s="4">
        <v>500000</v>
      </c>
      <c r="N31" s="24">
        <f>IF(AND(B31="60",C31="32"),(J31/'FD Date'!$B$4*'FD Date'!$B$6+K31),(J31/Date!$B$4*Date!$B$6+K31))</f>
        <v>-500000</v>
      </c>
      <c r="O31" s="24">
        <f t="shared" si="4"/>
        <v>0</v>
      </c>
      <c r="P31" s="24">
        <f>K31/Date!$B$2*Date!$B$3+K31</f>
        <v>-750000</v>
      </c>
      <c r="Q31" s="24">
        <f>J31*Date!$B$3+K31</f>
        <v>-500000</v>
      </c>
      <c r="R31" s="24">
        <f t="shared" si="0"/>
        <v>-500000</v>
      </c>
      <c r="S31" s="24">
        <f>J31/2*Date!$B$7+K31</f>
        <v>-500000</v>
      </c>
      <c r="T31" s="24">
        <f t="shared" si="1"/>
        <v>0</v>
      </c>
      <c r="U31" s="24">
        <f t="shared" si="2"/>
        <v>-500000</v>
      </c>
      <c r="V31" s="4">
        <v>0</v>
      </c>
      <c r="W31" s="4"/>
      <c r="X31" s="28" t="str">
        <f t="shared" si="3"/>
        <v>CHOOSE FORMULA</v>
      </c>
      <c r="Y31" s="4"/>
      <c r="Z31" s="4">
        <v>-500000</v>
      </c>
    </row>
    <row r="32" spans="1:26">
      <c r="A32" s="1" t="s">
        <v>6</v>
      </c>
      <c r="B32" s="1" t="s">
        <v>7</v>
      </c>
      <c r="C32" s="1" t="s">
        <v>8</v>
      </c>
      <c r="D32" s="1" t="s">
        <v>64</v>
      </c>
      <c r="E32" s="1" t="s">
        <v>8</v>
      </c>
      <c r="F32" s="1" t="s">
        <v>65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24">
        <f>IF(AND(B32="60",C32="32"),(J32/'FD Date'!$B$4*'FD Date'!$B$6+K32),(J32/Date!$B$4*Date!$B$6+K32))</f>
        <v>0</v>
      </c>
      <c r="O32" s="24">
        <f t="shared" si="4"/>
        <v>0</v>
      </c>
      <c r="P32" s="24">
        <f>K32/Date!$B$2*Date!$B$3+K32</f>
        <v>0</v>
      </c>
      <c r="Q32" s="24">
        <f>J32*Date!$B$3+K32</f>
        <v>0</v>
      </c>
      <c r="R32" s="24">
        <f t="shared" si="0"/>
        <v>0</v>
      </c>
      <c r="S32" s="24">
        <f>J32/2*Date!$B$7+K32</f>
        <v>0</v>
      </c>
      <c r="T32" s="24">
        <f t="shared" si="1"/>
        <v>0</v>
      </c>
      <c r="U32" s="24">
        <f t="shared" si="2"/>
        <v>0</v>
      </c>
      <c r="V32" s="4">
        <v>0</v>
      </c>
      <c r="W32" s="4"/>
      <c r="X32" s="28" t="str">
        <f t="shared" si="3"/>
        <v>CHOOSE FORMULA</v>
      </c>
      <c r="Y32" s="4"/>
      <c r="Z32" s="4">
        <v>0</v>
      </c>
    </row>
    <row r="33" spans="1:26">
      <c r="A33" s="1" t="s">
        <v>6</v>
      </c>
      <c r="B33" s="1" t="s">
        <v>7</v>
      </c>
      <c r="C33" s="1" t="s">
        <v>8</v>
      </c>
      <c r="D33" s="1" t="s">
        <v>64</v>
      </c>
      <c r="E33" s="1" t="s">
        <v>13</v>
      </c>
      <c r="F33" s="1" t="s">
        <v>66</v>
      </c>
      <c r="G33" s="4">
        <v>0</v>
      </c>
      <c r="H33" s="4">
        <v>0</v>
      </c>
      <c r="I33" s="4">
        <v>0</v>
      </c>
      <c r="J33" s="4">
        <v>1.67</v>
      </c>
      <c r="K33" s="4">
        <v>1067.1300000000001</v>
      </c>
      <c r="L33" s="4">
        <v>8494.6</v>
      </c>
      <c r="M33" s="4">
        <v>8494.7999999999993</v>
      </c>
      <c r="N33" s="24">
        <f>IF(AND(B33="60",C33="32"),(J33/'FD Date'!$B$4*'FD Date'!$B$6+K33),(J33/Date!$B$4*Date!$B$6+K33))</f>
        <v>1075.48</v>
      </c>
      <c r="O33" s="24">
        <f t="shared" si="4"/>
        <v>3.34</v>
      </c>
      <c r="P33" s="24">
        <f>K33/Date!$B$2*Date!$B$3+K33</f>
        <v>1600.6950000000002</v>
      </c>
      <c r="Q33" s="24">
        <f>J33*Date!$B$3+K33</f>
        <v>1073.8100000000002</v>
      </c>
      <c r="R33" s="24">
        <f t="shared" si="0"/>
        <v>1067.1551249028794</v>
      </c>
      <c r="S33" s="24">
        <f>J33/2*Date!$B$7+K33</f>
        <v>1073.8100000000002</v>
      </c>
      <c r="T33" s="24">
        <f t="shared" si="1"/>
        <v>0</v>
      </c>
      <c r="U33" s="24">
        <f t="shared" si="2"/>
        <v>1067.1300000000001</v>
      </c>
      <c r="V33" s="4">
        <v>0</v>
      </c>
      <c r="W33" s="4"/>
      <c r="X33" s="28" t="str">
        <f t="shared" si="3"/>
        <v>CHOOSE FORMULA</v>
      </c>
      <c r="Y33" s="4"/>
      <c r="Z33" s="4">
        <v>1065</v>
      </c>
    </row>
    <row r="34" spans="1:26">
      <c r="A34" s="1" t="s">
        <v>6</v>
      </c>
      <c r="B34" s="1" t="s">
        <v>7</v>
      </c>
      <c r="C34" s="1" t="s">
        <v>8</v>
      </c>
      <c r="D34" s="1" t="s">
        <v>67</v>
      </c>
      <c r="E34" s="1" t="s">
        <v>8</v>
      </c>
      <c r="F34" s="1" t="s">
        <v>68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24">
        <f>IF(AND(B34="60",C34="32"),(J34/'FD Date'!$B$4*'FD Date'!$B$6+K34),(J34/Date!$B$4*Date!$B$6+K34))</f>
        <v>0</v>
      </c>
      <c r="O34" s="24">
        <f t="shared" si="4"/>
        <v>0</v>
      </c>
      <c r="P34" s="24">
        <f>K34/Date!$B$2*Date!$B$3+K34</f>
        <v>0</v>
      </c>
      <c r="Q34" s="24">
        <f>J34*Date!$B$3+K34</f>
        <v>0</v>
      </c>
      <c r="R34" s="24">
        <f t="shared" si="0"/>
        <v>0</v>
      </c>
      <c r="S34" s="24">
        <f>J34/2*Date!$B$7+K34</f>
        <v>0</v>
      </c>
      <c r="T34" s="24">
        <f t="shared" si="1"/>
        <v>0</v>
      </c>
      <c r="U34" s="24">
        <f t="shared" si="2"/>
        <v>0</v>
      </c>
      <c r="V34" s="4">
        <v>0</v>
      </c>
      <c r="W34" s="4"/>
      <c r="X34" s="28" t="str">
        <f t="shared" si="3"/>
        <v>CHOOSE FORMULA</v>
      </c>
      <c r="Y34" s="4"/>
      <c r="Z34" s="4">
        <v>0</v>
      </c>
    </row>
    <row r="35" spans="1:26">
      <c r="A35" s="1" t="s">
        <v>6</v>
      </c>
      <c r="B35" s="1" t="s">
        <v>7</v>
      </c>
      <c r="C35" s="1" t="s">
        <v>8</v>
      </c>
      <c r="D35" s="1" t="s">
        <v>69</v>
      </c>
      <c r="E35" s="1" t="s">
        <v>8</v>
      </c>
      <c r="F35" s="1" t="s">
        <v>70</v>
      </c>
      <c r="G35" s="4">
        <v>17000</v>
      </c>
      <c r="H35" s="4">
        <v>0</v>
      </c>
      <c r="I35" s="4">
        <v>17000</v>
      </c>
      <c r="J35" s="4">
        <v>693.6</v>
      </c>
      <c r="K35" s="4">
        <v>6376.68</v>
      </c>
      <c r="L35" s="4">
        <v>8806.09</v>
      </c>
      <c r="M35" s="4">
        <v>13572.02</v>
      </c>
      <c r="N35" s="24">
        <f>IF(AND(B35="60",C35="32"),(J35/'FD Date'!$B$4*'FD Date'!$B$6+K35),(J35/Date!$B$4*Date!$B$6+K35))</f>
        <v>9844.68</v>
      </c>
      <c r="O35" s="24">
        <f t="shared" si="4"/>
        <v>1387.2</v>
      </c>
      <c r="P35" s="24">
        <f>K35/Date!$B$2*Date!$B$3+K35</f>
        <v>9565.02</v>
      </c>
      <c r="Q35" s="24">
        <f>J35*Date!$B$3+K35</f>
        <v>9151.08</v>
      </c>
      <c r="R35" s="24">
        <f t="shared" si="0"/>
        <v>9827.7928676177507</v>
      </c>
      <c r="S35" s="24">
        <f>J35/2*Date!$B$7+K35</f>
        <v>9151.08</v>
      </c>
      <c r="T35" s="24">
        <f t="shared" si="1"/>
        <v>17000</v>
      </c>
      <c r="U35" s="24">
        <f t="shared" si="2"/>
        <v>6376.68</v>
      </c>
      <c r="V35" s="4">
        <v>0</v>
      </c>
      <c r="W35" s="4"/>
      <c r="X35" s="28" t="str">
        <f t="shared" si="3"/>
        <v>CHOOSE FORMULA</v>
      </c>
      <c r="Y35" s="4"/>
      <c r="Z35" s="4">
        <v>11005</v>
      </c>
    </row>
    <row r="36" spans="1:26">
      <c r="A36" s="1" t="s">
        <v>6</v>
      </c>
      <c r="B36" s="1" t="s">
        <v>7</v>
      </c>
      <c r="C36" s="1" t="s">
        <v>8</v>
      </c>
      <c r="D36" s="1" t="s">
        <v>71</v>
      </c>
      <c r="E36" s="1" t="s">
        <v>8</v>
      </c>
      <c r="F36" s="1" t="s">
        <v>72</v>
      </c>
      <c r="G36" s="4">
        <v>15000</v>
      </c>
      <c r="H36" s="4">
        <v>0</v>
      </c>
      <c r="I36" s="4">
        <v>15000</v>
      </c>
      <c r="J36" s="4">
        <v>1455</v>
      </c>
      <c r="K36" s="4">
        <v>5457.5</v>
      </c>
      <c r="L36" s="4">
        <v>1675</v>
      </c>
      <c r="M36" s="4">
        <v>3530</v>
      </c>
      <c r="N36" s="24">
        <f>IF(AND(B36="60",C36="32"),(J36/'FD Date'!$B$4*'FD Date'!$B$6+K36),(J36/Date!$B$4*Date!$B$6+K36))</f>
        <v>12732.5</v>
      </c>
      <c r="O36" s="24">
        <f t="shared" si="4"/>
        <v>2910</v>
      </c>
      <c r="P36" s="24">
        <f>K36/Date!$B$2*Date!$B$3+K36</f>
        <v>8186.25</v>
      </c>
      <c r="Q36" s="24">
        <f>J36*Date!$B$3+K36</f>
        <v>11277.5</v>
      </c>
      <c r="R36" s="24">
        <f t="shared" si="0"/>
        <v>11501.4776119403</v>
      </c>
      <c r="S36" s="24">
        <f>J36/2*Date!$B$7+K36</f>
        <v>11277.5</v>
      </c>
      <c r="T36" s="24">
        <f t="shared" si="1"/>
        <v>15000</v>
      </c>
      <c r="U36" s="24">
        <f t="shared" si="2"/>
        <v>5457.5</v>
      </c>
      <c r="V36" s="4">
        <v>0</v>
      </c>
      <c r="W36" s="4"/>
      <c r="X36" s="28" t="str">
        <f t="shared" si="3"/>
        <v>CHOOSE FORMULA</v>
      </c>
      <c r="Y36" s="4"/>
      <c r="Z36" s="4">
        <v>7000</v>
      </c>
    </row>
    <row r="37" spans="1:26">
      <c r="A37" s="1" t="s">
        <v>6</v>
      </c>
      <c r="B37" s="1" t="s">
        <v>7</v>
      </c>
      <c r="C37" s="1" t="s">
        <v>8</v>
      </c>
      <c r="D37" s="1" t="s">
        <v>71</v>
      </c>
      <c r="E37" s="1" t="s">
        <v>13</v>
      </c>
      <c r="F37" s="1" t="s">
        <v>73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24">
        <f>IF(AND(B37="60",C37="32"),(J37/'FD Date'!$B$4*'FD Date'!$B$6+K37),(J37/Date!$B$4*Date!$B$6+K37))</f>
        <v>0</v>
      </c>
      <c r="O37" s="24">
        <f t="shared" si="4"/>
        <v>0</v>
      </c>
      <c r="P37" s="24">
        <f>K37/Date!$B$2*Date!$B$3+K37</f>
        <v>0</v>
      </c>
      <c r="Q37" s="24">
        <f>J37*Date!$B$3+K37</f>
        <v>0</v>
      </c>
      <c r="R37" s="24">
        <f t="shared" si="0"/>
        <v>0</v>
      </c>
      <c r="S37" s="24">
        <f>J37/2*Date!$B$7+K37</f>
        <v>0</v>
      </c>
      <c r="T37" s="24">
        <f t="shared" si="1"/>
        <v>0</v>
      </c>
      <c r="U37" s="24">
        <f t="shared" si="2"/>
        <v>0</v>
      </c>
      <c r="V37" s="4">
        <v>0</v>
      </c>
      <c r="W37" s="4"/>
      <c r="X37" s="28" t="str">
        <f t="shared" si="3"/>
        <v>CHOOSE FORMULA</v>
      </c>
      <c r="Y37" s="4"/>
      <c r="Z37" s="4">
        <v>0</v>
      </c>
    </row>
    <row r="38" spans="1:26">
      <c r="A38" s="1" t="s">
        <v>6</v>
      </c>
      <c r="B38" s="1" t="s">
        <v>7</v>
      </c>
      <c r="C38" s="1" t="s">
        <v>8</v>
      </c>
      <c r="D38" s="1" t="s">
        <v>74</v>
      </c>
      <c r="E38" s="1" t="s">
        <v>8</v>
      </c>
      <c r="F38" s="1" t="s">
        <v>75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79.2</v>
      </c>
      <c r="M38" s="4">
        <v>175.2</v>
      </c>
      <c r="N38" s="24">
        <f>IF(AND(B38="60",C38="32"),(J38/'FD Date'!$B$4*'FD Date'!$B$6+K38),(J38/Date!$B$4*Date!$B$6+K38))</f>
        <v>0</v>
      </c>
      <c r="O38" s="24">
        <f t="shared" si="4"/>
        <v>0</v>
      </c>
      <c r="P38" s="24">
        <f>K38/Date!$B$2*Date!$B$3+K38</f>
        <v>0</v>
      </c>
      <c r="Q38" s="24">
        <f>J38*Date!$B$3+K38</f>
        <v>0</v>
      </c>
      <c r="R38" s="24">
        <f t="shared" si="0"/>
        <v>0</v>
      </c>
      <c r="S38" s="24">
        <f>J38/2*Date!$B$7+K38</f>
        <v>0</v>
      </c>
      <c r="T38" s="24">
        <f t="shared" si="1"/>
        <v>0</v>
      </c>
      <c r="U38" s="24">
        <f t="shared" si="2"/>
        <v>0</v>
      </c>
      <c r="V38" s="4">
        <v>0</v>
      </c>
      <c r="W38" s="4"/>
      <c r="X38" s="28" t="str">
        <f t="shared" si="3"/>
        <v>CHOOSE FORMULA</v>
      </c>
      <c r="Y38" s="4"/>
      <c r="Z38" s="4">
        <v>0</v>
      </c>
    </row>
    <row r="39" spans="1:26">
      <c r="A39" s="1" t="s">
        <v>6</v>
      </c>
      <c r="B39" s="1" t="s">
        <v>7</v>
      </c>
      <c r="C39" s="1" t="s">
        <v>8</v>
      </c>
      <c r="D39" s="1" t="s">
        <v>76</v>
      </c>
      <c r="E39" s="1" t="s">
        <v>8</v>
      </c>
      <c r="F39" s="1" t="s">
        <v>77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24">
        <f>IF(AND(B39="60",C39="32"),(J39/'FD Date'!$B$4*'FD Date'!$B$6+K39),(J39/Date!$B$4*Date!$B$6+K39))</f>
        <v>0</v>
      </c>
      <c r="O39" s="24">
        <f t="shared" si="4"/>
        <v>0</v>
      </c>
      <c r="P39" s="24">
        <f>K39/Date!$B$2*Date!$B$3+K39</f>
        <v>0</v>
      </c>
      <c r="Q39" s="24">
        <f>J39*Date!$B$3+K39</f>
        <v>0</v>
      </c>
      <c r="R39" s="24">
        <f t="shared" si="0"/>
        <v>0</v>
      </c>
      <c r="S39" s="24">
        <f>J39/2*Date!$B$7+K39</f>
        <v>0</v>
      </c>
      <c r="T39" s="24">
        <f t="shared" si="1"/>
        <v>0</v>
      </c>
      <c r="U39" s="24">
        <f t="shared" si="2"/>
        <v>0</v>
      </c>
      <c r="V39" s="4">
        <v>0</v>
      </c>
      <c r="W39" s="4"/>
      <c r="X39" s="28" t="str">
        <f t="shared" si="3"/>
        <v>CHOOSE FORMULA</v>
      </c>
      <c r="Y39" s="4"/>
      <c r="Z39" s="4">
        <v>0</v>
      </c>
    </row>
    <row r="40" spans="1:26">
      <c r="A40" s="1" t="s">
        <v>6</v>
      </c>
      <c r="B40" s="1" t="s">
        <v>7</v>
      </c>
      <c r="C40" s="1" t="s">
        <v>8</v>
      </c>
      <c r="D40" s="1" t="s">
        <v>76</v>
      </c>
      <c r="E40" s="1" t="s">
        <v>13</v>
      </c>
      <c r="F40" s="1" t="s">
        <v>78</v>
      </c>
      <c r="G40" s="4">
        <v>3500</v>
      </c>
      <c r="H40" s="4">
        <v>0</v>
      </c>
      <c r="I40" s="4">
        <v>3500</v>
      </c>
      <c r="J40" s="4">
        <v>0</v>
      </c>
      <c r="K40" s="4">
        <v>830.5</v>
      </c>
      <c r="L40" s="4">
        <v>0</v>
      </c>
      <c r="M40" s="4">
        <v>0</v>
      </c>
      <c r="N40" s="24">
        <f>IF(AND(B40="60",C40="32"),(J40/'FD Date'!$B$4*'FD Date'!$B$6+K40),(J40/Date!$B$4*Date!$B$6+K40))</f>
        <v>830.5</v>
      </c>
      <c r="O40" s="24">
        <f t="shared" si="4"/>
        <v>0</v>
      </c>
      <c r="P40" s="24">
        <f>K40/Date!$B$2*Date!$B$3+K40</f>
        <v>1245.75</v>
      </c>
      <c r="Q40" s="24">
        <f>J40*Date!$B$3+K40</f>
        <v>830.5</v>
      </c>
      <c r="R40" s="24">
        <f t="shared" si="0"/>
        <v>0</v>
      </c>
      <c r="S40" s="24">
        <f>J40/2*Date!$B$7+K40</f>
        <v>830.5</v>
      </c>
      <c r="T40" s="24">
        <f t="shared" si="1"/>
        <v>3500</v>
      </c>
      <c r="U40" s="24">
        <f t="shared" si="2"/>
        <v>830.5</v>
      </c>
      <c r="V40" s="4">
        <v>0</v>
      </c>
      <c r="W40" s="4"/>
      <c r="X40" s="28" t="str">
        <f t="shared" si="3"/>
        <v>CHOOSE FORMULA</v>
      </c>
      <c r="Y40" s="4"/>
      <c r="Z40" s="4">
        <v>900</v>
      </c>
    </row>
    <row r="41" spans="1:26">
      <c r="A41" s="1" t="s">
        <v>6</v>
      </c>
      <c r="B41" s="1" t="s">
        <v>7</v>
      </c>
      <c r="C41" s="1" t="s">
        <v>8</v>
      </c>
      <c r="D41" s="1" t="s">
        <v>76</v>
      </c>
      <c r="E41" s="1" t="s">
        <v>15</v>
      </c>
      <c r="F41" s="1" t="s">
        <v>79</v>
      </c>
      <c r="G41" s="4">
        <v>7500</v>
      </c>
      <c r="H41" s="4">
        <v>0</v>
      </c>
      <c r="I41" s="4">
        <v>7500</v>
      </c>
      <c r="J41" s="4">
        <v>0</v>
      </c>
      <c r="K41" s="4">
        <v>80.2</v>
      </c>
      <c r="L41" s="4">
        <v>650</v>
      </c>
      <c r="M41" s="4">
        <v>946.11</v>
      </c>
      <c r="N41" s="24">
        <f>IF(AND(B41="60",C41="32"),(J41/'FD Date'!$B$4*'FD Date'!$B$6+K41),(J41/Date!$B$4*Date!$B$6+K41))</f>
        <v>80.2</v>
      </c>
      <c r="O41" s="24">
        <f t="shared" si="4"/>
        <v>0</v>
      </c>
      <c r="P41" s="24">
        <f>K41/Date!$B$2*Date!$B$3+K41</f>
        <v>120.30000000000001</v>
      </c>
      <c r="Q41" s="24">
        <f>J41*Date!$B$3+K41</f>
        <v>80.2</v>
      </c>
      <c r="R41" s="24">
        <f t="shared" si="0"/>
        <v>116.73541846153847</v>
      </c>
      <c r="S41" s="24">
        <f>J41/2*Date!$B$7+K41</f>
        <v>80.2</v>
      </c>
      <c r="T41" s="24">
        <f t="shared" si="1"/>
        <v>7500</v>
      </c>
      <c r="U41" s="24">
        <f t="shared" si="2"/>
        <v>80.2</v>
      </c>
      <c r="V41" s="4">
        <v>0</v>
      </c>
      <c r="W41" s="4"/>
      <c r="X41" s="28" t="str">
        <f t="shared" si="3"/>
        <v>CHOOSE FORMULA</v>
      </c>
      <c r="Y41" s="4"/>
      <c r="Z41" s="4">
        <v>75</v>
      </c>
    </row>
    <row r="42" spans="1:26">
      <c r="A42" s="1" t="s">
        <v>6</v>
      </c>
      <c r="B42" s="1" t="s">
        <v>7</v>
      </c>
      <c r="C42" s="1" t="s">
        <v>8</v>
      </c>
      <c r="D42" s="1" t="s">
        <v>76</v>
      </c>
      <c r="E42" s="1" t="s">
        <v>80</v>
      </c>
      <c r="F42" s="1" t="s">
        <v>81</v>
      </c>
      <c r="G42" s="4">
        <v>10000</v>
      </c>
      <c r="H42" s="4">
        <v>0</v>
      </c>
      <c r="I42" s="4">
        <v>10000</v>
      </c>
      <c r="J42" s="4">
        <v>0</v>
      </c>
      <c r="K42" s="4">
        <v>100</v>
      </c>
      <c r="L42" s="4">
        <v>0</v>
      </c>
      <c r="M42" s="4">
        <v>0</v>
      </c>
      <c r="N42" s="24">
        <f>IF(AND(B42="60",C42="32"),(J42/'FD Date'!$B$4*'FD Date'!$B$6+K42),(J42/Date!$B$4*Date!$B$6+K42))</f>
        <v>100</v>
      </c>
      <c r="O42" s="24">
        <f t="shared" si="4"/>
        <v>0</v>
      </c>
      <c r="P42" s="24">
        <f>K42/Date!$B$2*Date!$B$3+K42</f>
        <v>150</v>
      </c>
      <c r="Q42" s="24">
        <f>J42*Date!$B$3+K42</f>
        <v>100</v>
      </c>
      <c r="R42" s="24">
        <f t="shared" si="0"/>
        <v>0</v>
      </c>
      <c r="S42" s="24">
        <f>J42/2*Date!$B$7+K42</f>
        <v>100</v>
      </c>
      <c r="T42" s="24">
        <f t="shared" si="1"/>
        <v>10000</v>
      </c>
      <c r="U42" s="24">
        <f t="shared" si="2"/>
        <v>100</v>
      </c>
      <c r="V42" s="4">
        <v>0</v>
      </c>
      <c r="W42" s="4"/>
      <c r="X42" s="28" t="str">
        <f t="shared" si="3"/>
        <v>CHOOSE FORMULA</v>
      </c>
      <c r="Y42" s="4"/>
      <c r="Z42" s="4">
        <v>100</v>
      </c>
    </row>
    <row r="43" spans="1:26">
      <c r="A43" s="1" t="s">
        <v>6</v>
      </c>
      <c r="B43" s="1" t="s">
        <v>7</v>
      </c>
      <c r="C43" s="1" t="s">
        <v>8</v>
      </c>
      <c r="D43" s="1" t="s">
        <v>76</v>
      </c>
      <c r="E43" s="1" t="s">
        <v>82</v>
      </c>
      <c r="F43" s="1" t="s">
        <v>83</v>
      </c>
      <c r="G43" s="4">
        <v>175000</v>
      </c>
      <c r="H43" s="4">
        <v>0</v>
      </c>
      <c r="I43" s="4">
        <v>175000</v>
      </c>
      <c r="J43" s="4">
        <v>22300</v>
      </c>
      <c r="K43" s="4">
        <v>47775</v>
      </c>
      <c r="L43" s="4">
        <v>31213</v>
      </c>
      <c r="M43" s="4">
        <v>32726</v>
      </c>
      <c r="N43" s="24">
        <f>IF(AND(B43="60",C43="32"),(J43/'FD Date'!$B$4*'FD Date'!$B$6+K43),(J43/Date!$B$4*Date!$B$6+K43))</f>
        <v>159275</v>
      </c>
      <c r="O43" s="24">
        <f t="shared" si="4"/>
        <v>44600</v>
      </c>
      <c r="P43" s="24">
        <f>K43/Date!$B$2*Date!$B$3+K43</f>
        <v>71662.5</v>
      </c>
      <c r="Q43" s="24">
        <f>J43*Date!$B$3+K43</f>
        <v>136975</v>
      </c>
      <c r="R43" s="24">
        <f t="shared" si="0"/>
        <v>50090.816326530614</v>
      </c>
      <c r="S43" s="24">
        <f>J43/2*Date!$B$7+K43</f>
        <v>136975</v>
      </c>
      <c r="T43" s="24">
        <f t="shared" si="1"/>
        <v>175000</v>
      </c>
      <c r="U43" s="24">
        <f t="shared" si="2"/>
        <v>47775</v>
      </c>
      <c r="V43" s="4">
        <v>0</v>
      </c>
      <c r="W43" s="4"/>
      <c r="X43" s="28" t="str">
        <f t="shared" si="3"/>
        <v>CHOOSE FORMULA</v>
      </c>
      <c r="Y43" s="4"/>
      <c r="Z43" s="4">
        <v>65000</v>
      </c>
    </row>
    <row r="44" spans="1:26">
      <c r="A44" s="1" t="s">
        <v>6</v>
      </c>
      <c r="B44" s="1" t="s">
        <v>7</v>
      </c>
      <c r="C44" s="1" t="s">
        <v>8</v>
      </c>
      <c r="D44" s="1" t="s">
        <v>76</v>
      </c>
      <c r="E44" s="1" t="s">
        <v>84</v>
      </c>
      <c r="F44" s="1" t="s">
        <v>85</v>
      </c>
      <c r="G44" s="4">
        <v>5550</v>
      </c>
      <c r="H44" s="4">
        <v>0</v>
      </c>
      <c r="I44" s="4">
        <v>5550</v>
      </c>
      <c r="J44" s="4">
        <v>275</v>
      </c>
      <c r="K44" s="4">
        <v>3357</v>
      </c>
      <c r="L44" s="4">
        <v>760</v>
      </c>
      <c r="M44" s="4">
        <v>1040</v>
      </c>
      <c r="N44" s="24">
        <f>IF(AND(B44="60",C44="32"),(J44/'FD Date'!$B$4*'FD Date'!$B$6+K44),(J44/Date!$B$4*Date!$B$6+K44))</f>
        <v>4732</v>
      </c>
      <c r="O44" s="24">
        <f t="shared" si="4"/>
        <v>550</v>
      </c>
      <c r="P44" s="24">
        <f>K44/Date!$B$2*Date!$B$3+K44</f>
        <v>5035.5</v>
      </c>
      <c r="Q44" s="24">
        <f>J44*Date!$B$3+K44</f>
        <v>4457</v>
      </c>
      <c r="R44" s="24">
        <f t="shared" si="0"/>
        <v>4593.7894736842109</v>
      </c>
      <c r="S44" s="24">
        <f>J44/2*Date!$B$7+K44</f>
        <v>4457</v>
      </c>
      <c r="T44" s="24">
        <f t="shared" si="1"/>
        <v>5550</v>
      </c>
      <c r="U44" s="24">
        <f t="shared" si="2"/>
        <v>3357</v>
      </c>
      <c r="V44" s="4">
        <v>0</v>
      </c>
      <c r="W44" s="4"/>
      <c r="X44" s="28" t="str">
        <f t="shared" si="3"/>
        <v>CHOOSE FORMULA</v>
      </c>
      <c r="Y44" s="4"/>
      <c r="Z44" s="4">
        <v>5000</v>
      </c>
    </row>
    <row r="45" spans="1:26">
      <c r="A45" s="1" t="s">
        <v>6</v>
      </c>
      <c r="B45" s="1" t="s">
        <v>7</v>
      </c>
      <c r="C45" s="1" t="s">
        <v>8</v>
      </c>
      <c r="D45" s="1" t="s">
        <v>76</v>
      </c>
      <c r="E45" s="1" t="s">
        <v>86</v>
      </c>
      <c r="F45" s="1" t="s">
        <v>87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24">
        <f>IF(AND(B45="60",C45="32"),(J45/'FD Date'!$B$4*'FD Date'!$B$6+K45),(J45/Date!$B$4*Date!$B$6+K45))</f>
        <v>0</v>
      </c>
      <c r="O45" s="24">
        <f t="shared" si="4"/>
        <v>0</v>
      </c>
      <c r="P45" s="24">
        <f>K45/Date!$B$2*Date!$B$3+K45</f>
        <v>0</v>
      </c>
      <c r="Q45" s="24">
        <f>J45*Date!$B$3+K45</f>
        <v>0</v>
      </c>
      <c r="R45" s="24">
        <f t="shared" si="0"/>
        <v>0</v>
      </c>
      <c r="S45" s="24">
        <f>J45/2*Date!$B$7+K45</f>
        <v>0</v>
      </c>
      <c r="T45" s="24">
        <f t="shared" si="1"/>
        <v>0</v>
      </c>
      <c r="U45" s="24">
        <f t="shared" si="2"/>
        <v>0</v>
      </c>
      <c r="V45" s="4">
        <v>0</v>
      </c>
      <c r="W45" s="4"/>
      <c r="X45" s="28" t="str">
        <f t="shared" si="3"/>
        <v>CHOOSE FORMULA</v>
      </c>
      <c r="Y45" s="4"/>
      <c r="Z45" s="4">
        <v>0</v>
      </c>
    </row>
    <row r="46" spans="1:26">
      <c r="A46" s="1" t="s">
        <v>6</v>
      </c>
      <c r="B46" s="1" t="s">
        <v>7</v>
      </c>
      <c r="C46" s="1" t="s">
        <v>8</v>
      </c>
      <c r="D46" s="1" t="s">
        <v>88</v>
      </c>
      <c r="E46" s="1" t="s">
        <v>8</v>
      </c>
      <c r="F46" s="1" t="s">
        <v>89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24">
        <f>IF(AND(B46="60",C46="32"),(J46/'FD Date'!$B$4*'FD Date'!$B$6+K46),(J46/Date!$B$4*Date!$B$6+K46))</f>
        <v>0</v>
      </c>
      <c r="O46" s="24">
        <f t="shared" si="4"/>
        <v>0</v>
      </c>
      <c r="P46" s="24">
        <f>K46/Date!$B$2*Date!$B$3+K46</f>
        <v>0</v>
      </c>
      <c r="Q46" s="24">
        <f>J46*Date!$B$3+K46</f>
        <v>0</v>
      </c>
      <c r="R46" s="24">
        <f t="shared" si="0"/>
        <v>0</v>
      </c>
      <c r="S46" s="24">
        <f>J46/2*Date!$B$7+K46</f>
        <v>0</v>
      </c>
      <c r="T46" s="24">
        <f t="shared" si="1"/>
        <v>0</v>
      </c>
      <c r="U46" s="24">
        <f t="shared" si="2"/>
        <v>0</v>
      </c>
      <c r="V46" s="4">
        <v>0</v>
      </c>
      <c r="W46" s="4"/>
      <c r="X46" s="28" t="str">
        <f t="shared" si="3"/>
        <v>CHOOSE FORMULA</v>
      </c>
      <c r="Y46" s="4"/>
      <c r="Z46" s="4">
        <v>0</v>
      </c>
    </row>
    <row r="47" spans="1:26">
      <c r="A47" s="1" t="s">
        <v>6</v>
      </c>
      <c r="B47" s="1" t="s">
        <v>7</v>
      </c>
      <c r="C47" s="1" t="s">
        <v>8</v>
      </c>
      <c r="D47" s="1" t="s">
        <v>90</v>
      </c>
      <c r="E47" s="1" t="s">
        <v>13</v>
      </c>
      <c r="F47" s="1" t="s">
        <v>91</v>
      </c>
      <c r="G47" s="4">
        <v>1200</v>
      </c>
      <c r="H47" s="4">
        <v>0</v>
      </c>
      <c r="I47" s="4">
        <v>1200</v>
      </c>
      <c r="J47" s="4">
        <v>70</v>
      </c>
      <c r="K47" s="4">
        <v>1715</v>
      </c>
      <c r="L47" s="4">
        <v>195</v>
      </c>
      <c r="M47" s="4">
        <v>950</v>
      </c>
      <c r="N47" s="24">
        <f>IF(AND(B47="60",C47="32"),(J47/'FD Date'!$B$4*'FD Date'!$B$6+K47),(J47/Date!$B$4*Date!$B$6+K47))</f>
        <v>2065</v>
      </c>
      <c r="O47" s="24">
        <f t="shared" si="4"/>
        <v>140</v>
      </c>
      <c r="P47" s="24">
        <f>K47/Date!$B$2*Date!$B$3+K47</f>
        <v>2572.5</v>
      </c>
      <c r="Q47" s="24">
        <f>J47*Date!$B$3+K47</f>
        <v>1995</v>
      </c>
      <c r="R47" s="24">
        <f t="shared" si="0"/>
        <v>8355.1282051282051</v>
      </c>
      <c r="S47" s="24">
        <f>J47/2*Date!$B$7+K47</f>
        <v>1995</v>
      </c>
      <c r="T47" s="24">
        <f t="shared" si="1"/>
        <v>1200</v>
      </c>
      <c r="U47" s="24">
        <f t="shared" si="2"/>
        <v>1715</v>
      </c>
      <c r="V47" s="4">
        <v>0</v>
      </c>
      <c r="W47" s="4"/>
      <c r="X47" s="28" t="str">
        <f t="shared" si="3"/>
        <v>CHOOSE FORMULA</v>
      </c>
      <c r="Y47" s="4"/>
      <c r="Z47" s="4">
        <v>2000</v>
      </c>
    </row>
    <row r="48" spans="1:26">
      <c r="A48" s="1" t="s">
        <v>6</v>
      </c>
      <c r="B48" s="1" t="s">
        <v>7</v>
      </c>
      <c r="C48" s="1" t="s">
        <v>8</v>
      </c>
      <c r="D48" s="1" t="s">
        <v>90</v>
      </c>
      <c r="E48" s="1" t="s">
        <v>80</v>
      </c>
      <c r="F48" s="1" t="s">
        <v>92</v>
      </c>
      <c r="G48" s="4">
        <v>500</v>
      </c>
      <c r="H48" s="4">
        <v>0</v>
      </c>
      <c r="I48" s="4">
        <v>500</v>
      </c>
      <c r="J48" s="4">
        <v>0</v>
      </c>
      <c r="K48" s="4">
        <v>40</v>
      </c>
      <c r="L48" s="4">
        <v>0</v>
      </c>
      <c r="M48" s="4">
        <v>90</v>
      </c>
      <c r="N48" s="24">
        <f>IF(AND(B48="60",C48="32"),(J48/'FD Date'!$B$4*'FD Date'!$B$6+K48),(J48/Date!$B$4*Date!$B$6+K48))</f>
        <v>40</v>
      </c>
      <c r="O48" s="24">
        <f t="shared" si="4"/>
        <v>0</v>
      </c>
      <c r="P48" s="24">
        <f>K48/Date!$B$2*Date!$B$3+K48</f>
        <v>60</v>
      </c>
      <c r="Q48" s="24">
        <f>J48*Date!$B$3+K48</f>
        <v>40</v>
      </c>
      <c r="R48" s="24">
        <f t="shared" si="0"/>
        <v>0</v>
      </c>
      <c r="S48" s="24">
        <f>J48/2*Date!$B$7+K48</f>
        <v>40</v>
      </c>
      <c r="T48" s="24">
        <f t="shared" si="1"/>
        <v>500</v>
      </c>
      <c r="U48" s="24">
        <f t="shared" si="2"/>
        <v>40</v>
      </c>
      <c r="V48" s="4">
        <v>0</v>
      </c>
      <c r="W48" s="4"/>
      <c r="X48" s="28" t="str">
        <f t="shared" si="3"/>
        <v>CHOOSE FORMULA</v>
      </c>
      <c r="Y48" s="4"/>
      <c r="Z48" s="4">
        <v>150</v>
      </c>
    </row>
    <row r="49" spans="1:26">
      <c r="A49" s="1" t="s">
        <v>6</v>
      </c>
      <c r="B49" s="1" t="s">
        <v>7</v>
      </c>
      <c r="C49" s="1" t="s">
        <v>8</v>
      </c>
      <c r="D49" s="1" t="s">
        <v>90</v>
      </c>
      <c r="E49" s="1" t="s">
        <v>82</v>
      </c>
      <c r="F49" s="1" t="s">
        <v>93</v>
      </c>
      <c r="G49" s="4">
        <v>0</v>
      </c>
      <c r="H49" s="4">
        <v>0</v>
      </c>
      <c r="I49" s="4">
        <v>0</v>
      </c>
      <c r="J49" s="4">
        <v>444</v>
      </c>
      <c r="K49" s="4">
        <v>3675</v>
      </c>
      <c r="L49" s="4">
        <v>212</v>
      </c>
      <c r="M49" s="4">
        <v>1190</v>
      </c>
      <c r="N49" s="24">
        <f>IF(AND(B49="60",C49="32"),(J49/'FD Date'!$B$4*'FD Date'!$B$6+K49),(J49/Date!$B$4*Date!$B$6+K49))</f>
        <v>5895</v>
      </c>
      <c r="O49" s="24">
        <f t="shared" si="4"/>
        <v>888</v>
      </c>
      <c r="P49" s="24">
        <f>K49/Date!$B$2*Date!$B$3+K49</f>
        <v>5512.5</v>
      </c>
      <c r="Q49" s="24">
        <f>J49*Date!$B$3+K49</f>
        <v>5451</v>
      </c>
      <c r="R49" s="24">
        <f t="shared" si="0"/>
        <v>20628.537735849055</v>
      </c>
      <c r="S49" s="24">
        <f>J49/2*Date!$B$7+K49</f>
        <v>5451</v>
      </c>
      <c r="T49" s="24">
        <f t="shared" si="1"/>
        <v>0</v>
      </c>
      <c r="U49" s="24">
        <f t="shared" si="2"/>
        <v>3675</v>
      </c>
      <c r="V49" s="4">
        <v>0</v>
      </c>
      <c r="W49" s="4"/>
      <c r="X49" s="28" t="str">
        <f t="shared" si="3"/>
        <v>CHOOSE FORMULA</v>
      </c>
      <c r="Y49" s="4"/>
      <c r="Z49" s="4">
        <v>3500</v>
      </c>
    </row>
    <row r="50" spans="1:26">
      <c r="A50" s="1" t="s">
        <v>6</v>
      </c>
      <c r="B50" s="1" t="s">
        <v>7</v>
      </c>
      <c r="C50" s="1" t="s">
        <v>8</v>
      </c>
      <c r="D50" s="1" t="s">
        <v>90</v>
      </c>
      <c r="E50" s="1" t="s">
        <v>84</v>
      </c>
      <c r="F50" s="1" t="s">
        <v>94</v>
      </c>
      <c r="G50" s="4">
        <v>13000</v>
      </c>
      <c r="H50" s="4">
        <v>0</v>
      </c>
      <c r="I50" s="4">
        <v>13000</v>
      </c>
      <c r="J50" s="4">
        <v>0</v>
      </c>
      <c r="K50" s="4">
        <v>1470</v>
      </c>
      <c r="L50" s="4">
        <v>522</v>
      </c>
      <c r="M50" s="4">
        <v>2910</v>
      </c>
      <c r="N50" s="24">
        <f>IF(AND(B50="60",C50="32"),(J50/'FD Date'!$B$4*'FD Date'!$B$6+K50),(J50/Date!$B$4*Date!$B$6+K50))</f>
        <v>1470</v>
      </c>
      <c r="O50" s="24">
        <f t="shared" si="4"/>
        <v>0</v>
      </c>
      <c r="P50" s="24">
        <f>K50/Date!$B$2*Date!$B$3+K50</f>
        <v>2205</v>
      </c>
      <c r="Q50" s="24">
        <f>J50*Date!$B$3+K50</f>
        <v>1470</v>
      </c>
      <c r="R50" s="24">
        <f t="shared" si="0"/>
        <v>8194.8275862068967</v>
      </c>
      <c r="S50" s="24">
        <f>J50/2*Date!$B$7+K50</f>
        <v>1470</v>
      </c>
      <c r="T50" s="24">
        <f t="shared" si="1"/>
        <v>13000</v>
      </c>
      <c r="U50" s="24">
        <f t="shared" si="2"/>
        <v>1470</v>
      </c>
      <c r="V50" s="4">
        <v>0</v>
      </c>
      <c r="W50" s="4"/>
      <c r="X50" s="28" t="str">
        <f t="shared" si="3"/>
        <v>CHOOSE FORMULA</v>
      </c>
      <c r="Y50" s="4"/>
      <c r="Z50" s="4">
        <v>3000</v>
      </c>
    </row>
    <row r="51" spans="1:26">
      <c r="A51" s="1" t="s">
        <v>6</v>
      </c>
      <c r="B51" s="1" t="s">
        <v>7</v>
      </c>
      <c r="C51" s="1" t="s">
        <v>8</v>
      </c>
      <c r="D51" s="1" t="s">
        <v>90</v>
      </c>
      <c r="E51" s="1" t="s">
        <v>95</v>
      </c>
      <c r="F51" s="1" t="s">
        <v>96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24">
        <f>IF(AND(B51="60",C51="32"),(J51/'FD Date'!$B$4*'FD Date'!$B$6+K51),(J51/Date!$B$4*Date!$B$6+K51))</f>
        <v>0</v>
      </c>
      <c r="O51" s="24">
        <f t="shared" si="4"/>
        <v>0</v>
      </c>
      <c r="P51" s="24">
        <f>K51/Date!$B$2*Date!$B$3+K51</f>
        <v>0</v>
      </c>
      <c r="Q51" s="24">
        <f>J51*Date!$B$3+K51</f>
        <v>0</v>
      </c>
      <c r="R51" s="24">
        <f t="shared" si="0"/>
        <v>0</v>
      </c>
      <c r="S51" s="24">
        <f>J51/2*Date!$B$7+K51</f>
        <v>0</v>
      </c>
      <c r="T51" s="24">
        <f t="shared" si="1"/>
        <v>0</v>
      </c>
      <c r="U51" s="24">
        <f t="shared" si="2"/>
        <v>0</v>
      </c>
      <c r="V51" s="4">
        <v>0</v>
      </c>
      <c r="W51" s="4"/>
      <c r="X51" s="28" t="str">
        <f t="shared" si="3"/>
        <v>CHOOSE FORMULA</v>
      </c>
      <c r="Y51" s="4"/>
      <c r="Z51" s="4">
        <v>0</v>
      </c>
    </row>
    <row r="52" spans="1:26">
      <c r="A52" s="1" t="s">
        <v>6</v>
      </c>
      <c r="B52" s="1" t="s">
        <v>7</v>
      </c>
      <c r="C52" s="1" t="s">
        <v>8</v>
      </c>
      <c r="D52" s="1" t="s">
        <v>90</v>
      </c>
      <c r="E52" s="1" t="s">
        <v>97</v>
      </c>
      <c r="F52" s="1" t="s">
        <v>98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24">
        <f>IF(AND(B52="60",C52="32"),(J52/'FD Date'!$B$4*'FD Date'!$B$6+K52),(J52/Date!$B$4*Date!$B$6+K52))</f>
        <v>0</v>
      </c>
      <c r="O52" s="24">
        <f t="shared" si="4"/>
        <v>0</v>
      </c>
      <c r="P52" s="24">
        <f>K52/Date!$B$2*Date!$B$3+K52</f>
        <v>0</v>
      </c>
      <c r="Q52" s="24">
        <f>J52*Date!$B$3+K52</f>
        <v>0</v>
      </c>
      <c r="R52" s="24">
        <f t="shared" si="0"/>
        <v>0</v>
      </c>
      <c r="S52" s="24">
        <f>J52/2*Date!$B$7+K52</f>
        <v>0</v>
      </c>
      <c r="T52" s="24">
        <f t="shared" si="1"/>
        <v>0</v>
      </c>
      <c r="U52" s="24">
        <f t="shared" si="2"/>
        <v>0</v>
      </c>
      <c r="V52" s="4">
        <v>0</v>
      </c>
      <c r="W52" s="4"/>
      <c r="X52" s="28" t="str">
        <f t="shared" si="3"/>
        <v>CHOOSE FORMULA</v>
      </c>
      <c r="Y52" s="4"/>
      <c r="Z52" s="4">
        <v>0</v>
      </c>
    </row>
    <row r="53" spans="1:26">
      <c r="A53" s="1" t="s">
        <v>6</v>
      </c>
      <c r="B53" s="1" t="s">
        <v>7</v>
      </c>
      <c r="C53" s="1" t="s">
        <v>8</v>
      </c>
      <c r="D53" s="1" t="s">
        <v>90</v>
      </c>
      <c r="E53" s="1" t="s">
        <v>99</v>
      </c>
      <c r="F53" s="1" t="s">
        <v>100</v>
      </c>
      <c r="G53" s="4">
        <v>0</v>
      </c>
      <c r="H53" s="4">
        <v>0</v>
      </c>
      <c r="I53" s="4">
        <v>0</v>
      </c>
      <c r="J53" s="4">
        <v>0</v>
      </c>
      <c r="K53" s="4">
        <v>730.85</v>
      </c>
      <c r="L53" s="4">
        <v>53</v>
      </c>
      <c r="M53" s="4">
        <v>73</v>
      </c>
      <c r="N53" s="24">
        <f>IF(AND(B53="60",C53="32"),(J53/'FD Date'!$B$4*'FD Date'!$B$6+K53),(J53/Date!$B$4*Date!$B$6+K53))</f>
        <v>730.85</v>
      </c>
      <c r="O53" s="24">
        <f t="shared" si="4"/>
        <v>0</v>
      </c>
      <c r="P53" s="24">
        <f>K53/Date!$B$2*Date!$B$3+K53</f>
        <v>1096.2750000000001</v>
      </c>
      <c r="Q53" s="24">
        <f>J53*Date!$B$3+K53</f>
        <v>730.85</v>
      </c>
      <c r="R53" s="24">
        <f t="shared" si="0"/>
        <v>1006.6424528301887</v>
      </c>
      <c r="S53" s="24">
        <f>J53/2*Date!$B$7+K53</f>
        <v>730.85</v>
      </c>
      <c r="T53" s="24">
        <f t="shared" si="1"/>
        <v>0</v>
      </c>
      <c r="U53" s="24">
        <f t="shared" si="2"/>
        <v>730.85</v>
      </c>
      <c r="V53" s="4">
        <v>0</v>
      </c>
      <c r="W53" s="4"/>
      <c r="X53" s="28" t="str">
        <f t="shared" si="3"/>
        <v>CHOOSE FORMULA</v>
      </c>
      <c r="Y53" s="4"/>
      <c r="Z53" s="4">
        <v>750</v>
      </c>
    </row>
    <row r="54" spans="1:26">
      <c r="A54" s="1" t="s">
        <v>6</v>
      </c>
      <c r="B54" s="1" t="s">
        <v>7</v>
      </c>
      <c r="C54" s="1" t="s">
        <v>8</v>
      </c>
      <c r="D54" s="1" t="s">
        <v>101</v>
      </c>
      <c r="E54" s="1" t="s">
        <v>8</v>
      </c>
      <c r="F54" s="1" t="s">
        <v>102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24">
        <f>IF(AND(B54="60",C54="32"),(J54/'FD Date'!$B$4*'FD Date'!$B$6+K54),(J54/Date!$B$4*Date!$B$6+K54))</f>
        <v>0</v>
      </c>
      <c r="O54" s="24">
        <f t="shared" si="4"/>
        <v>0</v>
      </c>
      <c r="P54" s="24">
        <f>K54/Date!$B$2*Date!$B$3+K54</f>
        <v>0</v>
      </c>
      <c r="Q54" s="24">
        <f>J54*Date!$B$3+K54</f>
        <v>0</v>
      </c>
      <c r="R54" s="24">
        <f t="shared" si="0"/>
        <v>0</v>
      </c>
      <c r="S54" s="24">
        <f>J54/2*Date!$B$7+K54</f>
        <v>0</v>
      </c>
      <c r="T54" s="24">
        <f t="shared" si="1"/>
        <v>0</v>
      </c>
      <c r="U54" s="24">
        <f t="shared" si="2"/>
        <v>0</v>
      </c>
      <c r="V54" s="4">
        <v>0</v>
      </c>
      <c r="W54" s="4"/>
      <c r="X54" s="28" t="str">
        <f t="shared" si="3"/>
        <v>CHOOSE FORMULA</v>
      </c>
      <c r="Y54" s="4"/>
      <c r="Z54" s="4">
        <v>0</v>
      </c>
    </row>
    <row r="55" spans="1:26">
      <c r="A55" s="1" t="s">
        <v>6</v>
      </c>
      <c r="B55" s="1" t="s">
        <v>7</v>
      </c>
      <c r="C55" s="1" t="s">
        <v>8</v>
      </c>
      <c r="D55" s="1" t="s">
        <v>103</v>
      </c>
      <c r="E55" s="1" t="s">
        <v>8</v>
      </c>
      <c r="F55" s="1" t="s">
        <v>104</v>
      </c>
      <c r="G55" s="4">
        <v>10000</v>
      </c>
      <c r="H55" s="4">
        <v>0</v>
      </c>
      <c r="I55" s="4">
        <v>10000</v>
      </c>
      <c r="J55" s="4">
        <v>1119.5</v>
      </c>
      <c r="K55" s="4">
        <v>7516.97</v>
      </c>
      <c r="L55" s="4">
        <v>6692</v>
      </c>
      <c r="M55" s="4">
        <v>12926.25</v>
      </c>
      <c r="N55" s="24">
        <f>IF(AND(B55="60",C55="32"),(J55/'FD Date'!$B$4*'FD Date'!$B$6+K55),(J55/Date!$B$4*Date!$B$6+K55))</f>
        <v>13114.470000000001</v>
      </c>
      <c r="O55" s="24">
        <f t="shared" si="4"/>
        <v>2239</v>
      </c>
      <c r="P55" s="24">
        <f>K55/Date!$B$2*Date!$B$3+K55</f>
        <v>11275.455</v>
      </c>
      <c r="Q55" s="24">
        <f>J55*Date!$B$3+K55</f>
        <v>11994.970000000001</v>
      </c>
      <c r="R55" s="24">
        <f t="shared" si="0"/>
        <v>14519.75993163479</v>
      </c>
      <c r="S55" s="24">
        <f>J55/2*Date!$B$7+K55</f>
        <v>11994.970000000001</v>
      </c>
      <c r="T55" s="24">
        <f t="shared" si="1"/>
        <v>10000</v>
      </c>
      <c r="U55" s="24">
        <f t="shared" si="2"/>
        <v>7516.97</v>
      </c>
      <c r="V55" s="4">
        <v>0</v>
      </c>
      <c r="W55" s="4"/>
      <c r="X55" s="28" t="str">
        <f t="shared" si="3"/>
        <v>CHOOSE FORMULA</v>
      </c>
      <c r="Y55" s="4"/>
      <c r="Z55" s="4">
        <v>10200</v>
      </c>
    </row>
    <row r="56" spans="1:26">
      <c r="A56" s="1" t="s">
        <v>6</v>
      </c>
      <c r="B56" s="1" t="s">
        <v>7</v>
      </c>
      <c r="C56" s="1" t="s">
        <v>8</v>
      </c>
      <c r="D56" s="1" t="s">
        <v>105</v>
      </c>
      <c r="E56" s="1" t="s">
        <v>8</v>
      </c>
      <c r="F56" s="1" t="s">
        <v>106</v>
      </c>
      <c r="G56" s="4">
        <v>1000000</v>
      </c>
      <c r="H56" s="4">
        <v>0</v>
      </c>
      <c r="I56" s="4">
        <v>1000000</v>
      </c>
      <c r="J56" s="4">
        <v>69089.63</v>
      </c>
      <c r="K56" s="4">
        <v>648195.87</v>
      </c>
      <c r="L56" s="4">
        <v>569151.17000000004</v>
      </c>
      <c r="M56" s="4">
        <v>881197.27</v>
      </c>
      <c r="N56" s="24">
        <f>IF(AND(B56="60",C56="32"),(J56/'FD Date'!$B$4*'FD Date'!$B$6+K56),(J56/Date!$B$4*Date!$B$6+K56))</f>
        <v>993644.02</v>
      </c>
      <c r="O56" s="24">
        <f t="shared" si="4"/>
        <v>138179.26</v>
      </c>
      <c r="P56" s="24">
        <f>K56/Date!$B$2*Date!$B$3+K56</f>
        <v>972293.80499999993</v>
      </c>
      <c r="Q56" s="24">
        <f>J56*Date!$B$3+K56</f>
        <v>924554.39</v>
      </c>
      <c r="R56" s="24">
        <f t="shared" si="0"/>
        <v>1003579.4726896106</v>
      </c>
      <c r="S56" s="24">
        <f>J56/2*Date!$B$7+K56</f>
        <v>924554.39</v>
      </c>
      <c r="T56" s="24">
        <f t="shared" si="1"/>
        <v>1000000</v>
      </c>
      <c r="U56" s="24">
        <f t="shared" si="2"/>
        <v>648195.87</v>
      </c>
      <c r="V56" s="4">
        <v>0</v>
      </c>
      <c r="W56" s="4"/>
      <c r="X56" s="28" t="str">
        <f t="shared" si="3"/>
        <v>CHOOSE FORMULA</v>
      </c>
      <c r="Y56" s="4"/>
      <c r="Z56" s="4">
        <v>1000000</v>
      </c>
    </row>
    <row r="57" spans="1:26">
      <c r="A57" s="1" t="s">
        <v>6</v>
      </c>
      <c r="B57" s="1" t="s">
        <v>7</v>
      </c>
      <c r="C57" s="1" t="s">
        <v>8</v>
      </c>
      <c r="D57" s="1" t="s">
        <v>107</v>
      </c>
      <c r="E57" s="1" t="s">
        <v>8</v>
      </c>
      <c r="F57" s="1" t="s">
        <v>108</v>
      </c>
      <c r="G57" s="4">
        <v>35000</v>
      </c>
      <c r="H57" s="4">
        <v>0</v>
      </c>
      <c r="I57" s="4">
        <v>35000</v>
      </c>
      <c r="J57" s="4">
        <v>0</v>
      </c>
      <c r="K57" s="4">
        <v>25530.25</v>
      </c>
      <c r="L57" s="4">
        <v>17389.080000000002</v>
      </c>
      <c r="M57" s="4">
        <v>41497.800000000003</v>
      </c>
      <c r="N57" s="24">
        <f>IF(AND(B57="60",C57="32"),(J57/'FD Date'!$B$4*'FD Date'!$B$6+K57),(J57/Date!$B$4*Date!$B$6+K57))</f>
        <v>25530.25</v>
      </c>
      <c r="O57" s="24">
        <f t="shared" si="4"/>
        <v>0</v>
      </c>
      <c r="P57" s="24">
        <f>K57/Date!$B$2*Date!$B$3+K57</f>
        <v>38295.375</v>
      </c>
      <c r="Q57" s="24">
        <f>J57*Date!$B$3+K57</f>
        <v>25530.25</v>
      </c>
      <c r="R57" s="24">
        <f t="shared" si="0"/>
        <v>60926.121936870724</v>
      </c>
      <c r="S57" s="24">
        <f>J57/2*Date!$B$7+K57</f>
        <v>25530.25</v>
      </c>
      <c r="T57" s="24">
        <f t="shared" si="1"/>
        <v>35000</v>
      </c>
      <c r="U57" s="24">
        <f t="shared" si="2"/>
        <v>25530.25</v>
      </c>
      <c r="V57" s="4">
        <v>0</v>
      </c>
      <c r="W57" s="4"/>
      <c r="X57" s="28" t="str">
        <f t="shared" si="3"/>
        <v>CHOOSE FORMULA</v>
      </c>
      <c r="Y57" s="4"/>
      <c r="Z57" s="4">
        <v>32420</v>
      </c>
    </row>
    <row r="58" spans="1:26">
      <c r="A58" s="1" t="s">
        <v>6</v>
      </c>
      <c r="B58" s="1" t="s">
        <v>7</v>
      </c>
      <c r="C58" s="1" t="s">
        <v>8</v>
      </c>
      <c r="D58" s="1" t="s">
        <v>109</v>
      </c>
      <c r="E58" s="1" t="s">
        <v>8</v>
      </c>
      <c r="F58" s="1" t="s">
        <v>110</v>
      </c>
      <c r="G58" s="4">
        <v>8000</v>
      </c>
      <c r="H58" s="4">
        <v>0</v>
      </c>
      <c r="I58" s="4">
        <v>8000</v>
      </c>
      <c r="J58" s="4">
        <v>1454.24</v>
      </c>
      <c r="K58" s="4">
        <v>13491.81</v>
      </c>
      <c r="L58" s="4">
        <v>4914.3</v>
      </c>
      <c r="M58" s="4">
        <v>8491.24</v>
      </c>
      <c r="N58" s="24">
        <f>IF(AND(B58="60",C58="32"),(J58/'FD Date'!$B$4*'FD Date'!$B$6+K58),(J58/Date!$B$4*Date!$B$6+K58))</f>
        <v>20763.009999999998</v>
      </c>
      <c r="O58" s="24">
        <f t="shared" si="4"/>
        <v>2908.48</v>
      </c>
      <c r="P58" s="24">
        <f>K58/Date!$B$2*Date!$B$3+K58</f>
        <v>20237.715</v>
      </c>
      <c r="Q58" s="24">
        <f>J58*Date!$B$3+K58</f>
        <v>19308.77</v>
      </c>
      <c r="R58" s="24">
        <f t="shared" si="0"/>
        <v>23312.007151455953</v>
      </c>
      <c r="S58" s="24">
        <f>J58/2*Date!$B$7+K58</f>
        <v>19308.77</v>
      </c>
      <c r="T58" s="24">
        <f t="shared" si="1"/>
        <v>8000</v>
      </c>
      <c r="U58" s="24">
        <f t="shared" si="2"/>
        <v>13491.81</v>
      </c>
      <c r="V58" s="4">
        <v>0</v>
      </c>
      <c r="W58" s="4"/>
      <c r="X58" s="28" t="str">
        <f t="shared" si="3"/>
        <v>CHOOSE FORMULA</v>
      </c>
      <c r="Y58" s="4"/>
      <c r="Z58" s="4">
        <v>20000</v>
      </c>
    </row>
    <row r="59" spans="1:26">
      <c r="A59" s="1" t="s">
        <v>6</v>
      </c>
      <c r="B59" s="1" t="s">
        <v>7</v>
      </c>
      <c r="C59" s="1" t="s">
        <v>8</v>
      </c>
      <c r="D59" s="1" t="s">
        <v>111</v>
      </c>
      <c r="E59" s="1" t="s">
        <v>8</v>
      </c>
      <c r="F59" s="1" t="s">
        <v>112</v>
      </c>
      <c r="G59" s="4">
        <v>2000</v>
      </c>
      <c r="H59" s="4">
        <v>0</v>
      </c>
      <c r="I59" s="4">
        <v>2000</v>
      </c>
      <c r="J59" s="4">
        <v>260</v>
      </c>
      <c r="K59" s="4">
        <v>2460</v>
      </c>
      <c r="L59" s="4">
        <v>1100</v>
      </c>
      <c r="M59" s="4">
        <v>1940</v>
      </c>
      <c r="N59" s="24">
        <f>IF(AND(B59="60",C59="32"),(J59/'FD Date'!$B$4*'FD Date'!$B$6+K59),(J59/Date!$B$4*Date!$B$6+K59))</f>
        <v>3760</v>
      </c>
      <c r="O59" s="24">
        <f t="shared" si="4"/>
        <v>520</v>
      </c>
      <c r="P59" s="24">
        <f>K59/Date!$B$2*Date!$B$3+K59</f>
        <v>3690</v>
      </c>
      <c r="Q59" s="24">
        <f>J59*Date!$B$3+K59</f>
        <v>3500</v>
      </c>
      <c r="R59" s="24">
        <f t="shared" si="0"/>
        <v>4338.545454545455</v>
      </c>
      <c r="S59" s="24">
        <f>J59/2*Date!$B$7+K59</f>
        <v>3500</v>
      </c>
      <c r="T59" s="24">
        <f t="shared" si="1"/>
        <v>2000</v>
      </c>
      <c r="U59" s="24">
        <f t="shared" si="2"/>
        <v>2460</v>
      </c>
      <c r="V59" s="4">
        <v>0</v>
      </c>
      <c r="W59" s="4"/>
      <c r="X59" s="28" t="str">
        <f t="shared" si="3"/>
        <v>CHOOSE FORMULA</v>
      </c>
      <c r="Y59" s="4"/>
      <c r="Z59" s="4">
        <v>3000</v>
      </c>
    </row>
    <row r="60" spans="1:26">
      <c r="A60" s="1" t="s">
        <v>6</v>
      </c>
      <c r="B60" s="1" t="s">
        <v>7</v>
      </c>
      <c r="C60" s="1" t="s">
        <v>8</v>
      </c>
      <c r="D60" s="1" t="s">
        <v>113</v>
      </c>
      <c r="E60" s="1" t="s">
        <v>8</v>
      </c>
      <c r="F60" s="1" t="s">
        <v>114</v>
      </c>
      <c r="G60" s="4">
        <v>5000</v>
      </c>
      <c r="H60" s="4">
        <v>0</v>
      </c>
      <c r="I60" s="4">
        <v>5000</v>
      </c>
      <c r="J60" s="4">
        <v>518.35</v>
      </c>
      <c r="K60" s="4">
        <v>2881.56</v>
      </c>
      <c r="L60" s="4">
        <v>3193.26</v>
      </c>
      <c r="M60" s="4">
        <v>5198.66</v>
      </c>
      <c r="N60" s="24">
        <f>IF(AND(B60="60",C60="32"),(J60/'FD Date'!$B$4*'FD Date'!$B$6+K60),(J60/Date!$B$4*Date!$B$6+K60))</f>
        <v>5473.3099999999995</v>
      </c>
      <c r="O60" s="24">
        <f t="shared" si="4"/>
        <v>1036.7</v>
      </c>
      <c r="P60" s="24">
        <f>K60/Date!$B$2*Date!$B$3+K60</f>
        <v>4322.34</v>
      </c>
      <c r="Q60" s="24">
        <f>J60*Date!$B$3+K60</f>
        <v>4954.96</v>
      </c>
      <c r="R60" s="24">
        <f t="shared" si="0"/>
        <v>4691.2092061404328</v>
      </c>
      <c r="S60" s="24">
        <f>J60/2*Date!$B$7+K60</f>
        <v>4954.96</v>
      </c>
      <c r="T60" s="24">
        <f t="shared" si="1"/>
        <v>5000</v>
      </c>
      <c r="U60" s="24">
        <f t="shared" si="2"/>
        <v>2881.56</v>
      </c>
      <c r="V60" s="4">
        <v>0</v>
      </c>
      <c r="W60" s="4"/>
      <c r="X60" s="28" t="str">
        <f t="shared" si="3"/>
        <v>CHOOSE FORMULA</v>
      </c>
      <c r="Y60" s="4"/>
      <c r="Z60" s="4">
        <v>3804</v>
      </c>
    </row>
    <row r="61" spans="1:26">
      <c r="A61" s="1" t="s">
        <v>6</v>
      </c>
      <c r="B61" s="1" t="s">
        <v>7</v>
      </c>
      <c r="C61" s="1" t="s">
        <v>8</v>
      </c>
      <c r="D61" s="1" t="s">
        <v>115</v>
      </c>
      <c r="E61" s="1" t="s">
        <v>8</v>
      </c>
      <c r="F61" s="1" t="s">
        <v>116</v>
      </c>
      <c r="G61" s="4">
        <v>100</v>
      </c>
      <c r="H61" s="4">
        <v>0</v>
      </c>
      <c r="I61" s="4">
        <v>100</v>
      </c>
      <c r="J61" s="4">
        <v>0</v>
      </c>
      <c r="K61" s="4">
        <v>50</v>
      </c>
      <c r="L61" s="4">
        <v>0</v>
      </c>
      <c r="M61" s="4">
        <v>5</v>
      </c>
      <c r="N61" s="24">
        <f>IF(AND(B61="60",C61="32"),(J61/'FD Date'!$B$4*'FD Date'!$B$6+K61),(J61/Date!$B$4*Date!$B$6+K61))</f>
        <v>50</v>
      </c>
      <c r="O61" s="24">
        <f t="shared" si="4"/>
        <v>0</v>
      </c>
      <c r="P61" s="24">
        <f>K61/Date!$B$2*Date!$B$3+K61</f>
        <v>75</v>
      </c>
      <c r="Q61" s="24">
        <f>J61*Date!$B$3+K61</f>
        <v>50</v>
      </c>
      <c r="R61" s="24">
        <f t="shared" si="0"/>
        <v>0</v>
      </c>
      <c r="S61" s="24">
        <f>J61/2*Date!$B$7+K61</f>
        <v>50</v>
      </c>
      <c r="T61" s="24">
        <f t="shared" si="1"/>
        <v>100</v>
      </c>
      <c r="U61" s="24">
        <f t="shared" si="2"/>
        <v>50</v>
      </c>
      <c r="V61" s="4">
        <v>0</v>
      </c>
      <c r="W61" s="4"/>
      <c r="X61" s="28" t="str">
        <f t="shared" si="3"/>
        <v>CHOOSE FORMULA</v>
      </c>
      <c r="Y61" s="4"/>
      <c r="Z61" s="4">
        <v>50</v>
      </c>
    </row>
    <row r="62" spans="1:26">
      <c r="A62" s="1" t="s">
        <v>6</v>
      </c>
      <c r="B62" s="1" t="s">
        <v>7</v>
      </c>
      <c r="C62" s="1" t="s">
        <v>8</v>
      </c>
      <c r="D62" s="1" t="s">
        <v>117</v>
      </c>
      <c r="E62" s="1" t="s">
        <v>8</v>
      </c>
      <c r="F62" s="1" t="s">
        <v>118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64155.6</v>
      </c>
      <c r="M62" s="4">
        <v>55771.92</v>
      </c>
      <c r="N62" s="24">
        <f>IF(AND(B62="60",C62="32"),(J62/'FD Date'!$B$4*'FD Date'!$B$6+K62),(J62/Date!$B$4*Date!$B$6+K62))</f>
        <v>0</v>
      </c>
      <c r="O62" s="24">
        <f t="shared" si="4"/>
        <v>0</v>
      </c>
      <c r="P62" s="24">
        <f>K62/Date!$B$2*Date!$B$3+K62</f>
        <v>0</v>
      </c>
      <c r="Q62" s="24">
        <f>J62*Date!$B$3+K62</f>
        <v>0</v>
      </c>
      <c r="R62" s="24">
        <f t="shared" si="0"/>
        <v>0</v>
      </c>
      <c r="S62" s="24">
        <f>J62/2*Date!$B$7+K62</f>
        <v>0</v>
      </c>
      <c r="T62" s="24">
        <f t="shared" si="1"/>
        <v>0</v>
      </c>
      <c r="U62" s="24">
        <f t="shared" si="2"/>
        <v>0</v>
      </c>
      <c r="V62" s="4">
        <v>0</v>
      </c>
      <c r="W62" s="4"/>
      <c r="X62" s="28" t="str">
        <f t="shared" si="3"/>
        <v>CHOOSE FORMULA</v>
      </c>
      <c r="Y62" s="4"/>
      <c r="Z62" s="4">
        <v>0</v>
      </c>
    </row>
    <row r="63" spans="1:26">
      <c r="A63" s="1" t="s">
        <v>6</v>
      </c>
      <c r="B63" s="1" t="s">
        <v>7</v>
      </c>
      <c r="C63" s="1" t="s">
        <v>8</v>
      </c>
      <c r="D63" s="1" t="s">
        <v>119</v>
      </c>
      <c r="E63" s="1" t="s">
        <v>15</v>
      </c>
      <c r="F63" s="1" t="s">
        <v>120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3117.52</v>
      </c>
      <c r="M63" s="4">
        <v>3117.52</v>
      </c>
      <c r="N63" s="24">
        <f>IF(AND(B63="60",C63="32"),(J63/'FD Date'!$B$4*'FD Date'!$B$6+K63),(J63/Date!$B$4*Date!$B$6+K63))</f>
        <v>0</v>
      </c>
      <c r="O63" s="24">
        <f t="shared" si="4"/>
        <v>0</v>
      </c>
      <c r="P63" s="24">
        <f>K63/Date!$B$2*Date!$B$3+K63</f>
        <v>0</v>
      </c>
      <c r="Q63" s="24">
        <f>J63*Date!$B$3+K63</f>
        <v>0</v>
      </c>
      <c r="R63" s="24">
        <f t="shared" si="0"/>
        <v>0</v>
      </c>
      <c r="S63" s="24">
        <f>J63/2*Date!$B$7+K63</f>
        <v>0</v>
      </c>
      <c r="T63" s="24">
        <f t="shared" si="1"/>
        <v>0</v>
      </c>
      <c r="U63" s="24">
        <f t="shared" si="2"/>
        <v>0</v>
      </c>
      <c r="V63" s="4">
        <v>0</v>
      </c>
      <c r="W63" s="4"/>
      <c r="X63" s="28" t="str">
        <f t="shared" si="3"/>
        <v>CHOOSE FORMULA</v>
      </c>
      <c r="Y63" s="4"/>
      <c r="Z63" s="4">
        <v>0</v>
      </c>
    </row>
    <row r="64" spans="1:26">
      <c r="A64" s="1" t="s">
        <v>6</v>
      </c>
      <c r="B64" s="1" t="s">
        <v>7</v>
      </c>
      <c r="C64" s="1" t="s">
        <v>8</v>
      </c>
      <c r="D64" s="1" t="s">
        <v>121</v>
      </c>
      <c r="E64" s="1" t="s">
        <v>8</v>
      </c>
      <c r="F64" s="1" t="s">
        <v>122</v>
      </c>
      <c r="G64" s="4">
        <v>2500</v>
      </c>
      <c r="H64" s="4">
        <v>0</v>
      </c>
      <c r="I64" s="4">
        <v>2500</v>
      </c>
      <c r="J64" s="4">
        <v>35.46</v>
      </c>
      <c r="K64" s="4">
        <v>363.86</v>
      </c>
      <c r="L64" s="4">
        <v>573.30999999999995</v>
      </c>
      <c r="M64" s="4">
        <v>808.99</v>
      </c>
      <c r="N64" s="24">
        <f>IF(AND(B64="60",C64="32"),(J64/'FD Date'!$B$4*'FD Date'!$B$6+K64),(J64/Date!$B$4*Date!$B$6+K64))</f>
        <v>541.16000000000008</v>
      </c>
      <c r="O64" s="24">
        <f t="shared" si="4"/>
        <v>70.92</v>
      </c>
      <c r="P64" s="24">
        <f>K64/Date!$B$2*Date!$B$3+K64</f>
        <v>545.79</v>
      </c>
      <c r="Q64" s="24">
        <f>J64*Date!$B$3+K64</f>
        <v>505.70000000000005</v>
      </c>
      <c r="R64" s="24">
        <f t="shared" si="0"/>
        <v>513.4379330554151</v>
      </c>
      <c r="S64" s="24">
        <f>J64/2*Date!$B$7+K64</f>
        <v>505.70000000000005</v>
      </c>
      <c r="T64" s="24">
        <f t="shared" si="1"/>
        <v>2500</v>
      </c>
      <c r="U64" s="24">
        <f t="shared" si="2"/>
        <v>363.86</v>
      </c>
      <c r="V64" s="4">
        <v>0</v>
      </c>
      <c r="W64" s="4"/>
      <c r="X64" s="28" t="str">
        <f t="shared" si="3"/>
        <v>CHOOSE FORMULA</v>
      </c>
      <c r="Y64" s="4"/>
      <c r="Z64" s="4">
        <v>600</v>
      </c>
    </row>
    <row r="65" spans="1:26">
      <c r="A65" s="1" t="s">
        <v>6</v>
      </c>
      <c r="B65" s="1" t="s">
        <v>7</v>
      </c>
      <c r="C65" s="1" t="s">
        <v>8</v>
      </c>
      <c r="D65" s="1" t="s">
        <v>123</v>
      </c>
      <c r="E65" s="1" t="s">
        <v>8</v>
      </c>
      <c r="F65" s="1" t="s">
        <v>124</v>
      </c>
      <c r="G65" s="4">
        <v>8000</v>
      </c>
      <c r="H65" s="4">
        <v>0</v>
      </c>
      <c r="I65" s="4">
        <v>8000</v>
      </c>
      <c r="J65" s="4">
        <v>322.58</v>
      </c>
      <c r="K65" s="4">
        <v>3958.68</v>
      </c>
      <c r="L65" s="4">
        <v>4804.3500000000004</v>
      </c>
      <c r="M65" s="4">
        <v>7314.19</v>
      </c>
      <c r="N65" s="24">
        <f>IF(AND(B65="60",C65="32"),(J65/'FD Date'!$B$4*'FD Date'!$B$6+K65),(J65/Date!$B$4*Date!$B$6+K65))</f>
        <v>5571.58</v>
      </c>
      <c r="O65" s="24">
        <f t="shared" si="4"/>
        <v>645.16</v>
      </c>
      <c r="P65" s="24">
        <f>K65/Date!$B$2*Date!$B$3+K65</f>
        <v>5938.0199999999995</v>
      </c>
      <c r="Q65" s="24">
        <f>J65*Date!$B$3+K65</f>
        <v>5249</v>
      </c>
      <c r="R65" s="24">
        <f t="shared" si="0"/>
        <v>6026.7336204065059</v>
      </c>
      <c r="S65" s="24">
        <f>J65/2*Date!$B$7+K65</f>
        <v>5249</v>
      </c>
      <c r="T65" s="24">
        <f t="shared" si="1"/>
        <v>8000</v>
      </c>
      <c r="U65" s="24">
        <f t="shared" si="2"/>
        <v>3958.68</v>
      </c>
      <c r="V65" s="4">
        <v>0</v>
      </c>
      <c r="W65" s="4"/>
      <c r="X65" s="28" t="str">
        <f t="shared" si="3"/>
        <v>CHOOSE FORMULA</v>
      </c>
      <c r="Y65" s="4"/>
      <c r="Z65" s="4">
        <v>6000</v>
      </c>
    </row>
    <row r="66" spans="1:26">
      <c r="A66" s="1" t="s">
        <v>6</v>
      </c>
      <c r="B66" s="1" t="s">
        <v>7</v>
      </c>
      <c r="C66" s="1" t="s">
        <v>8</v>
      </c>
      <c r="D66" s="1" t="s">
        <v>125</v>
      </c>
      <c r="E66" s="1" t="s">
        <v>8</v>
      </c>
      <c r="F66" s="1" t="s">
        <v>126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24">
        <f>IF(AND(B66="60",C66="32"),(J66/'FD Date'!$B$4*'FD Date'!$B$6+K66),(J66/Date!$B$4*Date!$B$6+K66))</f>
        <v>0</v>
      </c>
      <c r="O66" s="24">
        <f t="shared" si="4"/>
        <v>0</v>
      </c>
      <c r="P66" s="24">
        <f>K66/Date!$B$2*Date!$B$3+K66</f>
        <v>0</v>
      </c>
      <c r="Q66" s="24">
        <f>J66*Date!$B$3+K66</f>
        <v>0</v>
      </c>
      <c r="R66" s="24">
        <f t="shared" si="0"/>
        <v>0</v>
      </c>
      <c r="S66" s="24">
        <f>J66/2*Date!$B$7+K66</f>
        <v>0</v>
      </c>
      <c r="T66" s="24">
        <f t="shared" si="1"/>
        <v>0</v>
      </c>
      <c r="U66" s="24">
        <f t="shared" si="2"/>
        <v>0</v>
      </c>
      <c r="V66" s="4">
        <v>0</v>
      </c>
      <c r="W66" s="4"/>
      <c r="X66" s="28" t="str">
        <f t="shared" si="3"/>
        <v>CHOOSE FORMULA</v>
      </c>
      <c r="Y66" s="4"/>
      <c r="Z66" s="4">
        <v>0</v>
      </c>
    </row>
    <row r="67" spans="1:26">
      <c r="A67" s="1" t="s">
        <v>6</v>
      </c>
      <c r="B67" s="1" t="s">
        <v>7</v>
      </c>
      <c r="C67" s="1" t="s">
        <v>8</v>
      </c>
      <c r="D67" s="1" t="s">
        <v>127</v>
      </c>
      <c r="E67" s="1" t="s">
        <v>8</v>
      </c>
      <c r="F67" s="1" t="s">
        <v>128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24">
        <f>IF(AND(B67="60",C67="32"),(J67/'FD Date'!$B$4*'FD Date'!$B$6+K67),(J67/Date!$B$4*Date!$B$6+K67))</f>
        <v>0</v>
      </c>
      <c r="O67" s="24">
        <f t="shared" si="4"/>
        <v>0</v>
      </c>
      <c r="P67" s="24">
        <f>K67/Date!$B$2*Date!$B$3+K67</f>
        <v>0</v>
      </c>
      <c r="Q67" s="24">
        <f>J67*Date!$B$3+K67</f>
        <v>0</v>
      </c>
      <c r="R67" s="24">
        <f t="shared" si="0"/>
        <v>0</v>
      </c>
      <c r="S67" s="24">
        <f>J67/2*Date!$B$7+K67</f>
        <v>0</v>
      </c>
      <c r="T67" s="24">
        <f t="shared" si="1"/>
        <v>0</v>
      </c>
      <c r="U67" s="24">
        <f t="shared" si="2"/>
        <v>0</v>
      </c>
      <c r="V67" s="4">
        <v>0</v>
      </c>
      <c r="W67" s="4"/>
      <c r="X67" s="28" t="str">
        <f t="shared" si="3"/>
        <v>CHOOSE FORMULA</v>
      </c>
      <c r="Y67" s="4"/>
      <c r="Z67" s="4">
        <v>0</v>
      </c>
    </row>
    <row r="68" spans="1:26">
      <c r="A68" s="1" t="s">
        <v>6</v>
      </c>
      <c r="B68" s="1" t="s">
        <v>7</v>
      </c>
      <c r="C68" s="1" t="s">
        <v>8</v>
      </c>
      <c r="D68" s="1" t="s">
        <v>129</v>
      </c>
      <c r="E68" s="1" t="s">
        <v>8</v>
      </c>
      <c r="F68" s="1" t="s">
        <v>130</v>
      </c>
      <c r="G68" s="4">
        <v>230000</v>
      </c>
      <c r="H68" s="4">
        <v>0</v>
      </c>
      <c r="I68" s="4">
        <v>230000</v>
      </c>
      <c r="J68" s="4">
        <v>18011.89</v>
      </c>
      <c r="K68" s="4">
        <v>140144.72</v>
      </c>
      <c r="L68" s="4">
        <v>175959.48</v>
      </c>
      <c r="M68" s="4">
        <v>227956.83</v>
      </c>
      <c r="N68" s="24">
        <f>IF(AND(B68="60",C68="32"),(J68/'FD Date'!$B$4*'FD Date'!$B$6+K68),(J68/Date!$B$4*Date!$B$6+K68))</f>
        <v>230204.16999999998</v>
      </c>
      <c r="O68" s="24">
        <f t="shared" ref="O68:O131" si="5">J68*2</f>
        <v>36023.78</v>
      </c>
      <c r="P68" s="24">
        <f>K68/Date!$B$2*Date!$B$3+K68</f>
        <v>210217.08000000002</v>
      </c>
      <c r="Q68" s="24">
        <f>J68*Date!$B$3+K68</f>
        <v>212192.28</v>
      </c>
      <c r="R68" s="24">
        <f t="shared" ref="R68:R131" si="6">IF(OR(L68=0,M68=0),0,K68/(L68/M68))</f>
        <v>181558.53900248851</v>
      </c>
      <c r="S68" s="24">
        <f>J68/2*Date!$B$7+K68</f>
        <v>212192.28</v>
      </c>
      <c r="T68" s="24">
        <f t="shared" ref="T68:T131" si="7">I68</f>
        <v>230000</v>
      </c>
      <c r="U68" s="24">
        <f t="shared" ref="U68:U131" si="8">K68</f>
        <v>140144.72</v>
      </c>
      <c r="V68" s="4">
        <v>0</v>
      </c>
      <c r="W68" s="4"/>
      <c r="X68" s="28" t="str">
        <f t="shared" ref="X68:X131" si="9">IF($W68=1,($N68+$V68),IF($W68=2,($O68+$V68), IF($W68=3,($P68+$V68), IF($W68=4,($Q68+$V68), IF($W68=5,($R68+$V68), IF($W68=6,($S68+$V68), IF($W68=7,($T68+$V68), IF($W68=8,($U68+$V68),"CHOOSE FORMULA"))))))))</f>
        <v>CHOOSE FORMULA</v>
      </c>
      <c r="Y68" s="4"/>
      <c r="Z68" s="4">
        <v>230000</v>
      </c>
    </row>
    <row r="69" spans="1:26">
      <c r="A69" s="1" t="s">
        <v>6</v>
      </c>
      <c r="B69" s="1" t="s">
        <v>7</v>
      </c>
      <c r="C69" s="1" t="s">
        <v>8</v>
      </c>
      <c r="D69" s="1" t="s">
        <v>129</v>
      </c>
      <c r="E69" s="1" t="s">
        <v>13</v>
      </c>
      <c r="F69" s="1" t="s">
        <v>131</v>
      </c>
      <c r="G69" s="4">
        <v>-20000</v>
      </c>
      <c r="H69" s="4">
        <v>0</v>
      </c>
      <c r="I69" s="4">
        <v>-20000</v>
      </c>
      <c r="J69" s="4">
        <v>0</v>
      </c>
      <c r="K69" s="4">
        <v>-20000</v>
      </c>
      <c r="L69" s="4">
        <v>0</v>
      </c>
      <c r="M69" s="4">
        <v>-1723.3</v>
      </c>
      <c r="N69" s="24">
        <f>IF(AND(B69="60",C69="32"),(J69/'FD Date'!$B$4*'FD Date'!$B$6+K69),(J69/Date!$B$4*Date!$B$6+K69))</f>
        <v>-20000</v>
      </c>
      <c r="O69" s="24">
        <f t="shared" si="5"/>
        <v>0</v>
      </c>
      <c r="P69" s="24">
        <f>K69/Date!$B$2*Date!$B$3+K69</f>
        <v>-30000</v>
      </c>
      <c r="Q69" s="24">
        <f>J69*Date!$B$3+K69</f>
        <v>-20000</v>
      </c>
      <c r="R69" s="24">
        <f t="shared" si="6"/>
        <v>0</v>
      </c>
      <c r="S69" s="24">
        <f>J69/2*Date!$B$7+K69</f>
        <v>-20000</v>
      </c>
      <c r="T69" s="24">
        <f t="shared" si="7"/>
        <v>-20000</v>
      </c>
      <c r="U69" s="24">
        <f t="shared" si="8"/>
        <v>-20000</v>
      </c>
      <c r="V69" s="4">
        <v>0</v>
      </c>
      <c r="W69" s="4"/>
      <c r="X69" s="28" t="str">
        <f t="shared" si="9"/>
        <v>CHOOSE FORMULA</v>
      </c>
      <c r="Y69" s="4"/>
      <c r="Z69" s="4">
        <v>-20000</v>
      </c>
    </row>
    <row r="70" spans="1:26">
      <c r="A70" s="1" t="s">
        <v>6</v>
      </c>
      <c r="B70" s="1" t="s">
        <v>7</v>
      </c>
      <c r="C70" s="1" t="s">
        <v>8</v>
      </c>
      <c r="D70" s="1" t="s">
        <v>129</v>
      </c>
      <c r="E70" s="1" t="s">
        <v>15</v>
      </c>
      <c r="F70" s="1" t="s">
        <v>132</v>
      </c>
      <c r="G70" s="4">
        <v>95000</v>
      </c>
      <c r="H70" s="4">
        <v>0</v>
      </c>
      <c r="I70" s="4">
        <v>95000</v>
      </c>
      <c r="J70" s="4">
        <v>17062.189999999999</v>
      </c>
      <c r="K70" s="4">
        <v>167653.54999999999</v>
      </c>
      <c r="L70" s="4">
        <v>68253.279999999999</v>
      </c>
      <c r="M70" s="4">
        <v>81035.28</v>
      </c>
      <c r="N70" s="24">
        <f>IF(AND(B70="60",C70="32"),(J70/'FD Date'!$B$4*'FD Date'!$B$6+K70),(J70/Date!$B$4*Date!$B$6+K70))</f>
        <v>252964.5</v>
      </c>
      <c r="O70" s="24">
        <f t="shared" si="5"/>
        <v>34124.379999999997</v>
      </c>
      <c r="P70" s="24">
        <f>K70/Date!$B$2*Date!$B$3+K70</f>
        <v>251480.32499999998</v>
      </c>
      <c r="Q70" s="24">
        <f>J70*Date!$B$3+K70</f>
        <v>235902.31</v>
      </c>
      <c r="R70" s="24">
        <f t="shared" si="6"/>
        <v>199050.54185299226</v>
      </c>
      <c r="S70" s="24">
        <f>J70/2*Date!$B$7+K70</f>
        <v>235902.31</v>
      </c>
      <c r="T70" s="24">
        <f t="shared" si="7"/>
        <v>95000</v>
      </c>
      <c r="U70" s="24">
        <f t="shared" si="8"/>
        <v>167653.54999999999</v>
      </c>
      <c r="V70" s="4">
        <v>0</v>
      </c>
      <c r="W70" s="4"/>
      <c r="X70" s="28" t="str">
        <f t="shared" si="9"/>
        <v>CHOOSE FORMULA</v>
      </c>
      <c r="Y70" s="4"/>
      <c r="Z70" s="4">
        <v>95000</v>
      </c>
    </row>
    <row r="71" spans="1:26">
      <c r="A71" s="1" t="s">
        <v>6</v>
      </c>
      <c r="B71" s="1" t="s">
        <v>7</v>
      </c>
      <c r="C71" s="1" t="s">
        <v>8</v>
      </c>
      <c r="D71" s="1" t="s">
        <v>133</v>
      </c>
      <c r="E71" s="1" t="s">
        <v>8</v>
      </c>
      <c r="F71" s="1" t="s">
        <v>134</v>
      </c>
      <c r="G71" s="4">
        <v>75000</v>
      </c>
      <c r="H71" s="4">
        <v>0</v>
      </c>
      <c r="I71" s="4">
        <v>75000</v>
      </c>
      <c r="J71" s="4">
        <v>7376.65</v>
      </c>
      <c r="K71" s="4">
        <v>59856.53</v>
      </c>
      <c r="L71" s="4">
        <v>54928.04</v>
      </c>
      <c r="M71" s="4">
        <v>81276.94</v>
      </c>
      <c r="N71" s="24">
        <f>IF(AND(B71="60",C71="32"),(J71/'FD Date'!$B$4*'FD Date'!$B$6+K71),(J71/Date!$B$4*Date!$B$6+K71))</f>
        <v>96739.78</v>
      </c>
      <c r="O71" s="24">
        <f t="shared" si="5"/>
        <v>14753.3</v>
      </c>
      <c r="P71" s="24">
        <f>K71/Date!$B$2*Date!$B$3+K71</f>
        <v>89784.794999999998</v>
      </c>
      <c r="Q71" s="24">
        <f>J71*Date!$B$3+K71</f>
        <v>89363.13</v>
      </c>
      <c r="R71" s="24">
        <f t="shared" si="6"/>
        <v>88569.61940419137</v>
      </c>
      <c r="S71" s="24">
        <f>J71/2*Date!$B$7+K71</f>
        <v>89363.13</v>
      </c>
      <c r="T71" s="24">
        <f t="shared" si="7"/>
        <v>75000</v>
      </c>
      <c r="U71" s="24">
        <f t="shared" si="8"/>
        <v>59856.53</v>
      </c>
      <c r="V71" s="4">
        <v>0</v>
      </c>
      <c r="W71" s="4"/>
      <c r="X71" s="28" t="str">
        <f t="shared" si="9"/>
        <v>CHOOSE FORMULA</v>
      </c>
      <c r="Y71" s="4"/>
      <c r="Z71" s="4">
        <v>75000</v>
      </c>
    </row>
    <row r="72" spans="1:26">
      <c r="A72" s="1" t="s">
        <v>6</v>
      </c>
      <c r="B72" s="1" t="s">
        <v>7</v>
      </c>
      <c r="C72" s="1" t="s">
        <v>8</v>
      </c>
      <c r="D72" s="1" t="s">
        <v>135</v>
      </c>
      <c r="E72" s="1" t="s">
        <v>8</v>
      </c>
      <c r="F72" s="1" t="s">
        <v>136</v>
      </c>
      <c r="G72" s="4">
        <v>5000</v>
      </c>
      <c r="H72" s="4">
        <v>0</v>
      </c>
      <c r="I72" s="4">
        <v>5000</v>
      </c>
      <c r="J72" s="4">
        <v>3652.2</v>
      </c>
      <c r="K72" s="4">
        <v>31080.49</v>
      </c>
      <c r="L72" s="4">
        <v>870</v>
      </c>
      <c r="M72" s="4">
        <v>1160</v>
      </c>
      <c r="N72" s="24">
        <f>IF(AND(B72="60",C72="32"),(J72/'FD Date'!$B$4*'FD Date'!$B$6+K72),(J72/Date!$B$4*Date!$B$6+K72))</f>
        <v>49341.490000000005</v>
      </c>
      <c r="O72" s="24">
        <f t="shared" si="5"/>
        <v>7304.4</v>
      </c>
      <c r="P72" s="24">
        <f>K72/Date!$B$2*Date!$B$3+K72</f>
        <v>46620.735000000001</v>
      </c>
      <c r="Q72" s="24">
        <f>J72*Date!$B$3+K72</f>
        <v>45689.29</v>
      </c>
      <c r="R72" s="24">
        <f t="shared" si="6"/>
        <v>41440.653333333335</v>
      </c>
      <c r="S72" s="24">
        <f>J72/2*Date!$B$7+K72</f>
        <v>45689.29</v>
      </c>
      <c r="T72" s="24">
        <f t="shared" si="7"/>
        <v>5000</v>
      </c>
      <c r="U72" s="24">
        <f t="shared" si="8"/>
        <v>31080.49</v>
      </c>
      <c r="V72" s="4">
        <v>0</v>
      </c>
      <c r="W72" s="4"/>
      <c r="X72" s="28" t="str">
        <f t="shared" si="9"/>
        <v>CHOOSE FORMULA</v>
      </c>
      <c r="Y72" s="4"/>
      <c r="Z72" s="4">
        <v>35000</v>
      </c>
    </row>
    <row r="73" spans="1:26">
      <c r="A73" s="1" t="s">
        <v>6</v>
      </c>
      <c r="B73" s="1" t="s">
        <v>7</v>
      </c>
      <c r="C73" s="1" t="s">
        <v>8</v>
      </c>
      <c r="D73" s="1" t="s">
        <v>137</v>
      </c>
      <c r="E73" s="1" t="s">
        <v>8</v>
      </c>
      <c r="F73" s="1" t="s">
        <v>138</v>
      </c>
      <c r="G73" s="4">
        <v>20000</v>
      </c>
      <c r="H73" s="4">
        <v>0</v>
      </c>
      <c r="I73" s="4">
        <v>20000</v>
      </c>
      <c r="J73" s="4">
        <v>100</v>
      </c>
      <c r="K73" s="4">
        <v>6470.77</v>
      </c>
      <c r="L73" s="4">
        <v>3940.72</v>
      </c>
      <c r="M73" s="4">
        <v>12605.3</v>
      </c>
      <c r="N73" s="24">
        <f>IF(AND(B73="60",C73="32"),(J73/'FD Date'!$B$4*'FD Date'!$B$6+K73),(J73/Date!$B$4*Date!$B$6+K73))</f>
        <v>6970.77</v>
      </c>
      <c r="O73" s="24">
        <f t="shared" si="5"/>
        <v>200</v>
      </c>
      <c r="P73" s="24">
        <f>K73/Date!$B$2*Date!$B$3+K73</f>
        <v>9706.1550000000007</v>
      </c>
      <c r="Q73" s="24">
        <f>J73*Date!$B$3+K73</f>
        <v>6870.77</v>
      </c>
      <c r="R73" s="24">
        <f t="shared" si="6"/>
        <v>20698.247295164336</v>
      </c>
      <c r="S73" s="24">
        <f>J73/2*Date!$B$7+K73</f>
        <v>6870.77</v>
      </c>
      <c r="T73" s="24">
        <f t="shared" si="7"/>
        <v>20000</v>
      </c>
      <c r="U73" s="24">
        <f t="shared" si="8"/>
        <v>6470.77</v>
      </c>
      <c r="V73" s="4">
        <v>0</v>
      </c>
      <c r="W73" s="4"/>
      <c r="X73" s="28" t="str">
        <f t="shared" si="9"/>
        <v>CHOOSE FORMULA</v>
      </c>
      <c r="Y73" s="4"/>
      <c r="Z73" s="4">
        <v>20000</v>
      </c>
    </row>
    <row r="74" spans="1:26">
      <c r="A74" s="1" t="s">
        <v>6</v>
      </c>
      <c r="B74" s="1" t="s">
        <v>7</v>
      </c>
      <c r="C74" s="1" t="s">
        <v>8</v>
      </c>
      <c r="D74" s="1" t="s">
        <v>139</v>
      </c>
      <c r="E74" s="1" t="s">
        <v>8</v>
      </c>
      <c r="F74" s="1" t="s">
        <v>140</v>
      </c>
      <c r="G74" s="4">
        <v>35000</v>
      </c>
      <c r="H74" s="4">
        <v>0</v>
      </c>
      <c r="I74" s="4">
        <v>35000</v>
      </c>
      <c r="J74" s="4">
        <v>5564.7</v>
      </c>
      <c r="K74" s="4">
        <v>28716.98</v>
      </c>
      <c r="L74" s="4">
        <v>24385.61</v>
      </c>
      <c r="M74" s="4">
        <v>43834.06</v>
      </c>
      <c r="N74" s="24">
        <f>IF(AND(B74="60",C74="32"),(J74/'FD Date'!$B$4*'FD Date'!$B$6+K74),(J74/Date!$B$4*Date!$B$6+K74))</f>
        <v>56540.479999999996</v>
      </c>
      <c r="O74" s="24">
        <f t="shared" si="5"/>
        <v>11129.4</v>
      </c>
      <c r="P74" s="24">
        <f>K74/Date!$B$2*Date!$B$3+K74</f>
        <v>43075.47</v>
      </c>
      <c r="Q74" s="24">
        <f>J74*Date!$B$3+K74</f>
        <v>50975.78</v>
      </c>
      <c r="R74" s="24">
        <f t="shared" si="6"/>
        <v>51619.862055482714</v>
      </c>
      <c r="S74" s="24">
        <f>J74/2*Date!$B$7+K74</f>
        <v>50975.78</v>
      </c>
      <c r="T74" s="24">
        <f t="shared" si="7"/>
        <v>35000</v>
      </c>
      <c r="U74" s="24">
        <f t="shared" si="8"/>
        <v>28716.98</v>
      </c>
      <c r="V74" s="4">
        <v>0</v>
      </c>
      <c r="W74" s="4"/>
      <c r="X74" s="28" t="str">
        <f t="shared" si="9"/>
        <v>CHOOSE FORMULA</v>
      </c>
      <c r="Y74" s="4"/>
      <c r="Z74" s="4">
        <v>35000</v>
      </c>
    </row>
    <row r="75" spans="1:26">
      <c r="A75" s="1" t="s">
        <v>6</v>
      </c>
      <c r="B75" s="1" t="s">
        <v>7</v>
      </c>
      <c r="C75" s="1" t="s">
        <v>8</v>
      </c>
      <c r="D75" s="1" t="s">
        <v>141</v>
      </c>
      <c r="E75" s="1" t="s">
        <v>8</v>
      </c>
      <c r="F75" s="1" t="s">
        <v>142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24">
        <f>IF(AND(B75="60",C75="32"),(J75/'FD Date'!$B$4*'FD Date'!$B$6+K75),(J75/Date!$B$4*Date!$B$6+K75))</f>
        <v>0</v>
      </c>
      <c r="O75" s="24">
        <f t="shared" si="5"/>
        <v>0</v>
      </c>
      <c r="P75" s="24">
        <f>K75/Date!$B$2*Date!$B$3+K75</f>
        <v>0</v>
      </c>
      <c r="Q75" s="24">
        <f>J75*Date!$B$3+K75</f>
        <v>0</v>
      </c>
      <c r="R75" s="24">
        <f t="shared" si="6"/>
        <v>0</v>
      </c>
      <c r="S75" s="24">
        <f>J75/2*Date!$B$7+K75</f>
        <v>0</v>
      </c>
      <c r="T75" s="24">
        <f t="shared" si="7"/>
        <v>0</v>
      </c>
      <c r="U75" s="24">
        <f t="shared" si="8"/>
        <v>0</v>
      </c>
      <c r="V75" s="4">
        <v>0</v>
      </c>
      <c r="W75" s="4"/>
      <c r="X75" s="28" t="str">
        <f t="shared" si="9"/>
        <v>CHOOSE FORMULA</v>
      </c>
      <c r="Y75" s="4"/>
      <c r="Z75" s="4">
        <v>0</v>
      </c>
    </row>
    <row r="76" spans="1:26">
      <c r="A76" s="1" t="s">
        <v>6</v>
      </c>
      <c r="B76" s="1" t="s">
        <v>7</v>
      </c>
      <c r="C76" s="1" t="s">
        <v>8</v>
      </c>
      <c r="D76" s="1" t="s">
        <v>143</v>
      </c>
      <c r="E76" s="1" t="s">
        <v>8</v>
      </c>
      <c r="F76" s="1" t="s">
        <v>144</v>
      </c>
      <c r="G76" s="4">
        <v>20000</v>
      </c>
      <c r="H76" s="4">
        <v>0</v>
      </c>
      <c r="I76" s="4">
        <v>20000</v>
      </c>
      <c r="J76" s="4">
        <v>-367.69</v>
      </c>
      <c r="K76" s="4">
        <v>7590.29</v>
      </c>
      <c r="L76" s="4">
        <v>12103.31</v>
      </c>
      <c r="M76" s="4">
        <v>12691.34</v>
      </c>
      <c r="N76" s="24">
        <f>IF(AND(B76="60",C76="32"),(J76/'FD Date'!$B$4*'FD Date'!$B$6+K76),(J76/Date!$B$4*Date!$B$6+K76))</f>
        <v>5751.84</v>
      </c>
      <c r="O76" s="24">
        <f t="shared" si="5"/>
        <v>-735.38</v>
      </c>
      <c r="P76" s="24">
        <f>K76/Date!$B$2*Date!$B$3+K76</f>
        <v>11385.434999999999</v>
      </c>
      <c r="Q76" s="24">
        <f>J76*Date!$B$3+K76</f>
        <v>6119.53</v>
      </c>
      <c r="R76" s="24">
        <f t="shared" si="6"/>
        <v>7959.0583971326851</v>
      </c>
      <c r="S76" s="24">
        <f>J76/2*Date!$B$7+K76</f>
        <v>6119.53</v>
      </c>
      <c r="T76" s="24">
        <f t="shared" si="7"/>
        <v>20000</v>
      </c>
      <c r="U76" s="24">
        <f t="shared" si="8"/>
        <v>7590.29</v>
      </c>
      <c r="V76" s="4">
        <v>0</v>
      </c>
      <c r="W76" s="4"/>
      <c r="X76" s="28" t="str">
        <f t="shared" si="9"/>
        <v>CHOOSE FORMULA</v>
      </c>
      <c r="Y76" s="4"/>
      <c r="Z76" s="4">
        <v>12775</v>
      </c>
    </row>
    <row r="77" spans="1:26">
      <c r="A77" s="1" t="s">
        <v>6</v>
      </c>
      <c r="B77" s="1" t="s">
        <v>7</v>
      </c>
      <c r="C77" s="1" t="s">
        <v>8</v>
      </c>
      <c r="D77" s="1" t="s">
        <v>145</v>
      </c>
      <c r="E77" s="1" t="s">
        <v>8</v>
      </c>
      <c r="F77" s="1" t="s">
        <v>146</v>
      </c>
      <c r="G77" s="4">
        <v>12000</v>
      </c>
      <c r="H77" s="4">
        <v>0</v>
      </c>
      <c r="I77" s="4">
        <v>12000</v>
      </c>
      <c r="J77" s="4">
        <v>2100</v>
      </c>
      <c r="K77" s="4">
        <v>12150</v>
      </c>
      <c r="L77" s="4">
        <v>8175</v>
      </c>
      <c r="M77" s="4">
        <v>13938.75</v>
      </c>
      <c r="N77" s="24">
        <f>IF(AND(B77="60",C77="32"),(J77/'FD Date'!$B$4*'FD Date'!$B$6+K77),(J77/Date!$B$4*Date!$B$6+K77))</f>
        <v>22650</v>
      </c>
      <c r="O77" s="24">
        <f t="shared" si="5"/>
        <v>4200</v>
      </c>
      <c r="P77" s="24">
        <f>K77/Date!$B$2*Date!$B$3+K77</f>
        <v>18225</v>
      </c>
      <c r="Q77" s="24">
        <f>J77*Date!$B$3+K77</f>
        <v>20550</v>
      </c>
      <c r="R77" s="24">
        <f t="shared" si="6"/>
        <v>20716.30733944954</v>
      </c>
      <c r="S77" s="24">
        <f>J77/2*Date!$B$7+K77</f>
        <v>20550</v>
      </c>
      <c r="T77" s="24">
        <f t="shared" si="7"/>
        <v>12000</v>
      </c>
      <c r="U77" s="24">
        <f t="shared" si="8"/>
        <v>12150</v>
      </c>
      <c r="V77" s="4">
        <v>0</v>
      </c>
      <c r="W77" s="4"/>
      <c r="X77" s="28" t="str">
        <f t="shared" si="9"/>
        <v>CHOOSE FORMULA</v>
      </c>
      <c r="Y77" s="4"/>
      <c r="Z77" s="4">
        <v>12000</v>
      </c>
    </row>
    <row r="78" spans="1:26">
      <c r="A78" s="1" t="s">
        <v>6</v>
      </c>
      <c r="B78" s="1" t="s">
        <v>7</v>
      </c>
      <c r="C78" s="1" t="s">
        <v>8</v>
      </c>
      <c r="D78" s="1" t="s">
        <v>147</v>
      </c>
      <c r="E78" s="1" t="s">
        <v>8</v>
      </c>
      <c r="F78" s="1" t="s">
        <v>148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24">
        <f>IF(AND(B78="60",C78="32"),(J78/'FD Date'!$B$4*'FD Date'!$B$6+K78),(J78/Date!$B$4*Date!$B$6+K78))</f>
        <v>0</v>
      </c>
      <c r="O78" s="24">
        <f t="shared" si="5"/>
        <v>0</v>
      </c>
      <c r="P78" s="24">
        <f>K78/Date!$B$2*Date!$B$3+K78</f>
        <v>0</v>
      </c>
      <c r="Q78" s="24">
        <f>J78*Date!$B$3+K78</f>
        <v>0</v>
      </c>
      <c r="R78" s="24">
        <f t="shared" si="6"/>
        <v>0</v>
      </c>
      <c r="S78" s="24">
        <f>J78/2*Date!$B$7+K78</f>
        <v>0</v>
      </c>
      <c r="T78" s="24">
        <f t="shared" si="7"/>
        <v>0</v>
      </c>
      <c r="U78" s="24">
        <f t="shared" si="8"/>
        <v>0</v>
      </c>
      <c r="V78" s="4">
        <v>0</v>
      </c>
      <c r="W78" s="4"/>
      <c r="X78" s="28" t="str">
        <f t="shared" si="9"/>
        <v>CHOOSE FORMULA</v>
      </c>
      <c r="Y78" s="4"/>
      <c r="Z78" s="4">
        <v>0</v>
      </c>
    </row>
    <row r="79" spans="1:26">
      <c r="A79" s="1" t="s">
        <v>6</v>
      </c>
      <c r="B79" s="1" t="s">
        <v>7</v>
      </c>
      <c r="C79" s="1" t="s">
        <v>8</v>
      </c>
      <c r="D79" s="1" t="s">
        <v>147</v>
      </c>
      <c r="E79" s="1" t="s">
        <v>13</v>
      </c>
      <c r="F79" s="1" t="s">
        <v>149</v>
      </c>
      <c r="G79" s="4">
        <v>14000</v>
      </c>
      <c r="H79" s="4">
        <v>0</v>
      </c>
      <c r="I79" s="4">
        <v>14000</v>
      </c>
      <c r="J79" s="4">
        <v>905</v>
      </c>
      <c r="K79" s="4">
        <v>5870</v>
      </c>
      <c r="L79" s="4">
        <v>5152</v>
      </c>
      <c r="M79" s="4">
        <v>7207</v>
      </c>
      <c r="N79" s="24">
        <f>IF(AND(B79="60",C79="32"),(J79/'FD Date'!$B$4*'FD Date'!$B$6+K79),(J79/Date!$B$4*Date!$B$6+K79))</f>
        <v>10395</v>
      </c>
      <c r="O79" s="24">
        <f t="shared" si="5"/>
        <v>1810</v>
      </c>
      <c r="P79" s="24">
        <f>K79/Date!$B$2*Date!$B$3+K79</f>
        <v>8805</v>
      </c>
      <c r="Q79" s="24">
        <f>J79*Date!$B$3+K79</f>
        <v>9490</v>
      </c>
      <c r="R79" s="24">
        <f t="shared" si="6"/>
        <v>8211.3916925465837</v>
      </c>
      <c r="S79" s="24">
        <f>J79/2*Date!$B$7+K79</f>
        <v>9490</v>
      </c>
      <c r="T79" s="24">
        <f t="shared" si="7"/>
        <v>14000</v>
      </c>
      <c r="U79" s="24">
        <f t="shared" si="8"/>
        <v>5870</v>
      </c>
      <c r="V79" s="4">
        <v>0</v>
      </c>
      <c r="W79" s="4"/>
      <c r="X79" s="28" t="str">
        <f t="shared" si="9"/>
        <v>CHOOSE FORMULA</v>
      </c>
      <c r="Y79" s="4"/>
      <c r="Z79" s="4">
        <v>14000</v>
      </c>
    </row>
    <row r="80" spans="1:26">
      <c r="A80" s="1" t="s">
        <v>6</v>
      </c>
      <c r="B80" s="1" t="s">
        <v>7</v>
      </c>
      <c r="C80" s="1" t="s">
        <v>8</v>
      </c>
      <c r="D80" s="1" t="s">
        <v>147</v>
      </c>
      <c r="E80" s="1" t="s">
        <v>15</v>
      </c>
      <c r="F80" s="1" t="s">
        <v>150</v>
      </c>
      <c r="G80" s="4">
        <v>55000</v>
      </c>
      <c r="H80" s="4">
        <v>0</v>
      </c>
      <c r="I80" s="4">
        <v>55000</v>
      </c>
      <c r="J80" s="4">
        <v>4315</v>
      </c>
      <c r="K80" s="4">
        <v>37495</v>
      </c>
      <c r="L80" s="4">
        <v>38754.76</v>
      </c>
      <c r="M80" s="4">
        <v>67337.259999999995</v>
      </c>
      <c r="N80" s="24">
        <f>IF(AND(B80="60",C80="32"),(J80/'FD Date'!$B$4*'FD Date'!$B$6+K80),(J80/Date!$B$4*Date!$B$6+K80))</f>
        <v>59070</v>
      </c>
      <c r="O80" s="24">
        <f t="shared" si="5"/>
        <v>8630</v>
      </c>
      <c r="P80" s="24">
        <f>K80/Date!$B$2*Date!$B$3+K80</f>
        <v>56242.5</v>
      </c>
      <c r="Q80" s="24">
        <f>J80*Date!$B$3+K80</f>
        <v>54755</v>
      </c>
      <c r="R80" s="24">
        <f t="shared" si="6"/>
        <v>65148.398898612708</v>
      </c>
      <c r="S80" s="24">
        <f>J80/2*Date!$B$7+K80</f>
        <v>54755</v>
      </c>
      <c r="T80" s="24">
        <f t="shared" si="7"/>
        <v>55000</v>
      </c>
      <c r="U80" s="24">
        <f t="shared" si="8"/>
        <v>37495</v>
      </c>
      <c r="V80" s="4">
        <v>0</v>
      </c>
      <c r="W80" s="4"/>
      <c r="X80" s="28" t="str">
        <f t="shared" si="9"/>
        <v>CHOOSE FORMULA</v>
      </c>
      <c r="Y80" s="4"/>
      <c r="Z80" s="4">
        <v>55000</v>
      </c>
    </row>
    <row r="81" spans="1:26">
      <c r="A81" s="1" t="s">
        <v>6</v>
      </c>
      <c r="B81" s="1" t="s">
        <v>7</v>
      </c>
      <c r="C81" s="1" t="s">
        <v>8</v>
      </c>
      <c r="D81" s="1" t="s">
        <v>147</v>
      </c>
      <c r="E81" s="1" t="s">
        <v>80</v>
      </c>
      <c r="F81" s="1" t="s">
        <v>151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24">
        <f>IF(AND(B81="60",C81="32"),(J81/'FD Date'!$B$4*'FD Date'!$B$6+K81),(J81/Date!$B$4*Date!$B$6+K81))</f>
        <v>0</v>
      </c>
      <c r="O81" s="24">
        <f t="shared" si="5"/>
        <v>0</v>
      </c>
      <c r="P81" s="24">
        <f>K81/Date!$B$2*Date!$B$3+K81</f>
        <v>0</v>
      </c>
      <c r="Q81" s="24">
        <f>J81*Date!$B$3+K81</f>
        <v>0</v>
      </c>
      <c r="R81" s="24">
        <f t="shared" si="6"/>
        <v>0</v>
      </c>
      <c r="S81" s="24">
        <f>J81/2*Date!$B$7+K81</f>
        <v>0</v>
      </c>
      <c r="T81" s="24">
        <f t="shared" si="7"/>
        <v>0</v>
      </c>
      <c r="U81" s="24">
        <f t="shared" si="8"/>
        <v>0</v>
      </c>
      <c r="V81" s="4">
        <v>0</v>
      </c>
      <c r="W81" s="4"/>
      <c r="X81" s="28" t="str">
        <f t="shared" si="9"/>
        <v>CHOOSE FORMULA</v>
      </c>
      <c r="Y81" s="4"/>
      <c r="Z81" s="4">
        <v>0</v>
      </c>
    </row>
    <row r="82" spans="1:26">
      <c r="A82" s="1" t="s">
        <v>6</v>
      </c>
      <c r="B82" s="1" t="s">
        <v>7</v>
      </c>
      <c r="C82" s="1" t="s">
        <v>8</v>
      </c>
      <c r="D82" s="1" t="s">
        <v>147</v>
      </c>
      <c r="E82" s="1" t="s">
        <v>82</v>
      </c>
      <c r="F82" s="1" t="s">
        <v>152</v>
      </c>
      <c r="G82" s="4">
        <v>250</v>
      </c>
      <c r="H82" s="4">
        <v>0</v>
      </c>
      <c r="I82" s="4">
        <v>250</v>
      </c>
      <c r="J82" s="4">
        <v>0</v>
      </c>
      <c r="K82" s="4">
        <v>20</v>
      </c>
      <c r="L82" s="4">
        <v>68</v>
      </c>
      <c r="M82" s="4">
        <v>88</v>
      </c>
      <c r="N82" s="24">
        <f>IF(AND(B82="60",C82="32"),(J82/'FD Date'!$B$4*'FD Date'!$B$6+K82),(J82/Date!$B$4*Date!$B$6+K82))</f>
        <v>20</v>
      </c>
      <c r="O82" s="24">
        <f t="shared" si="5"/>
        <v>0</v>
      </c>
      <c r="P82" s="24">
        <f>K82/Date!$B$2*Date!$B$3+K82</f>
        <v>30</v>
      </c>
      <c r="Q82" s="24">
        <f>J82*Date!$B$3+K82</f>
        <v>20</v>
      </c>
      <c r="R82" s="24">
        <f t="shared" si="6"/>
        <v>25.882352941176471</v>
      </c>
      <c r="S82" s="24">
        <f>J82/2*Date!$B$7+K82</f>
        <v>20</v>
      </c>
      <c r="T82" s="24">
        <f t="shared" si="7"/>
        <v>250</v>
      </c>
      <c r="U82" s="24">
        <f t="shared" si="8"/>
        <v>20</v>
      </c>
      <c r="V82" s="4">
        <v>0</v>
      </c>
      <c r="W82" s="4"/>
      <c r="X82" s="28" t="str">
        <f t="shared" si="9"/>
        <v>CHOOSE FORMULA</v>
      </c>
      <c r="Y82" s="4"/>
      <c r="Z82" s="4">
        <v>50</v>
      </c>
    </row>
    <row r="83" spans="1:26">
      <c r="A83" s="1" t="s">
        <v>6</v>
      </c>
      <c r="B83" s="1" t="s">
        <v>7</v>
      </c>
      <c r="C83" s="1" t="s">
        <v>8</v>
      </c>
      <c r="D83" s="1" t="s">
        <v>147</v>
      </c>
      <c r="E83" s="1" t="s">
        <v>84</v>
      </c>
      <c r="F83" s="1" t="s">
        <v>153</v>
      </c>
      <c r="G83" s="4">
        <v>20000</v>
      </c>
      <c r="H83" s="4">
        <v>0</v>
      </c>
      <c r="I83" s="4">
        <v>20000</v>
      </c>
      <c r="J83" s="4">
        <v>2212.5</v>
      </c>
      <c r="K83" s="4">
        <v>18280</v>
      </c>
      <c r="L83" s="4">
        <v>11955</v>
      </c>
      <c r="M83" s="4">
        <v>19185</v>
      </c>
      <c r="N83" s="24">
        <f>IF(AND(B83="60",C83="32"),(J83/'FD Date'!$B$4*'FD Date'!$B$6+K83),(J83/Date!$B$4*Date!$B$6+K83))</f>
        <v>29342.5</v>
      </c>
      <c r="O83" s="24">
        <f t="shared" si="5"/>
        <v>4425</v>
      </c>
      <c r="P83" s="24">
        <f>K83/Date!$B$2*Date!$B$3+K83</f>
        <v>27420</v>
      </c>
      <c r="Q83" s="24">
        <f>J83*Date!$B$3+K83</f>
        <v>27130</v>
      </c>
      <c r="R83" s="24">
        <f t="shared" si="6"/>
        <v>29335.156838143037</v>
      </c>
      <c r="S83" s="24">
        <f>J83/2*Date!$B$7+K83</f>
        <v>27130</v>
      </c>
      <c r="T83" s="24">
        <f t="shared" si="7"/>
        <v>20000</v>
      </c>
      <c r="U83" s="24">
        <f t="shared" si="8"/>
        <v>18280</v>
      </c>
      <c r="V83" s="4">
        <v>0</v>
      </c>
      <c r="W83" s="4"/>
      <c r="X83" s="28" t="str">
        <f t="shared" si="9"/>
        <v>CHOOSE FORMULA</v>
      </c>
      <c r="Y83" s="4"/>
      <c r="Z83" s="4">
        <v>20000</v>
      </c>
    </row>
    <row r="84" spans="1:26">
      <c r="A84" s="1" t="s">
        <v>6</v>
      </c>
      <c r="B84" s="1" t="s">
        <v>7</v>
      </c>
      <c r="C84" s="1" t="s">
        <v>8</v>
      </c>
      <c r="D84" s="1" t="s">
        <v>154</v>
      </c>
      <c r="E84" s="1" t="s">
        <v>8</v>
      </c>
      <c r="F84" s="1" t="s">
        <v>155</v>
      </c>
      <c r="G84" s="4">
        <v>12000</v>
      </c>
      <c r="H84" s="4">
        <v>0</v>
      </c>
      <c r="I84" s="4">
        <v>12000</v>
      </c>
      <c r="J84" s="4">
        <v>930</v>
      </c>
      <c r="K84" s="4">
        <v>4926</v>
      </c>
      <c r="L84" s="4">
        <v>4917</v>
      </c>
      <c r="M84" s="4">
        <v>8085</v>
      </c>
      <c r="N84" s="24">
        <f>IF(AND(B84="60",C84="32"),(J84/'FD Date'!$B$4*'FD Date'!$B$6+K84),(J84/Date!$B$4*Date!$B$6+K84))</f>
        <v>9576</v>
      </c>
      <c r="O84" s="24">
        <f t="shared" si="5"/>
        <v>1860</v>
      </c>
      <c r="P84" s="24">
        <f>K84/Date!$B$2*Date!$B$3+K84</f>
        <v>7389</v>
      </c>
      <c r="Q84" s="24">
        <f>J84*Date!$B$3+K84</f>
        <v>8646</v>
      </c>
      <c r="R84" s="24">
        <f t="shared" si="6"/>
        <v>8099.7986577181209</v>
      </c>
      <c r="S84" s="24">
        <f>J84/2*Date!$B$7+K84</f>
        <v>8646</v>
      </c>
      <c r="T84" s="24">
        <f t="shared" si="7"/>
        <v>12000</v>
      </c>
      <c r="U84" s="24">
        <f t="shared" si="8"/>
        <v>4926</v>
      </c>
      <c r="V84" s="4">
        <v>0</v>
      </c>
      <c r="W84" s="4"/>
      <c r="X84" s="28" t="str">
        <f t="shared" si="9"/>
        <v>CHOOSE FORMULA</v>
      </c>
      <c r="Y84" s="4"/>
      <c r="Z84" s="4">
        <v>12000</v>
      </c>
    </row>
    <row r="85" spans="1:26">
      <c r="A85" s="1" t="s">
        <v>6</v>
      </c>
      <c r="B85" s="1" t="s">
        <v>7</v>
      </c>
      <c r="C85" s="1" t="s">
        <v>8</v>
      </c>
      <c r="D85" s="1" t="s">
        <v>156</v>
      </c>
      <c r="E85" s="1" t="s">
        <v>8</v>
      </c>
      <c r="F85" s="1" t="s">
        <v>157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24">
        <f>IF(AND(B85="60",C85="32"),(J85/'FD Date'!$B$4*'FD Date'!$B$6+K85),(J85/Date!$B$4*Date!$B$6+K85))</f>
        <v>0</v>
      </c>
      <c r="O85" s="24">
        <f t="shared" si="5"/>
        <v>0</v>
      </c>
      <c r="P85" s="24">
        <f>K85/Date!$B$2*Date!$B$3+K85</f>
        <v>0</v>
      </c>
      <c r="Q85" s="24">
        <f>J85*Date!$B$3+K85</f>
        <v>0</v>
      </c>
      <c r="R85" s="24">
        <f t="shared" si="6"/>
        <v>0</v>
      </c>
      <c r="S85" s="24">
        <f>J85/2*Date!$B$7+K85</f>
        <v>0</v>
      </c>
      <c r="T85" s="24">
        <f t="shared" si="7"/>
        <v>0</v>
      </c>
      <c r="U85" s="24">
        <f t="shared" si="8"/>
        <v>0</v>
      </c>
      <c r="V85" s="4">
        <v>0</v>
      </c>
      <c r="W85" s="4"/>
      <c r="X85" s="28" t="str">
        <f t="shared" si="9"/>
        <v>CHOOSE FORMULA</v>
      </c>
      <c r="Y85" s="4"/>
      <c r="Z85" s="4">
        <v>0</v>
      </c>
    </row>
    <row r="86" spans="1:26">
      <c r="A86" s="1" t="s">
        <v>6</v>
      </c>
      <c r="B86" s="1" t="s">
        <v>7</v>
      </c>
      <c r="C86" s="1" t="s">
        <v>8</v>
      </c>
      <c r="D86" s="1" t="s">
        <v>156</v>
      </c>
      <c r="E86" s="1" t="s">
        <v>13</v>
      </c>
      <c r="F86" s="1" t="s">
        <v>158</v>
      </c>
      <c r="G86" s="4">
        <v>15000</v>
      </c>
      <c r="H86" s="4">
        <v>0</v>
      </c>
      <c r="I86" s="4">
        <v>15000</v>
      </c>
      <c r="J86" s="4">
        <v>700</v>
      </c>
      <c r="K86" s="4">
        <v>7545</v>
      </c>
      <c r="L86" s="4">
        <v>6495</v>
      </c>
      <c r="M86" s="4">
        <v>19395</v>
      </c>
      <c r="N86" s="24">
        <f>IF(AND(B86="60",C86="32"),(J86/'FD Date'!$B$4*'FD Date'!$B$6+K86),(J86/Date!$B$4*Date!$B$6+K86))</f>
        <v>11045</v>
      </c>
      <c r="O86" s="24">
        <f t="shared" si="5"/>
        <v>1400</v>
      </c>
      <c r="P86" s="24">
        <f>K86/Date!$B$2*Date!$B$3+K86</f>
        <v>11317.5</v>
      </c>
      <c r="Q86" s="24">
        <f>J86*Date!$B$3+K86</f>
        <v>10345</v>
      </c>
      <c r="R86" s="24">
        <f t="shared" si="6"/>
        <v>22530.450346420323</v>
      </c>
      <c r="S86" s="24">
        <f>J86/2*Date!$B$7+K86</f>
        <v>10345</v>
      </c>
      <c r="T86" s="24">
        <f t="shared" si="7"/>
        <v>15000</v>
      </c>
      <c r="U86" s="24">
        <f t="shared" si="8"/>
        <v>7545</v>
      </c>
      <c r="V86" s="4">
        <v>0</v>
      </c>
      <c r="W86" s="4"/>
      <c r="X86" s="28" t="str">
        <f t="shared" si="9"/>
        <v>CHOOSE FORMULA</v>
      </c>
      <c r="Y86" s="4"/>
      <c r="Z86" s="4">
        <v>15000</v>
      </c>
    </row>
    <row r="87" spans="1:26">
      <c r="A87" s="1" t="s">
        <v>6</v>
      </c>
      <c r="B87" s="1" t="s">
        <v>7</v>
      </c>
      <c r="C87" s="1" t="s">
        <v>8</v>
      </c>
      <c r="D87" s="1" t="s">
        <v>156</v>
      </c>
      <c r="E87" s="1" t="s">
        <v>15</v>
      </c>
      <c r="F87" s="1" t="s">
        <v>159</v>
      </c>
      <c r="G87" s="4">
        <v>15000</v>
      </c>
      <c r="H87" s="4">
        <v>0</v>
      </c>
      <c r="I87" s="4">
        <v>15000</v>
      </c>
      <c r="J87" s="4">
        <v>2950</v>
      </c>
      <c r="K87" s="4">
        <v>14800</v>
      </c>
      <c r="L87" s="4">
        <v>9280</v>
      </c>
      <c r="M87" s="4">
        <v>15210</v>
      </c>
      <c r="N87" s="24">
        <f>IF(AND(B87="60",C87="32"),(J87/'FD Date'!$B$4*'FD Date'!$B$6+K87),(J87/Date!$B$4*Date!$B$6+K87))</f>
        <v>29550</v>
      </c>
      <c r="O87" s="24">
        <f t="shared" si="5"/>
        <v>5900</v>
      </c>
      <c r="P87" s="24">
        <f>K87/Date!$B$2*Date!$B$3+K87</f>
        <v>22200</v>
      </c>
      <c r="Q87" s="24">
        <f>J87*Date!$B$3+K87</f>
        <v>26600</v>
      </c>
      <c r="R87" s="24">
        <f t="shared" si="6"/>
        <v>24257.327586206895</v>
      </c>
      <c r="S87" s="24">
        <f>J87/2*Date!$B$7+K87</f>
        <v>26600</v>
      </c>
      <c r="T87" s="24">
        <f t="shared" si="7"/>
        <v>15000</v>
      </c>
      <c r="U87" s="24">
        <f t="shared" si="8"/>
        <v>14800</v>
      </c>
      <c r="V87" s="4">
        <v>0</v>
      </c>
      <c r="W87" s="4"/>
      <c r="X87" s="28" t="str">
        <f t="shared" si="9"/>
        <v>CHOOSE FORMULA</v>
      </c>
      <c r="Y87" s="4"/>
      <c r="Z87" s="4">
        <v>15000</v>
      </c>
    </row>
    <row r="88" spans="1:26">
      <c r="A88" s="1" t="s">
        <v>6</v>
      </c>
      <c r="B88" s="1" t="s">
        <v>7</v>
      </c>
      <c r="C88" s="1" t="s">
        <v>8</v>
      </c>
      <c r="D88" s="1" t="s">
        <v>156</v>
      </c>
      <c r="E88" s="1" t="s">
        <v>80</v>
      </c>
      <c r="F88" s="1" t="s">
        <v>160</v>
      </c>
      <c r="G88" s="4">
        <v>120000</v>
      </c>
      <c r="H88" s="4">
        <v>0</v>
      </c>
      <c r="I88" s="4">
        <v>120000</v>
      </c>
      <c r="J88" s="4">
        <v>8650</v>
      </c>
      <c r="K88" s="4">
        <v>70500</v>
      </c>
      <c r="L88" s="4">
        <v>73450</v>
      </c>
      <c r="M88" s="4">
        <v>115197</v>
      </c>
      <c r="N88" s="24">
        <f>IF(AND(B88="60",C88="32"),(J88/'FD Date'!$B$4*'FD Date'!$B$6+K88),(J88/Date!$B$4*Date!$B$6+K88))</f>
        <v>113750</v>
      </c>
      <c r="O88" s="24">
        <f t="shared" si="5"/>
        <v>17300</v>
      </c>
      <c r="P88" s="24">
        <f>K88/Date!$B$2*Date!$B$3+K88</f>
        <v>105750</v>
      </c>
      <c r="Q88" s="24">
        <f>J88*Date!$B$3+K88</f>
        <v>105100</v>
      </c>
      <c r="R88" s="24">
        <f t="shared" si="6"/>
        <v>110570.29952348537</v>
      </c>
      <c r="S88" s="24">
        <f>J88/2*Date!$B$7+K88</f>
        <v>105100</v>
      </c>
      <c r="T88" s="24">
        <f t="shared" si="7"/>
        <v>120000</v>
      </c>
      <c r="U88" s="24">
        <f t="shared" si="8"/>
        <v>70500</v>
      </c>
      <c r="V88" s="4">
        <v>0</v>
      </c>
      <c r="W88" s="4"/>
      <c r="X88" s="28" t="str">
        <f t="shared" si="9"/>
        <v>CHOOSE FORMULA</v>
      </c>
      <c r="Y88" s="4"/>
      <c r="Z88" s="4">
        <v>104760</v>
      </c>
    </row>
    <row r="89" spans="1:26">
      <c r="A89" s="1" t="s">
        <v>6</v>
      </c>
      <c r="B89" s="1" t="s">
        <v>7</v>
      </c>
      <c r="C89" s="1" t="s">
        <v>8</v>
      </c>
      <c r="D89" s="1" t="s">
        <v>156</v>
      </c>
      <c r="E89" s="1" t="s">
        <v>82</v>
      </c>
      <c r="F89" s="1" t="s">
        <v>161</v>
      </c>
      <c r="G89" s="4">
        <v>35000</v>
      </c>
      <c r="H89" s="4">
        <v>0</v>
      </c>
      <c r="I89" s="4">
        <v>35000</v>
      </c>
      <c r="J89" s="4">
        <v>1150</v>
      </c>
      <c r="K89" s="4">
        <v>12725</v>
      </c>
      <c r="L89" s="4">
        <v>11800</v>
      </c>
      <c r="M89" s="4">
        <v>17750</v>
      </c>
      <c r="N89" s="24">
        <f>IF(AND(B89="60",C89="32"),(J89/'FD Date'!$B$4*'FD Date'!$B$6+K89),(J89/Date!$B$4*Date!$B$6+K89))</f>
        <v>18475</v>
      </c>
      <c r="O89" s="24">
        <f t="shared" si="5"/>
        <v>2300</v>
      </c>
      <c r="P89" s="24">
        <f>K89/Date!$B$2*Date!$B$3+K89</f>
        <v>19087.5</v>
      </c>
      <c r="Q89" s="24">
        <f>J89*Date!$B$3+K89</f>
        <v>17325</v>
      </c>
      <c r="R89" s="24">
        <f t="shared" si="6"/>
        <v>19141.419491525423</v>
      </c>
      <c r="S89" s="24">
        <f>J89/2*Date!$B$7+K89</f>
        <v>17325</v>
      </c>
      <c r="T89" s="24">
        <f t="shared" si="7"/>
        <v>35000</v>
      </c>
      <c r="U89" s="24">
        <f t="shared" si="8"/>
        <v>12725</v>
      </c>
      <c r="V89" s="4">
        <v>0</v>
      </c>
      <c r="W89" s="4"/>
      <c r="X89" s="28" t="str">
        <f t="shared" si="9"/>
        <v>CHOOSE FORMULA</v>
      </c>
      <c r="Y89" s="4"/>
      <c r="Z89" s="4">
        <v>19140</v>
      </c>
    </row>
    <row r="90" spans="1:26">
      <c r="A90" s="1" t="s">
        <v>6</v>
      </c>
      <c r="B90" s="1" t="s">
        <v>7</v>
      </c>
      <c r="C90" s="1" t="s">
        <v>8</v>
      </c>
      <c r="D90" s="1" t="s">
        <v>162</v>
      </c>
      <c r="E90" s="1" t="s">
        <v>8</v>
      </c>
      <c r="F90" s="1" t="s">
        <v>163</v>
      </c>
      <c r="G90" s="4">
        <v>50000</v>
      </c>
      <c r="H90" s="4">
        <v>0</v>
      </c>
      <c r="I90" s="4">
        <v>50000</v>
      </c>
      <c r="J90" s="4">
        <v>4400</v>
      </c>
      <c r="K90" s="4">
        <v>32500</v>
      </c>
      <c r="L90" s="4">
        <v>37500</v>
      </c>
      <c r="M90" s="4">
        <v>57800</v>
      </c>
      <c r="N90" s="24">
        <f>IF(AND(B90="60",C90="32"),(J90/'FD Date'!$B$4*'FD Date'!$B$6+K90),(J90/Date!$B$4*Date!$B$6+K90))</f>
        <v>54500</v>
      </c>
      <c r="O90" s="24">
        <f t="shared" si="5"/>
        <v>8800</v>
      </c>
      <c r="P90" s="24">
        <f>K90/Date!$B$2*Date!$B$3+K90</f>
        <v>48750</v>
      </c>
      <c r="Q90" s="24">
        <f>J90*Date!$B$3+K90</f>
        <v>50100</v>
      </c>
      <c r="R90" s="24">
        <f t="shared" si="6"/>
        <v>50093.333333333336</v>
      </c>
      <c r="S90" s="24">
        <f>J90/2*Date!$B$7+K90</f>
        <v>50100</v>
      </c>
      <c r="T90" s="24">
        <f t="shared" si="7"/>
        <v>50000</v>
      </c>
      <c r="U90" s="24">
        <f t="shared" si="8"/>
        <v>32500</v>
      </c>
      <c r="V90" s="4">
        <v>0</v>
      </c>
      <c r="W90" s="4"/>
      <c r="X90" s="28" t="str">
        <f t="shared" si="9"/>
        <v>CHOOSE FORMULA</v>
      </c>
      <c r="Y90" s="4"/>
      <c r="Z90" s="4">
        <v>50000</v>
      </c>
    </row>
    <row r="91" spans="1:26">
      <c r="A91" s="1" t="s">
        <v>6</v>
      </c>
      <c r="B91" s="1" t="s">
        <v>7</v>
      </c>
      <c r="C91" s="1" t="s">
        <v>8</v>
      </c>
      <c r="D91" s="1" t="s">
        <v>164</v>
      </c>
      <c r="E91" s="1" t="s">
        <v>8</v>
      </c>
      <c r="F91" s="1" t="s">
        <v>165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24">
        <f>IF(AND(B91="60",C91="32"),(J91/'FD Date'!$B$4*'FD Date'!$B$6+K91),(J91/Date!$B$4*Date!$B$6+K91))</f>
        <v>0</v>
      </c>
      <c r="O91" s="24">
        <f t="shared" si="5"/>
        <v>0</v>
      </c>
      <c r="P91" s="24">
        <f>K91/Date!$B$2*Date!$B$3+K91</f>
        <v>0</v>
      </c>
      <c r="Q91" s="24">
        <f>J91*Date!$B$3+K91</f>
        <v>0</v>
      </c>
      <c r="R91" s="24">
        <f t="shared" si="6"/>
        <v>0</v>
      </c>
      <c r="S91" s="24">
        <f>J91/2*Date!$B$7+K91</f>
        <v>0</v>
      </c>
      <c r="T91" s="24">
        <f t="shared" si="7"/>
        <v>0</v>
      </c>
      <c r="U91" s="24">
        <f t="shared" si="8"/>
        <v>0</v>
      </c>
      <c r="V91" s="4">
        <v>0</v>
      </c>
      <c r="W91" s="4"/>
      <c r="X91" s="28" t="str">
        <f t="shared" si="9"/>
        <v>CHOOSE FORMULA</v>
      </c>
      <c r="Y91" s="4"/>
      <c r="Z91" s="4">
        <v>0</v>
      </c>
    </row>
    <row r="92" spans="1:26">
      <c r="A92" s="1" t="s">
        <v>6</v>
      </c>
      <c r="B92" s="1" t="s">
        <v>7</v>
      </c>
      <c r="C92" s="1" t="s">
        <v>8</v>
      </c>
      <c r="D92" s="1" t="s">
        <v>164</v>
      </c>
      <c r="E92" s="1" t="s">
        <v>13</v>
      </c>
      <c r="F92" s="1" t="s">
        <v>166</v>
      </c>
      <c r="G92" s="4">
        <v>500</v>
      </c>
      <c r="H92" s="4">
        <v>0</v>
      </c>
      <c r="I92" s="4">
        <v>500</v>
      </c>
      <c r="J92" s="4">
        <v>0</v>
      </c>
      <c r="K92" s="4">
        <v>0</v>
      </c>
      <c r="L92" s="4">
        <v>0</v>
      </c>
      <c r="M92" s="4">
        <v>0</v>
      </c>
      <c r="N92" s="24">
        <f>IF(AND(B92="60",C92="32"),(J92/'FD Date'!$B$4*'FD Date'!$B$6+K92),(J92/Date!$B$4*Date!$B$6+K92))</f>
        <v>0</v>
      </c>
      <c r="O92" s="24">
        <f t="shared" si="5"/>
        <v>0</v>
      </c>
      <c r="P92" s="24">
        <f>K92/Date!$B$2*Date!$B$3+K92</f>
        <v>0</v>
      </c>
      <c r="Q92" s="24">
        <f>J92*Date!$B$3+K92</f>
        <v>0</v>
      </c>
      <c r="R92" s="24">
        <f t="shared" si="6"/>
        <v>0</v>
      </c>
      <c r="S92" s="24">
        <f>J92/2*Date!$B$7+K92</f>
        <v>0</v>
      </c>
      <c r="T92" s="24">
        <f t="shared" si="7"/>
        <v>500</v>
      </c>
      <c r="U92" s="24">
        <f t="shared" si="8"/>
        <v>0</v>
      </c>
      <c r="V92" s="4">
        <v>0</v>
      </c>
      <c r="W92" s="4"/>
      <c r="X92" s="28" t="str">
        <f t="shared" si="9"/>
        <v>CHOOSE FORMULA</v>
      </c>
      <c r="Y92" s="4"/>
      <c r="Z92" s="4">
        <v>0</v>
      </c>
    </row>
    <row r="93" spans="1:26">
      <c r="A93" s="1" t="s">
        <v>6</v>
      </c>
      <c r="B93" s="1" t="s">
        <v>7</v>
      </c>
      <c r="C93" s="1" t="s">
        <v>8</v>
      </c>
      <c r="D93" s="1" t="s">
        <v>167</v>
      </c>
      <c r="E93" s="1" t="s">
        <v>8</v>
      </c>
      <c r="F93" s="1" t="s">
        <v>168</v>
      </c>
      <c r="G93" s="4">
        <v>11500</v>
      </c>
      <c r="H93" s="4">
        <v>0</v>
      </c>
      <c r="I93" s="4">
        <v>11500</v>
      </c>
      <c r="J93" s="4">
        <v>30</v>
      </c>
      <c r="K93" s="4">
        <v>845</v>
      </c>
      <c r="L93" s="4">
        <v>1353</v>
      </c>
      <c r="M93" s="4">
        <v>1923</v>
      </c>
      <c r="N93" s="24">
        <f>IF(AND(B93="60",C93="32"),(J93/'FD Date'!$B$4*'FD Date'!$B$6+K93),(J93/Date!$B$4*Date!$B$6+K93))</f>
        <v>995</v>
      </c>
      <c r="O93" s="24">
        <f t="shared" si="5"/>
        <v>60</v>
      </c>
      <c r="P93" s="24">
        <f>K93/Date!$B$2*Date!$B$3+K93</f>
        <v>1267.5</v>
      </c>
      <c r="Q93" s="24">
        <f>J93*Date!$B$3+K93</f>
        <v>965</v>
      </c>
      <c r="R93" s="24">
        <f t="shared" si="6"/>
        <v>1200.9866962305987</v>
      </c>
      <c r="S93" s="24">
        <f>J93/2*Date!$B$7+K93</f>
        <v>965</v>
      </c>
      <c r="T93" s="24">
        <f t="shared" si="7"/>
        <v>11500</v>
      </c>
      <c r="U93" s="24">
        <f t="shared" si="8"/>
        <v>845</v>
      </c>
      <c r="V93" s="4">
        <v>0</v>
      </c>
      <c r="W93" s="4"/>
      <c r="X93" s="28" t="str">
        <f t="shared" si="9"/>
        <v>CHOOSE FORMULA</v>
      </c>
      <c r="Y93" s="4"/>
      <c r="Z93" s="4">
        <v>11500</v>
      </c>
    </row>
    <row r="94" spans="1:26">
      <c r="A94" s="1" t="s">
        <v>6</v>
      </c>
      <c r="B94" s="1" t="s">
        <v>7</v>
      </c>
      <c r="C94" s="1" t="s">
        <v>8</v>
      </c>
      <c r="D94" s="1" t="s">
        <v>169</v>
      </c>
      <c r="E94" s="1" t="s">
        <v>8</v>
      </c>
      <c r="F94" s="1" t="s">
        <v>170</v>
      </c>
      <c r="G94" s="4">
        <v>12000</v>
      </c>
      <c r="H94" s="4">
        <v>0</v>
      </c>
      <c r="I94" s="4">
        <v>12000</v>
      </c>
      <c r="J94" s="4">
        <v>920</v>
      </c>
      <c r="K94" s="4">
        <v>6900</v>
      </c>
      <c r="L94" s="4">
        <v>4650</v>
      </c>
      <c r="M94" s="4">
        <v>9090</v>
      </c>
      <c r="N94" s="24">
        <f>IF(AND(B94="60",C94="32"),(J94/'FD Date'!$B$4*'FD Date'!$B$6+K94),(J94/Date!$B$4*Date!$B$6+K94))</f>
        <v>11500</v>
      </c>
      <c r="O94" s="24">
        <f t="shared" si="5"/>
        <v>1840</v>
      </c>
      <c r="P94" s="24">
        <f>K94/Date!$B$2*Date!$B$3+K94</f>
        <v>10350</v>
      </c>
      <c r="Q94" s="24">
        <f>J94*Date!$B$3+K94</f>
        <v>10580</v>
      </c>
      <c r="R94" s="24">
        <f t="shared" si="6"/>
        <v>13488.387096774195</v>
      </c>
      <c r="S94" s="24">
        <f>J94/2*Date!$B$7+K94</f>
        <v>10580</v>
      </c>
      <c r="T94" s="24">
        <f t="shared" si="7"/>
        <v>12000</v>
      </c>
      <c r="U94" s="24">
        <f t="shared" si="8"/>
        <v>6900</v>
      </c>
      <c r="V94" s="4">
        <v>0</v>
      </c>
      <c r="W94" s="4"/>
      <c r="X94" s="28" t="str">
        <f t="shared" si="9"/>
        <v>CHOOSE FORMULA</v>
      </c>
      <c r="Y94" s="4"/>
      <c r="Z94" s="4">
        <v>12000</v>
      </c>
    </row>
    <row r="95" spans="1:26">
      <c r="A95" s="1" t="s">
        <v>6</v>
      </c>
      <c r="B95" s="1" t="s">
        <v>7</v>
      </c>
      <c r="C95" s="1" t="s">
        <v>8</v>
      </c>
      <c r="D95" s="1" t="s">
        <v>171</v>
      </c>
      <c r="E95" s="1" t="s">
        <v>8</v>
      </c>
      <c r="F95" s="1" t="s">
        <v>172</v>
      </c>
      <c r="G95" s="4">
        <v>35000</v>
      </c>
      <c r="H95" s="4">
        <v>0</v>
      </c>
      <c r="I95" s="4">
        <v>35000</v>
      </c>
      <c r="J95" s="4">
        <v>9522.1200000000008</v>
      </c>
      <c r="K95" s="4">
        <v>77505.820000000007</v>
      </c>
      <c r="L95" s="4">
        <v>28414.52</v>
      </c>
      <c r="M95" s="4">
        <v>65987.06</v>
      </c>
      <c r="N95" s="24">
        <f>IF(AND(B95="60",C95="32"),(J95/'FD Date'!$B$4*'FD Date'!$B$6+K95),(J95/Date!$B$4*Date!$B$6+K95))</f>
        <v>125116.42000000001</v>
      </c>
      <c r="O95" s="24">
        <f t="shared" si="5"/>
        <v>19044.240000000002</v>
      </c>
      <c r="P95" s="24">
        <f>K95/Date!$B$2*Date!$B$3+K95</f>
        <v>116258.73000000001</v>
      </c>
      <c r="Q95" s="24">
        <f>J95*Date!$B$3+K95</f>
        <v>115594.30000000002</v>
      </c>
      <c r="R95" s="24">
        <f t="shared" si="6"/>
        <v>179991.82089611932</v>
      </c>
      <c r="S95" s="24">
        <f>J95/2*Date!$B$7+K95</f>
        <v>115594.30000000002</v>
      </c>
      <c r="T95" s="24">
        <f t="shared" si="7"/>
        <v>35000</v>
      </c>
      <c r="U95" s="24">
        <f t="shared" si="8"/>
        <v>77505.820000000007</v>
      </c>
      <c r="V95" s="4">
        <v>0</v>
      </c>
      <c r="W95" s="4"/>
      <c r="X95" s="28" t="str">
        <f t="shared" si="9"/>
        <v>CHOOSE FORMULA</v>
      </c>
      <c r="Y95" s="4"/>
      <c r="Z95" s="4">
        <v>35000</v>
      </c>
    </row>
    <row r="96" spans="1:26">
      <c r="A96" s="1" t="s">
        <v>6</v>
      </c>
      <c r="B96" s="1" t="s">
        <v>7</v>
      </c>
      <c r="C96" s="1" t="s">
        <v>8</v>
      </c>
      <c r="D96" s="1" t="s">
        <v>173</v>
      </c>
      <c r="E96" s="1" t="s">
        <v>8</v>
      </c>
      <c r="F96" s="1" t="s">
        <v>174</v>
      </c>
      <c r="G96" s="4">
        <v>0</v>
      </c>
      <c r="H96" s="4">
        <v>0</v>
      </c>
      <c r="I96" s="4">
        <v>0</v>
      </c>
      <c r="J96" s="4">
        <v>0</v>
      </c>
      <c r="K96" s="4">
        <v>11981.26</v>
      </c>
      <c r="L96" s="4">
        <v>0</v>
      </c>
      <c r="M96" s="4">
        <v>0</v>
      </c>
      <c r="N96" s="24">
        <f>IF(AND(B96="60",C96="32"),(J96/'FD Date'!$B$4*'FD Date'!$B$6+K96),(J96/Date!$B$4*Date!$B$6+K96))</f>
        <v>11981.26</v>
      </c>
      <c r="O96" s="24">
        <f t="shared" si="5"/>
        <v>0</v>
      </c>
      <c r="P96" s="24">
        <f>K96/Date!$B$2*Date!$B$3+K96</f>
        <v>17971.89</v>
      </c>
      <c r="Q96" s="24">
        <f>J96*Date!$B$3+K96</f>
        <v>11981.26</v>
      </c>
      <c r="R96" s="24">
        <f t="shared" si="6"/>
        <v>0</v>
      </c>
      <c r="S96" s="24">
        <f>J96/2*Date!$B$7+K96</f>
        <v>11981.26</v>
      </c>
      <c r="T96" s="24">
        <f t="shared" si="7"/>
        <v>0</v>
      </c>
      <c r="U96" s="24">
        <f t="shared" si="8"/>
        <v>11981.26</v>
      </c>
      <c r="V96" s="4">
        <v>0</v>
      </c>
      <c r="W96" s="4"/>
      <c r="X96" s="28" t="str">
        <f t="shared" si="9"/>
        <v>CHOOSE FORMULA</v>
      </c>
      <c r="Y96" s="4"/>
      <c r="Z96" s="4">
        <v>0</v>
      </c>
    </row>
    <row r="97" spans="1:26">
      <c r="A97" s="1" t="s">
        <v>6</v>
      </c>
      <c r="B97" s="1" t="s">
        <v>7</v>
      </c>
      <c r="C97" s="1" t="s">
        <v>8</v>
      </c>
      <c r="D97" s="1" t="s">
        <v>175</v>
      </c>
      <c r="E97" s="1" t="s">
        <v>13</v>
      </c>
      <c r="F97" s="1" t="s">
        <v>176</v>
      </c>
      <c r="G97" s="4">
        <v>0</v>
      </c>
      <c r="H97" s="4">
        <v>0</v>
      </c>
      <c r="I97" s="4">
        <v>0</v>
      </c>
      <c r="J97" s="4">
        <v>25</v>
      </c>
      <c r="K97" s="4">
        <v>100</v>
      </c>
      <c r="L97" s="4">
        <v>75</v>
      </c>
      <c r="M97" s="4">
        <v>75</v>
      </c>
      <c r="N97" s="24">
        <f>IF(AND(B97="60",C97="32"),(J97/'FD Date'!$B$4*'FD Date'!$B$6+K97),(J97/Date!$B$4*Date!$B$6+K97))</f>
        <v>225</v>
      </c>
      <c r="O97" s="24">
        <f t="shared" si="5"/>
        <v>50</v>
      </c>
      <c r="P97" s="24">
        <f>K97/Date!$B$2*Date!$B$3+K97</f>
        <v>150</v>
      </c>
      <c r="Q97" s="24">
        <f>J97*Date!$B$3+K97</f>
        <v>200</v>
      </c>
      <c r="R97" s="24">
        <f t="shared" si="6"/>
        <v>100</v>
      </c>
      <c r="S97" s="24">
        <f>J97/2*Date!$B$7+K97</f>
        <v>200</v>
      </c>
      <c r="T97" s="24">
        <f t="shared" si="7"/>
        <v>0</v>
      </c>
      <c r="U97" s="24">
        <f t="shared" si="8"/>
        <v>100</v>
      </c>
      <c r="V97" s="4">
        <v>0</v>
      </c>
      <c r="W97" s="4"/>
      <c r="X97" s="28" t="str">
        <f t="shared" si="9"/>
        <v>CHOOSE FORMULA</v>
      </c>
      <c r="Y97" s="4"/>
      <c r="Z97" s="4">
        <v>0</v>
      </c>
    </row>
    <row r="98" spans="1:26">
      <c r="A98" s="1" t="s">
        <v>6</v>
      </c>
      <c r="B98" s="1" t="s">
        <v>7</v>
      </c>
      <c r="C98" s="1" t="s">
        <v>8</v>
      </c>
      <c r="D98" s="1" t="s">
        <v>177</v>
      </c>
      <c r="E98" s="1" t="s">
        <v>8</v>
      </c>
      <c r="F98" s="1" t="s">
        <v>178</v>
      </c>
      <c r="G98" s="4">
        <v>50000</v>
      </c>
      <c r="H98" s="4">
        <v>0</v>
      </c>
      <c r="I98" s="4">
        <v>50000</v>
      </c>
      <c r="J98" s="4">
        <v>5551.87</v>
      </c>
      <c r="K98" s="4">
        <v>32398.52</v>
      </c>
      <c r="L98" s="4">
        <v>32196.41</v>
      </c>
      <c r="M98" s="4">
        <v>51013.2</v>
      </c>
      <c r="N98" s="24">
        <f>IF(AND(B98="60",C98="32"),(J98/'FD Date'!$B$4*'FD Date'!$B$6+K98),(J98/Date!$B$4*Date!$B$6+K98))</f>
        <v>60157.869999999995</v>
      </c>
      <c r="O98" s="24">
        <f t="shared" si="5"/>
        <v>11103.74</v>
      </c>
      <c r="P98" s="24">
        <f>K98/Date!$B$2*Date!$B$3+K98</f>
        <v>48597.78</v>
      </c>
      <c r="Q98" s="24">
        <f>J98*Date!$B$3+K98</f>
        <v>54606</v>
      </c>
      <c r="R98" s="24">
        <f t="shared" si="6"/>
        <v>51333.430667083689</v>
      </c>
      <c r="S98" s="24">
        <f>J98/2*Date!$B$7+K98</f>
        <v>54606</v>
      </c>
      <c r="T98" s="24">
        <f t="shared" si="7"/>
        <v>50000</v>
      </c>
      <c r="U98" s="24">
        <f t="shared" si="8"/>
        <v>32398.52</v>
      </c>
      <c r="V98" s="4">
        <v>0</v>
      </c>
      <c r="W98" s="4"/>
      <c r="X98" s="28" t="str">
        <f t="shared" si="9"/>
        <v>CHOOSE FORMULA</v>
      </c>
      <c r="Y98" s="4"/>
      <c r="Z98" s="4">
        <v>49515</v>
      </c>
    </row>
    <row r="99" spans="1:26">
      <c r="A99" s="1" t="s">
        <v>6</v>
      </c>
      <c r="B99" s="1" t="s">
        <v>7</v>
      </c>
      <c r="C99" s="1" t="s">
        <v>8</v>
      </c>
      <c r="D99" s="1" t="s">
        <v>95</v>
      </c>
      <c r="E99" s="1" t="s">
        <v>8</v>
      </c>
      <c r="F99" s="1" t="s">
        <v>179</v>
      </c>
      <c r="G99" s="4">
        <v>200</v>
      </c>
      <c r="H99" s="4">
        <v>0</v>
      </c>
      <c r="I99" s="4">
        <v>200</v>
      </c>
      <c r="J99" s="4">
        <v>0.05</v>
      </c>
      <c r="K99" s="4">
        <v>0.73</v>
      </c>
      <c r="L99" s="4">
        <v>-7.9</v>
      </c>
      <c r="M99" s="4">
        <v>4.3099999999999996</v>
      </c>
      <c r="N99" s="24">
        <f>IF(AND(B99="60",C99="32"),(J99/'FD Date'!$B$4*'FD Date'!$B$6+K99),(J99/Date!$B$4*Date!$B$6+K99))</f>
        <v>0.98</v>
      </c>
      <c r="O99" s="24">
        <f t="shared" si="5"/>
        <v>0.1</v>
      </c>
      <c r="P99" s="24">
        <f>K99/Date!$B$2*Date!$B$3+K99</f>
        <v>1.095</v>
      </c>
      <c r="Q99" s="24">
        <f>J99*Date!$B$3+K99</f>
        <v>0.92999999999999994</v>
      </c>
      <c r="R99" s="24">
        <f t="shared" si="6"/>
        <v>-0.39826582278481004</v>
      </c>
      <c r="S99" s="24">
        <f>J99/2*Date!$B$7+K99</f>
        <v>0.92999999999999994</v>
      </c>
      <c r="T99" s="24">
        <f t="shared" si="7"/>
        <v>200</v>
      </c>
      <c r="U99" s="24">
        <f t="shared" si="8"/>
        <v>0.73</v>
      </c>
      <c r="V99" s="4">
        <v>0</v>
      </c>
      <c r="W99" s="4"/>
      <c r="X99" s="28" t="str">
        <f t="shared" si="9"/>
        <v>CHOOSE FORMULA</v>
      </c>
      <c r="Y99" s="4"/>
      <c r="Z99" s="4">
        <v>0</v>
      </c>
    </row>
    <row r="100" spans="1:26">
      <c r="A100" s="1" t="s">
        <v>6</v>
      </c>
      <c r="B100" s="1" t="s">
        <v>7</v>
      </c>
      <c r="C100" s="1" t="s">
        <v>8</v>
      </c>
      <c r="D100" s="1" t="s">
        <v>180</v>
      </c>
      <c r="E100" s="1" t="s">
        <v>8</v>
      </c>
      <c r="F100" s="1" t="s">
        <v>181</v>
      </c>
      <c r="G100" s="4">
        <v>200</v>
      </c>
      <c r="H100" s="4">
        <v>0</v>
      </c>
      <c r="I100" s="4">
        <v>200</v>
      </c>
      <c r="J100" s="4">
        <v>0</v>
      </c>
      <c r="K100" s="4">
        <v>0</v>
      </c>
      <c r="L100" s="4">
        <v>60</v>
      </c>
      <c r="M100" s="4">
        <v>60</v>
      </c>
      <c r="N100" s="24">
        <f>IF(AND(B100="60",C100="32"),(J100/'FD Date'!$B$4*'FD Date'!$B$6+K100),(J100/Date!$B$4*Date!$B$6+K100))</f>
        <v>0</v>
      </c>
      <c r="O100" s="24">
        <f t="shared" si="5"/>
        <v>0</v>
      </c>
      <c r="P100" s="24">
        <f>K100/Date!$B$2*Date!$B$3+K100</f>
        <v>0</v>
      </c>
      <c r="Q100" s="24">
        <f>J100*Date!$B$3+K100</f>
        <v>0</v>
      </c>
      <c r="R100" s="24">
        <f t="shared" si="6"/>
        <v>0</v>
      </c>
      <c r="S100" s="24">
        <f>J100/2*Date!$B$7+K100</f>
        <v>0</v>
      </c>
      <c r="T100" s="24">
        <f t="shared" si="7"/>
        <v>200</v>
      </c>
      <c r="U100" s="24">
        <f t="shared" si="8"/>
        <v>0</v>
      </c>
      <c r="V100" s="4">
        <v>0</v>
      </c>
      <c r="W100" s="4"/>
      <c r="X100" s="28" t="str">
        <f t="shared" si="9"/>
        <v>CHOOSE FORMULA</v>
      </c>
      <c r="Y100" s="4"/>
      <c r="Z100" s="4">
        <v>0</v>
      </c>
    </row>
    <row r="101" spans="1:26">
      <c r="A101" s="1" t="s">
        <v>6</v>
      </c>
      <c r="B101" s="1" t="s">
        <v>7</v>
      </c>
      <c r="C101" s="1" t="s">
        <v>8</v>
      </c>
      <c r="D101" s="1" t="s">
        <v>182</v>
      </c>
      <c r="E101" s="1" t="s">
        <v>8</v>
      </c>
      <c r="F101" s="1" t="s">
        <v>183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24">
        <f>IF(AND(B101="60",C101="32"),(J101/'FD Date'!$B$4*'FD Date'!$B$6+K101),(J101/Date!$B$4*Date!$B$6+K101))</f>
        <v>0</v>
      </c>
      <c r="O101" s="24">
        <f t="shared" si="5"/>
        <v>0</v>
      </c>
      <c r="P101" s="24">
        <f>K101/Date!$B$2*Date!$B$3+K101</f>
        <v>0</v>
      </c>
      <c r="Q101" s="24">
        <f>J101*Date!$B$3+K101</f>
        <v>0</v>
      </c>
      <c r="R101" s="24">
        <f t="shared" si="6"/>
        <v>0</v>
      </c>
      <c r="S101" s="24">
        <f>J101/2*Date!$B$7+K101</f>
        <v>0</v>
      </c>
      <c r="T101" s="24">
        <f t="shared" si="7"/>
        <v>0</v>
      </c>
      <c r="U101" s="24">
        <f t="shared" si="8"/>
        <v>0</v>
      </c>
      <c r="V101" s="4">
        <v>0</v>
      </c>
      <c r="W101" s="4"/>
      <c r="X101" s="28" t="str">
        <f t="shared" si="9"/>
        <v>CHOOSE FORMULA</v>
      </c>
      <c r="Y101" s="4"/>
      <c r="Z101" s="4">
        <v>0</v>
      </c>
    </row>
    <row r="102" spans="1:26">
      <c r="A102" s="1" t="s">
        <v>6</v>
      </c>
      <c r="B102" s="1" t="s">
        <v>7</v>
      </c>
      <c r="C102" s="1" t="s">
        <v>8</v>
      </c>
      <c r="D102" s="1" t="s">
        <v>97</v>
      </c>
      <c r="E102" s="1" t="s">
        <v>8</v>
      </c>
      <c r="F102" s="1" t="s">
        <v>184</v>
      </c>
      <c r="G102" s="4">
        <v>40000</v>
      </c>
      <c r="H102" s="4">
        <v>0</v>
      </c>
      <c r="I102" s="4">
        <v>40000</v>
      </c>
      <c r="J102" s="4">
        <v>-1137.5999999999999</v>
      </c>
      <c r="K102" s="4">
        <v>87470.03</v>
      </c>
      <c r="L102" s="4">
        <v>24448.959999999999</v>
      </c>
      <c r="M102" s="4">
        <v>114130.61</v>
      </c>
      <c r="N102" s="24">
        <f>IF(AND(B102="60",C102="32"),(J102/'FD Date'!$B$4*'FD Date'!$B$6+K102),(J102/Date!$B$4*Date!$B$6+K102))</f>
        <v>81782.03</v>
      </c>
      <c r="O102" s="24">
        <f t="shared" si="5"/>
        <v>-2275.1999999999998</v>
      </c>
      <c r="P102" s="24">
        <f>K102/Date!$B$2*Date!$B$3+K102</f>
        <v>131205.04499999998</v>
      </c>
      <c r="Q102" s="24">
        <f>J102*Date!$B$3+K102</f>
        <v>82919.63</v>
      </c>
      <c r="R102" s="24">
        <f t="shared" si="6"/>
        <v>408320.34902990964</v>
      </c>
      <c r="S102" s="24">
        <f>J102/2*Date!$B$7+K102</f>
        <v>82919.63</v>
      </c>
      <c r="T102" s="24">
        <f t="shared" si="7"/>
        <v>40000</v>
      </c>
      <c r="U102" s="24">
        <f t="shared" si="8"/>
        <v>87470.03</v>
      </c>
      <c r="V102" s="4">
        <v>0</v>
      </c>
      <c r="W102" s="4"/>
      <c r="X102" s="28" t="str">
        <f t="shared" si="9"/>
        <v>CHOOSE FORMULA</v>
      </c>
      <c r="Y102" s="4"/>
      <c r="Z102" s="4">
        <v>87698</v>
      </c>
    </row>
    <row r="103" spans="1:26">
      <c r="A103" s="1" t="s">
        <v>6</v>
      </c>
      <c r="B103" s="1" t="s">
        <v>7</v>
      </c>
      <c r="C103" s="1" t="s">
        <v>8</v>
      </c>
      <c r="D103" s="1" t="s">
        <v>97</v>
      </c>
      <c r="E103" s="1" t="s">
        <v>13</v>
      </c>
      <c r="F103" s="1" t="s">
        <v>185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24">
        <f>IF(AND(B103="60",C103="32"),(J103/'FD Date'!$B$4*'FD Date'!$B$6+K103),(J103/Date!$B$4*Date!$B$6+K103))</f>
        <v>0</v>
      </c>
      <c r="O103" s="24">
        <f t="shared" si="5"/>
        <v>0</v>
      </c>
      <c r="P103" s="24">
        <f>K103/Date!$B$2*Date!$B$3+K103</f>
        <v>0</v>
      </c>
      <c r="Q103" s="24">
        <f>J103*Date!$B$3+K103</f>
        <v>0</v>
      </c>
      <c r="R103" s="24">
        <f t="shared" si="6"/>
        <v>0</v>
      </c>
      <c r="S103" s="24">
        <f>J103/2*Date!$B$7+K103</f>
        <v>0</v>
      </c>
      <c r="T103" s="24">
        <f t="shared" si="7"/>
        <v>0</v>
      </c>
      <c r="U103" s="24">
        <f t="shared" si="8"/>
        <v>0</v>
      </c>
      <c r="V103" s="4">
        <v>0</v>
      </c>
      <c r="W103" s="4"/>
      <c r="X103" s="28" t="str">
        <f t="shared" si="9"/>
        <v>CHOOSE FORMULA</v>
      </c>
      <c r="Y103" s="4"/>
      <c r="Z103" s="4">
        <v>0</v>
      </c>
    </row>
    <row r="104" spans="1:26">
      <c r="A104" s="1" t="s">
        <v>6</v>
      </c>
      <c r="B104" s="1" t="s">
        <v>7</v>
      </c>
      <c r="C104" s="1" t="s">
        <v>8</v>
      </c>
      <c r="D104" s="1" t="s">
        <v>97</v>
      </c>
      <c r="E104" s="1" t="s">
        <v>15</v>
      </c>
      <c r="F104" s="1" t="s">
        <v>186</v>
      </c>
      <c r="G104" s="4">
        <v>0</v>
      </c>
      <c r="H104" s="4">
        <v>0</v>
      </c>
      <c r="I104" s="4">
        <v>0</v>
      </c>
      <c r="J104" s="4">
        <v>0</v>
      </c>
      <c r="K104" s="4">
        <v>21729.61</v>
      </c>
      <c r="L104" s="4">
        <v>0</v>
      </c>
      <c r="M104" s="4">
        <v>0</v>
      </c>
      <c r="N104" s="24">
        <f>IF(AND(B104="60",C104="32"),(J104/'FD Date'!$B$4*'FD Date'!$B$6+K104),(J104/Date!$B$4*Date!$B$6+K104))</f>
        <v>21729.61</v>
      </c>
      <c r="O104" s="24">
        <f t="shared" si="5"/>
        <v>0</v>
      </c>
      <c r="P104" s="24">
        <f>K104/Date!$B$2*Date!$B$3+K104</f>
        <v>32594.415000000001</v>
      </c>
      <c r="Q104" s="24">
        <f>J104*Date!$B$3+K104</f>
        <v>21729.61</v>
      </c>
      <c r="R104" s="24">
        <f t="shared" si="6"/>
        <v>0</v>
      </c>
      <c r="S104" s="24">
        <f>J104/2*Date!$B$7+K104</f>
        <v>21729.61</v>
      </c>
      <c r="T104" s="24">
        <f t="shared" si="7"/>
        <v>0</v>
      </c>
      <c r="U104" s="24">
        <f t="shared" si="8"/>
        <v>21729.61</v>
      </c>
      <c r="V104" s="4">
        <v>0</v>
      </c>
      <c r="W104" s="4"/>
      <c r="X104" s="28" t="str">
        <f t="shared" si="9"/>
        <v>CHOOSE FORMULA</v>
      </c>
      <c r="Y104" s="4"/>
      <c r="Z104" s="4">
        <v>0</v>
      </c>
    </row>
    <row r="105" spans="1:26">
      <c r="A105" s="1" t="s">
        <v>6</v>
      </c>
      <c r="B105" s="1" t="s">
        <v>7</v>
      </c>
      <c r="C105" s="1" t="s">
        <v>8</v>
      </c>
      <c r="D105" s="1" t="s">
        <v>187</v>
      </c>
      <c r="E105" s="1" t="s">
        <v>8</v>
      </c>
      <c r="F105" s="1" t="s">
        <v>188</v>
      </c>
      <c r="G105" s="4">
        <v>2000</v>
      </c>
      <c r="H105" s="4">
        <v>0</v>
      </c>
      <c r="I105" s="4">
        <v>2000</v>
      </c>
      <c r="J105" s="4">
        <v>0</v>
      </c>
      <c r="K105" s="4">
        <v>0</v>
      </c>
      <c r="L105" s="4">
        <v>0</v>
      </c>
      <c r="M105" s="4">
        <v>0</v>
      </c>
      <c r="N105" s="24">
        <f>IF(AND(B105="60",C105="32"),(J105/'FD Date'!$B$4*'FD Date'!$B$6+K105),(J105/Date!$B$4*Date!$B$6+K105))</f>
        <v>0</v>
      </c>
      <c r="O105" s="24">
        <f t="shared" si="5"/>
        <v>0</v>
      </c>
      <c r="P105" s="24">
        <f>K105/Date!$B$2*Date!$B$3+K105</f>
        <v>0</v>
      </c>
      <c r="Q105" s="24">
        <f>J105*Date!$B$3+K105</f>
        <v>0</v>
      </c>
      <c r="R105" s="24">
        <f t="shared" si="6"/>
        <v>0</v>
      </c>
      <c r="S105" s="24">
        <f>J105/2*Date!$B$7+K105</f>
        <v>0</v>
      </c>
      <c r="T105" s="24">
        <f t="shared" si="7"/>
        <v>2000</v>
      </c>
      <c r="U105" s="24">
        <f t="shared" si="8"/>
        <v>0</v>
      </c>
      <c r="V105" s="4">
        <v>0</v>
      </c>
      <c r="W105" s="4"/>
      <c r="X105" s="28" t="str">
        <f t="shared" si="9"/>
        <v>CHOOSE FORMULA</v>
      </c>
      <c r="Y105" s="4"/>
      <c r="Z105" s="4">
        <v>0</v>
      </c>
    </row>
    <row r="106" spans="1:26">
      <c r="A106" s="1" t="s">
        <v>6</v>
      </c>
      <c r="B106" s="1" t="s">
        <v>7</v>
      </c>
      <c r="C106" s="1" t="s">
        <v>8</v>
      </c>
      <c r="D106" s="1" t="s">
        <v>189</v>
      </c>
      <c r="E106" s="1" t="s">
        <v>8</v>
      </c>
      <c r="F106" s="1" t="s">
        <v>190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24">
        <f>IF(AND(B106="60",C106="32"),(J106/'FD Date'!$B$4*'FD Date'!$B$6+K106),(J106/Date!$B$4*Date!$B$6+K106))</f>
        <v>0</v>
      </c>
      <c r="O106" s="24">
        <f t="shared" si="5"/>
        <v>0</v>
      </c>
      <c r="P106" s="24">
        <f>K106/Date!$B$2*Date!$B$3+K106</f>
        <v>0</v>
      </c>
      <c r="Q106" s="24">
        <f>J106*Date!$B$3+K106</f>
        <v>0</v>
      </c>
      <c r="R106" s="24">
        <f t="shared" si="6"/>
        <v>0</v>
      </c>
      <c r="S106" s="24">
        <f>J106/2*Date!$B$7+K106</f>
        <v>0</v>
      </c>
      <c r="T106" s="24">
        <f t="shared" si="7"/>
        <v>0</v>
      </c>
      <c r="U106" s="24">
        <f t="shared" si="8"/>
        <v>0</v>
      </c>
      <c r="V106" s="4">
        <v>0</v>
      </c>
      <c r="W106" s="4"/>
      <c r="X106" s="28" t="str">
        <f t="shared" si="9"/>
        <v>CHOOSE FORMULA</v>
      </c>
      <c r="Y106" s="4"/>
      <c r="Z106" s="4">
        <v>0</v>
      </c>
    </row>
    <row r="107" spans="1:26">
      <c r="A107" s="1" t="s">
        <v>6</v>
      </c>
      <c r="B107" s="1" t="s">
        <v>7</v>
      </c>
      <c r="C107" s="1" t="s">
        <v>8</v>
      </c>
      <c r="D107" s="1" t="s">
        <v>191</v>
      </c>
      <c r="E107" s="1" t="s">
        <v>8</v>
      </c>
      <c r="F107" s="1" t="s">
        <v>192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24">
        <f>IF(AND(B107="60",C107="32"),(J107/'FD Date'!$B$4*'FD Date'!$B$6+K107),(J107/Date!$B$4*Date!$B$6+K107))</f>
        <v>0</v>
      </c>
      <c r="O107" s="24">
        <f t="shared" si="5"/>
        <v>0</v>
      </c>
      <c r="P107" s="24">
        <f>K107/Date!$B$2*Date!$B$3+K107</f>
        <v>0</v>
      </c>
      <c r="Q107" s="24">
        <f>J107*Date!$B$3+K107</f>
        <v>0</v>
      </c>
      <c r="R107" s="24">
        <f t="shared" si="6"/>
        <v>0</v>
      </c>
      <c r="S107" s="24">
        <f>J107/2*Date!$B$7+K107</f>
        <v>0</v>
      </c>
      <c r="T107" s="24">
        <f t="shared" si="7"/>
        <v>0</v>
      </c>
      <c r="U107" s="24">
        <f t="shared" si="8"/>
        <v>0</v>
      </c>
      <c r="V107" s="4">
        <v>0</v>
      </c>
      <c r="W107" s="4"/>
      <c r="X107" s="28" t="str">
        <f t="shared" si="9"/>
        <v>CHOOSE FORMULA</v>
      </c>
      <c r="Y107" s="4"/>
      <c r="Z107" s="4">
        <v>0</v>
      </c>
    </row>
    <row r="108" spans="1:26">
      <c r="A108" s="1" t="s">
        <v>6</v>
      </c>
      <c r="B108" s="1" t="s">
        <v>7</v>
      </c>
      <c r="C108" s="1" t="s">
        <v>8</v>
      </c>
      <c r="D108" s="1" t="s">
        <v>191</v>
      </c>
      <c r="E108" s="1" t="s">
        <v>13</v>
      </c>
      <c r="F108" s="1" t="s">
        <v>193</v>
      </c>
      <c r="G108" s="4">
        <v>0</v>
      </c>
      <c r="H108" s="4">
        <v>0</v>
      </c>
      <c r="I108" s="4">
        <v>0</v>
      </c>
      <c r="J108" s="4">
        <v>0</v>
      </c>
      <c r="K108" s="4">
        <v>264.61</v>
      </c>
      <c r="L108" s="4">
        <v>0</v>
      </c>
      <c r="M108" s="4">
        <v>130.41999999999999</v>
      </c>
      <c r="N108" s="24">
        <f>IF(AND(B108="60",C108="32"),(J108/'FD Date'!$B$4*'FD Date'!$B$6+K108),(J108/Date!$B$4*Date!$B$6+K108))</f>
        <v>264.61</v>
      </c>
      <c r="O108" s="24">
        <f t="shared" si="5"/>
        <v>0</v>
      </c>
      <c r="P108" s="24">
        <f>K108/Date!$B$2*Date!$B$3+K108</f>
        <v>396.91500000000002</v>
      </c>
      <c r="Q108" s="24">
        <f>J108*Date!$B$3+K108</f>
        <v>264.61</v>
      </c>
      <c r="R108" s="24">
        <f t="shared" si="6"/>
        <v>0</v>
      </c>
      <c r="S108" s="24">
        <f>J108/2*Date!$B$7+K108</f>
        <v>264.61</v>
      </c>
      <c r="T108" s="24">
        <f t="shared" si="7"/>
        <v>0</v>
      </c>
      <c r="U108" s="24">
        <f t="shared" si="8"/>
        <v>264.61</v>
      </c>
      <c r="V108" s="4">
        <v>0</v>
      </c>
      <c r="W108" s="4"/>
      <c r="X108" s="28" t="str">
        <f t="shared" si="9"/>
        <v>CHOOSE FORMULA</v>
      </c>
      <c r="Y108" s="4"/>
      <c r="Z108" s="4">
        <v>265</v>
      </c>
    </row>
    <row r="109" spans="1:26">
      <c r="A109" s="1" t="s">
        <v>6</v>
      </c>
      <c r="B109" s="1" t="s">
        <v>7</v>
      </c>
      <c r="C109" s="1" t="s">
        <v>8</v>
      </c>
      <c r="D109" s="1" t="s">
        <v>191</v>
      </c>
      <c r="E109" s="1" t="s">
        <v>15</v>
      </c>
      <c r="F109" s="1" t="s">
        <v>194</v>
      </c>
      <c r="G109" s="4">
        <v>35000</v>
      </c>
      <c r="H109" s="4">
        <v>0</v>
      </c>
      <c r="I109" s="4">
        <v>35000</v>
      </c>
      <c r="J109" s="4">
        <v>480</v>
      </c>
      <c r="K109" s="4">
        <v>43555</v>
      </c>
      <c r="L109" s="4">
        <v>36163</v>
      </c>
      <c r="M109" s="4">
        <v>38723</v>
      </c>
      <c r="N109" s="24">
        <f>IF(AND(B109="60",C109="32"),(J109/'FD Date'!$B$4*'FD Date'!$B$6+K109),(J109/Date!$B$4*Date!$B$6+K109))</f>
        <v>45955</v>
      </c>
      <c r="O109" s="24">
        <f t="shared" si="5"/>
        <v>960</v>
      </c>
      <c r="P109" s="24">
        <f>K109/Date!$B$2*Date!$B$3+K109</f>
        <v>65332.5</v>
      </c>
      <c r="Q109" s="24">
        <f>J109*Date!$B$3+K109</f>
        <v>45475</v>
      </c>
      <c r="R109" s="24">
        <f t="shared" si="6"/>
        <v>46638.284019578023</v>
      </c>
      <c r="S109" s="24">
        <f>J109/2*Date!$B$7+K109</f>
        <v>45475</v>
      </c>
      <c r="T109" s="24">
        <f t="shared" si="7"/>
        <v>35000</v>
      </c>
      <c r="U109" s="24">
        <f t="shared" si="8"/>
        <v>43555</v>
      </c>
      <c r="V109" s="4">
        <v>0</v>
      </c>
      <c r="W109" s="4"/>
      <c r="X109" s="28" t="str">
        <f t="shared" si="9"/>
        <v>CHOOSE FORMULA</v>
      </c>
      <c r="Y109" s="4"/>
      <c r="Z109" s="4">
        <v>46896</v>
      </c>
    </row>
    <row r="110" spans="1:26">
      <c r="A110" s="1" t="s">
        <v>6</v>
      </c>
      <c r="B110" s="1" t="s">
        <v>7</v>
      </c>
      <c r="C110" s="1" t="s">
        <v>8</v>
      </c>
      <c r="D110" s="1" t="s">
        <v>191</v>
      </c>
      <c r="E110" s="1" t="s">
        <v>80</v>
      </c>
      <c r="F110" s="1" t="s">
        <v>195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24">
        <f>IF(AND(B110="60",C110="32"),(J110/'FD Date'!$B$4*'FD Date'!$B$6+K110),(J110/Date!$B$4*Date!$B$6+K110))</f>
        <v>0</v>
      </c>
      <c r="O110" s="24">
        <f t="shared" si="5"/>
        <v>0</v>
      </c>
      <c r="P110" s="24">
        <f>K110/Date!$B$2*Date!$B$3+K110</f>
        <v>0</v>
      </c>
      <c r="Q110" s="24">
        <f>J110*Date!$B$3+K110</f>
        <v>0</v>
      </c>
      <c r="R110" s="24">
        <f t="shared" si="6"/>
        <v>0</v>
      </c>
      <c r="S110" s="24">
        <f>J110/2*Date!$B$7+K110</f>
        <v>0</v>
      </c>
      <c r="T110" s="24">
        <f t="shared" si="7"/>
        <v>0</v>
      </c>
      <c r="U110" s="24">
        <f t="shared" si="8"/>
        <v>0</v>
      </c>
      <c r="V110" s="4">
        <v>0</v>
      </c>
      <c r="W110" s="4"/>
      <c r="X110" s="28" t="str">
        <f t="shared" si="9"/>
        <v>CHOOSE FORMULA</v>
      </c>
      <c r="Y110" s="4"/>
      <c r="Z110" s="4">
        <v>0</v>
      </c>
    </row>
    <row r="111" spans="1:26">
      <c r="A111" s="1" t="s">
        <v>6</v>
      </c>
      <c r="B111" s="1" t="s">
        <v>7</v>
      </c>
      <c r="C111" s="1" t="s">
        <v>8</v>
      </c>
      <c r="D111" s="1" t="s">
        <v>191</v>
      </c>
      <c r="E111" s="1" t="s">
        <v>82</v>
      </c>
      <c r="F111" s="1" t="s">
        <v>196</v>
      </c>
      <c r="G111" s="4">
        <v>1450000</v>
      </c>
      <c r="H111" s="4">
        <v>0</v>
      </c>
      <c r="I111" s="4">
        <v>1450000</v>
      </c>
      <c r="J111" s="4">
        <v>170562.75</v>
      </c>
      <c r="K111" s="4">
        <v>1180505.49</v>
      </c>
      <c r="L111" s="4">
        <v>1016157.06</v>
      </c>
      <c r="M111" s="4">
        <v>1710740.07</v>
      </c>
      <c r="N111" s="24">
        <f>IF(AND(B111="60",C111="32"),(J111/'FD Date'!$B$4*'FD Date'!$B$6+K111),(J111/Date!$B$4*Date!$B$6+K111))</f>
        <v>2033319.24</v>
      </c>
      <c r="O111" s="24">
        <f t="shared" si="5"/>
        <v>341125.5</v>
      </c>
      <c r="P111" s="24">
        <f>K111/Date!$B$2*Date!$B$3+K111</f>
        <v>1770758.2349999999</v>
      </c>
      <c r="Q111" s="24">
        <f>J111*Date!$B$3+K111</f>
        <v>1862756.49</v>
      </c>
      <c r="R111" s="24">
        <f t="shared" si="6"/>
        <v>1987427.0662430709</v>
      </c>
      <c r="S111" s="24">
        <f>J111/2*Date!$B$7+K111</f>
        <v>1862756.49</v>
      </c>
      <c r="T111" s="24">
        <f t="shared" si="7"/>
        <v>1450000</v>
      </c>
      <c r="U111" s="24">
        <f t="shared" si="8"/>
        <v>1180505.49</v>
      </c>
      <c r="V111" s="4">
        <v>0</v>
      </c>
      <c r="W111" s="4"/>
      <c r="X111" s="28" t="str">
        <f t="shared" si="9"/>
        <v>CHOOSE FORMULA</v>
      </c>
      <c r="Y111" s="4"/>
      <c r="Z111" s="4">
        <v>1820600</v>
      </c>
    </row>
    <row r="112" spans="1:26">
      <c r="A112" s="1" t="s">
        <v>6</v>
      </c>
      <c r="B112" s="1" t="s">
        <v>7</v>
      </c>
      <c r="C112" s="1" t="s">
        <v>8</v>
      </c>
      <c r="D112" s="1" t="s">
        <v>197</v>
      </c>
      <c r="E112" s="1" t="s">
        <v>8</v>
      </c>
      <c r="F112" s="1" t="s">
        <v>198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24">
        <f>IF(AND(B112="60",C112="32"),(J112/'FD Date'!$B$4*'FD Date'!$B$6+K112),(J112/Date!$B$4*Date!$B$6+K112))</f>
        <v>0</v>
      </c>
      <c r="O112" s="24">
        <f t="shared" si="5"/>
        <v>0</v>
      </c>
      <c r="P112" s="24">
        <f>K112/Date!$B$2*Date!$B$3+K112</f>
        <v>0</v>
      </c>
      <c r="Q112" s="24">
        <f>J112*Date!$B$3+K112</f>
        <v>0</v>
      </c>
      <c r="R112" s="24">
        <f t="shared" si="6"/>
        <v>0</v>
      </c>
      <c r="S112" s="24">
        <f>J112/2*Date!$B$7+K112</f>
        <v>0</v>
      </c>
      <c r="T112" s="24">
        <f t="shared" si="7"/>
        <v>0</v>
      </c>
      <c r="U112" s="24">
        <f t="shared" si="8"/>
        <v>0</v>
      </c>
      <c r="V112" s="4">
        <v>0</v>
      </c>
      <c r="W112" s="4"/>
      <c r="X112" s="28" t="str">
        <f t="shared" si="9"/>
        <v>CHOOSE FORMULA</v>
      </c>
      <c r="Y112" s="4"/>
      <c r="Z112" s="4">
        <v>0</v>
      </c>
    </row>
    <row r="113" spans="1:26">
      <c r="A113" s="1" t="s">
        <v>6</v>
      </c>
      <c r="B113" s="1" t="s">
        <v>7</v>
      </c>
      <c r="C113" s="1" t="s">
        <v>8</v>
      </c>
      <c r="D113" s="1" t="s">
        <v>197</v>
      </c>
      <c r="E113" s="1" t="s">
        <v>13</v>
      </c>
      <c r="F113" s="1" t="s">
        <v>199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24">
        <f>IF(AND(B113="60",C113="32"),(J113/'FD Date'!$B$4*'FD Date'!$B$6+K113),(J113/Date!$B$4*Date!$B$6+K113))</f>
        <v>0</v>
      </c>
      <c r="O113" s="24">
        <f t="shared" si="5"/>
        <v>0</v>
      </c>
      <c r="P113" s="24">
        <f>K113/Date!$B$2*Date!$B$3+K113</f>
        <v>0</v>
      </c>
      <c r="Q113" s="24">
        <f>J113*Date!$B$3+K113</f>
        <v>0</v>
      </c>
      <c r="R113" s="24">
        <f t="shared" si="6"/>
        <v>0</v>
      </c>
      <c r="S113" s="24">
        <f>J113/2*Date!$B$7+K113</f>
        <v>0</v>
      </c>
      <c r="T113" s="24">
        <f t="shared" si="7"/>
        <v>0</v>
      </c>
      <c r="U113" s="24">
        <f t="shared" si="8"/>
        <v>0</v>
      </c>
      <c r="V113" s="4">
        <v>0</v>
      </c>
      <c r="W113" s="4"/>
      <c r="X113" s="28" t="str">
        <f t="shared" si="9"/>
        <v>CHOOSE FORMULA</v>
      </c>
      <c r="Y113" s="4"/>
      <c r="Z113" s="4">
        <v>0</v>
      </c>
    </row>
    <row r="114" spans="1:26">
      <c r="A114" s="1" t="s">
        <v>6</v>
      </c>
      <c r="B114" s="1" t="s">
        <v>7</v>
      </c>
      <c r="C114" s="1" t="s">
        <v>8</v>
      </c>
      <c r="D114" s="1" t="s">
        <v>197</v>
      </c>
      <c r="E114" s="1" t="s">
        <v>15</v>
      </c>
      <c r="F114" s="1" t="s">
        <v>200</v>
      </c>
      <c r="G114" s="4">
        <v>175000</v>
      </c>
      <c r="H114" s="4">
        <v>0</v>
      </c>
      <c r="I114" s="4">
        <v>175000</v>
      </c>
      <c r="J114" s="4">
        <v>19980</v>
      </c>
      <c r="K114" s="4">
        <v>120500</v>
      </c>
      <c r="L114" s="4">
        <v>134210</v>
      </c>
      <c r="M114" s="4">
        <v>163975</v>
      </c>
      <c r="N114" s="24">
        <f>IF(AND(B114="60",C114="32"),(J114/'FD Date'!$B$4*'FD Date'!$B$6+K114),(J114/Date!$B$4*Date!$B$6+K114))</f>
        <v>220400</v>
      </c>
      <c r="O114" s="24">
        <f t="shared" si="5"/>
        <v>39960</v>
      </c>
      <c r="P114" s="24">
        <f>K114/Date!$B$2*Date!$B$3+K114</f>
        <v>180750</v>
      </c>
      <c r="Q114" s="24">
        <f>J114*Date!$B$3+K114</f>
        <v>200420</v>
      </c>
      <c r="R114" s="24">
        <f t="shared" si="6"/>
        <v>147224.40578198346</v>
      </c>
      <c r="S114" s="24">
        <f>J114/2*Date!$B$7+K114</f>
        <v>200420</v>
      </c>
      <c r="T114" s="24">
        <f t="shared" si="7"/>
        <v>175000</v>
      </c>
      <c r="U114" s="24">
        <f t="shared" si="8"/>
        <v>120500</v>
      </c>
      <c r="V114" s="4">
        <v>0</v>
      </c>
      <c r="W114" s="4"/>
      <c r="X114" s="28" t="str">
        <f t="shared" si="9"/>
        <v>CHOOSE FORMULA</v>
      </c>
      <c r="Y114" s="4"/>
      <c r="Z114" s="4">
        <v>128387</v>
      </c>
    </row>
    <row r="115" spans="1:26">
      <c r="A115" s="1" t="s">
        <v>6</v>
      </c>
      <c r="B115" s="1" t="s">
        <v>7</v>
      </c>
      <c r="C115" s="1" t="s">
        <v>8</v>
      </c>
      <c r="D115" s="1" t="s">
        <v>201</v>
      </c>
      <c r="E115" s="1" t="s">
        <v>8</v>
      </c>
      <c r="F115" s="1" t="s">
        <v>202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24">
        <f>IF(AND(B115="60",C115="32"),(J115/'FD Date'!$B$4*'FD Date'!$B$6+K115),(J115/Date!$B$4*Date!$B$6+K115))</f>
        <v>0</v>
      </c>
      <c r="O115" s="24">
        <f t="shared" si="5"/>
        <v>0</v>
      </c>
      <c r="P115" s="24">
        <f>K115/Date!$B$2*Date!$B$3+K115</f>
        <v>0</v>
      </c>
      <c r="Q115" s="24">
        <f>J115*Date!$B$3+K115</f>
        <v>0</v>
      </c>
      <c r="R115" s="24">
        <f t="shared" si="6"/>
        <v>0</v>
      </c>
      <c r="S115" s="24">
        <f>J115/2*Date!$B$7+K115</f>
        <v>0</v>
      </c>
      <c r="T115" s="24">
        <f t="shared" si="7"/>
        <v>0</v>
      </c>
      <c r="U115" s="24">
        <f t="shared" si="8"/>
        <v>0</v>
      </c>
      <c r="V115" s="4">
        <v>0</v>
      </c>
      <c r="W115" s="4"/>
      <c r="X115" s="28" t="str">
        <f t="shared" si="9"/>
        <v>CHOOSE FORMULA</v>
      </c>
      <c r="Y115" s="4"/>
      <c r="Z115" s="4">
        <v>0</v>
      </c>
    </row>
    <row r="116" spans="1:26">
      <c r="A116" s="1" t="s">
        <v>6</v>
      </c>
      <c r="B116" s="1" t="s">
        <v>7</v>
      </c>
      <c r="C116" s="1" t="s">
        <v>8</v>
      </c>
      <c r="D116" s="1" t="s">
        <v>203</v>
      </c>
      <c r="E116" s="1" t="s">
        <v>8</v>
      </c>
      <c r="F116" s="1" t="s">
        <v>204</v>
      </c>
      <c r="G116" s="4">
        <v>24000</v>
      </c>
      <c r="H116" s="4">
        <v>0</v>
      </c>
      <c r="I116" s="4">
        <v>24000</v>
      </c>
      <c r="J116" s="4">
        <v>0</v>
      </c>
      <c r="K116" s="4">
        <v>24000</v>
      </c>
      <c r="L116" s="4">
        <v>24000</v>
      </c>
      <c r="M116" s="4">
        <v>24000</v>
      </c>
      <c r="N116" s="24">
        <f>IF(AND(B116="60",C116="32"),(J116/'FD Date'!$B$4*'FD Date'!$B$6+K116),(J116/Date!$B$4*Date!$B$6+K116))</f>
        <v>24000</v>
      </c>
      <c r="O116" s="24">
        <f t="shared" si="5"/>
        <v>0</v>
      </c>
      <c r="P116" s="24">
        <f>K116/Date!$B$2*Date!$B$3+K116</f>
        <v>36000</v>
      </c>
      <c r="Q116" s="24">
        <f>J116*Date!$B$3+K116</f>
        <v>24000</v>
      </c>
      <c r="R116" s="24">
        <f t="shared" si="6"/>
        <v>24000</v>
      </c>
      <c r="S116" s="24">
        <f>J116/2*Date!$B$7+K116</f>
        <v>24000</v>
      </c>
      <c r="T116" s="24">
        <f t="shared" si="7"/>
        <v>24000</v>
      </c>
      <c r="U116" s="24">
        <f t="shared" si="8"/>
        <v>24000</v>
      </c>
      <c r="V116" s="4">
        <v>0</v>
      </c>
      <c r="W116" s="4"/>
      <c r="X116" s="28" t="str">
        <f t="shared" si="9"/>
        <v>CHOOSE FORMULA</v>
      </c>
      <c r="Y116" s="4"/>
      <c r="Z116" s="4">
        <v>24000</v>
      </c>
    </row>
    <row r="117" spans="1:26">
      <c r="A117" s="1" t="s">
        <v>6</v>
      </c>
      <c r="B117" s="1" t="s">
        <v>7</v>
      </c>
      <c r="C117" s="1" t="s">
        <v>8</v>
      </c>
      <c r="D117" s="1" t="s">
        <v>205</v>
      </c>
      <c r="E117" s="1" t="s">
        <v>8</v>
      </c>
      <c r="F117" s="1" t="s">
        <v>206</v>
      </c>
      <c r="G117" s="4">
        <v>15000</v>
      </c>
      <c r="H117" s="4">
        <v>0</v>
      </c>
      <c r="I117" s="4">
        <v>15000</v>
      </c>
      <c r="J117" s="4">
        <v>982.01</v>
      </c>
      <c r="K117" s="4">
        <v>141373.01</v>
      </c>
      <c r="L117" s="4">
        <v>98208.08</v>
      </c>
      <c r="M117" s="4">
        <v>122426.8</v>
      </c>
      <c r="N117" s="24">
        <f>IF(AND(B117="60",C117="32"),(J117/'FD Date'!$B$4*'FD Date'!$B$6+K117),(J117/Date!$B$4*Date!$B$6+K117))</f>
        <v>146283.06</v>
      </c>
      <c r="O117" s="24">
        <f t="shared" si="5"/>
        <v>1964.02</v>
      </c>
      <c r="P117" s="24">
        <f>K117/Date!$B$2*Date!$B$3+K117</f>
        <v>212059.51500000001</v>
      </c>
      <c r="Q117" s="24">
        <f>J117*Date!$B$3+K117</f>
        <v>145301.05000000002</v>
      </c>
      <c r="R117" s="24">
        <f t="shared" si="6"/>
        <v>176236.46873727703</v>
      </c>
      <c r="S117" s="24">
        <f>J117/2*Date!$B$7+K117</f>
        <v>145301.05000000002</v>
      </c>
      <c r="T117" s="24">
        <f t="shared" si="7"/>
        <v>15000</v>
      </c>
      <c r="U117" s="24">
        <f t="shared" si="8"/>
        <v>141373.01</v>
      </c>
      <c r="V117" s="4">
        <v>0</v>
      </c>
      <c r="W117" s="4"/>
      <c r="X117" s="28" t="str">
        <f t="shared" si="9"/>
        <v>CHOOSE FORMULA</v>
      </c>
      <c r="Y117" s="4"/>
      <c r="Z117" s="4">
        <v>140117</v>
      </c>
    </row>
    <row r="118" spans="1:26">
      <c r="A118" s="1" t="s">
        <v>6</v>
      </c>
      <c r="B118" s="1" t="s">
        <v>7</v>
      </c>
      <c r="C118" s="1" t="s">
        <v>8</v>
      </c>
      <c r="D118" s="1" t="s">
        <v>207</v>
      </c>
      <c r="E118" s="1" t="s">
        <v>8</v>
      </c>
      <c r="F118" s="1" t="s">
        <v>208</v>
      </c>
      <c r="G118" s="4">
        <v>250000</v>
      </c>
      <c r="H118" s="4">
        <v>0</v>
      </c>
      <c r="I118" s="4">
        <v>250000</v>
      </c>
      <c r="J118" s="4">
        <v>21463.19</v>
      </c>
      <c r="K118" s="4">
        <v>163001.1</v>
      </c>
      <c r="L118" s="4">
        <v>178661.28</v>
      </c>
      <c r="M118" s="4">
        <v>283600.19</v>
      </c>
      <c r="N118" s="24">
        <f>IF(AND(B118="60",C118="32"),(J118/'FD Date'!$B$4*'FD Date'!$B$6+K118),(J118/Date!$B$4*Date!$B$6+K118))</f>
        <v>270317.05</v>
      </c>
      <c r="O118" s="24">
        <f t="shared" si="5"/>
        <v>42926.38</v>
      </c>
      <c r="P118" s="24">
        <f>K118/Date!$B$2*Date!$B$3+K118</f>
        <v>244501.65000000002</v>
      </c>
      <c r="Q118" s="24">
        <f>J118*Date!$B$3+K118</f>
        <v>248853.86</v>
      </c>
      <c r="R118" s="24">
        <f t="shared" si="6"/>
        <v>258741.80981021182</v>
      </c>
      <c r="S118" s="24">
        <f>J118/2*Date!$B$7+K118</f>
        <v>248853.86</v>
      </c>
      <c r="T118" s="24">
        <f t="shared" si="7"/>
        <v>250000</v>
      </c>
      <c r="U118" s="24">
        <f t="shared" si="8"/>
        <v>163001.1</v>
      </c>
      <c r="V118" s="4">
        <v>0</v>
      </c>
      <c r="W118" s="4"/>
      <c r="X118" s="28" t="str">
        <f t="shared" si="9"/>
        <v>CHOOSE FORMULA</v>
      </c>
      <c r="Y118" s="4"/>
      <c r="Z118" s="4">
        <v>227278</v>
      </c>
    </row>
    <row r="119" spans="1:26">
      <c r="A119" s="1" t="s">
        <v>6</v>
      </c>
      <c r="B119" s="1" t="s">
        <v>7</v>
      </c>
      <c r="C119" s="1" t="s">
        <v>8</v>
      </c>
      <c r="D119" s="1" t="s">
        <v>209</v>
      </c>
      <c r="E119" s="1" t="s">
        <v>8</v>
      </c>
      <c r="F119" s="1" t="s">
        <v>210</v>
      </c>
      <c r="G119" s="4">
        <v>20000</v>
      </c>
      <c r="H119" s="4">
        <v>0</v>
      </c>
      <c r="I119" s="4">
        <v>20000</v>
      </c>
      <c r="J119" s="4">
        <v>1816.55</v>
      </c>
      <c r="K119" s="4">
        <v>2336.5500000000002</v>
      </c>
      <c r="L119" s="4">
        <v>9767.09</v>
      </c>
      <c r="M119" s="4">
        <v>20122.080000000002</v>
      </c>
      <c r="N119" s="24">
        <f>IF(AND(B119="60",C119="32"),(J119/'FD Date'!$B$4*'FD Date'!$B$6+K119),(J119/Date!$B$4*Date!$B$6+K119))</f>
        <v>11419.3</v>
      </c>
      <c r="O119" s="24">
        <f t="shared" si="5"/>
        <v>3633.1</v>
      </c>
      <c r="P119" s="24">
        <f>K119/Date!$B$2*Date!$B$3+K119</f>
        <v>3504.8250000000003</v>
      </c>
      <c r="Q119" s="24">
        <f>J119*Date!$B$3+K119</f>
        <v>9602.75</v>
      </c>
      <c r="R119" s="24">
        <f t="shared" si="6"/>
        <v>4813.741454619545</v>
      </c>
      <c r="S119" s="24">
        <f>J119/2*Date!$B$7+K119</f>
        <v>9602.75</v>
      </c>
      <c r="T119" s="24">
        <f t="shared" si="7"/>
        <v>20000</v>
      </c>
      <c r="U119" s="24">
        <f t="shared" si="8"/>
        <v>2336.5500000000002</v>
      </c>
      <c r="V119" s="4">
        <v>0</v>
      </c>
      <c r="W119" s="4"/>
      <c r="X119" s="28" t="str">
        <f t="shared" si="9"/>
        <v>CHOOSE FORMULA</v>
      </c>
      <c r="Y119" s="4"/>
      <c r="Z119" s="4">
        <v>520</v>
      </c>
    </row>
    <row r="120" spans="1:26">
      <c r="A120" s="1" t="s">
        <v>6</v>
      </c>
      <c r="B120" s="1" t="s">
        <v>7</v>
      </c>
      <c r="C120" s="1" t="s">
        <v>8</v>
      </c>
      <c r="D120" s="1" t="s">
        <v>211</v>
      </c>
      <c r="E120" s="1" t="s">
        <v>8</v>
      </c>
      <c r="F120" s="1" t="s">
        <v>212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24">
        <f>IF(AND(B120="60",C120="32"),(J120/'FD Date'!$B$4*'FD Date'!$B$6+K120),(J120/Date!$B$4*Date!$B$6+K120))</f>
        <v>0</v>
      </c>
      <c r="O120" s="24">
        <f t="shared" si="5"/>
        <v>0</v>
      </c>
      <c r="P120" s="24">
        <f>K120/Date!$B$2*Date!$B$3+K120</f>
        <v>0</v>
      </c>
      <c r="Q120" s="24">
        <f>J120*Date!$B$3+K120</f>
        <v>0</v>
      </c>
      <c r="R120" s="24">
        <f t="shared" si="6"/>
        <v>0</v>
      </c>
      <c r="S120" s="24">
        <f>J120/2*Date!$B$7+K120</f>
        <v>0</v>
      </c>
      <c r="T120" s="24">
        <f t="shared" si="7"/>
        <v>0</v>
      </c>
      <c r="U120" s="24">
        <f t="shared" si="8"/>
        <v>0</v>
      </c>
      <c r="V120" s="4">
        <v>0</v>
      </c>
      <c r="W120" s="4"/>
      <c r="X120" s="28" t="str">
        <f t="shared" si="9"/>
        <v>CHOOSE FORMULA</v>
      </c>
      <c r="Y120" s="4"/>
      <c r="Z120" s="4">
        <v>0</v>
      </c>
    </row>
    <row r="121" spans="1:26">
      <c r="A121" s="1" t="s">
        <v>6</v>
      </c>
      <c r="B121" s="1" t="s">
        <v>7</v>
      </c>
      <c r="C121" s="1" t="s">
        <v>8</v>
      </c>
      <c r="D121" s="1" t="s">
        <v>213</v>
      </c>
      <c r="E121" s="1" t="s">
        <v>8</v>
      </c>
      <c r="F121" s="1" t="s">
        <v>214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24">
        <f>IF(AND(B121="60",C121="32"),(J121/'FD Date'!$B$4*'FD Date'!$B$6+K121),(J121/Date!$B$4*Date!$B$6+K121))</f>
        <v>0</v>
      </c>
      <c r="O121" s="24">
        <f t="shared" si="5"/>
        <v>0</v>
      </c>
      <c r="P121" s="24">
        <f>K121/Date!$B$2*Date!$B$3+K121</f>
        <v>0</v>
      </c>
      <c r="Q121" s="24">
        <f>J121*Date!$B$3+K121</f>
        <v>0</v>
      </c>
      <c r="R121" s="24">
        <f t="shared" si="6"/>
        <v>0</v>
      </c>
      <c r="S121" s="24">
        <f>J121/2*Date!$B$7+K121</f>
        <v>0</v>
      </c>
      <c r="T121" s="24">
        <f t="shared" si="7"/>
        <v>0</v>
      </c>
      <c r="U121" s="24">
        <f t="shared" si="8"/>
        <v>0</v>
      </c>
      <c r="V121" s="4">
        <v>0</v>
      </c>
      <c r="W121" s="4"/>
      <c r="X121" s="28" t="str">
        <f t="shared" si="9"/>
        <v>CHOOSE FORMULA</v>
      </c>
      <c r="Y121" s="4"/>
      <c r="Z121" s="4">
        <v>0</v>
      </c>
    </row>
    <row r="122" spans="1:26">
      <c r="A122" s="1" t="s">
        <v>6</v>
      </c>
      <c r="B122" s="1" t="s">
        <v>7</v>
      </c>
      <c r="C122" s="1" t="s">
        <v>8</v>
      </c>
      <c r="D122" s="1" t="s">
        <v>215</v>
      </c>
      <c r="E122" s="1" t="s">
        <v>8</v>
      </c>
      <c r="F122" s="1" t="s">
        <v>216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24">
        <f>IF(AND(B122="60",C122="32"),(J122/'FD Date'!$B$4*'FD Date'!$B$6+K122),(J122/Date!$B$4*Date!$B$6+K122))</f>
        <v>0</v>
      </c>
      <c r="O122" s="24">
        <f t="shared" si="5"/>
        <v>0</v>
      </c>
      <c r="P122" s="24">
        <f>K122/Date!$B$2*Date!$B$3+K122</f>
        <v>0</v>
      </c>
      <c r="Q122" s="24">
        <f>J122*Date!$B$3+K122</f>
        <v>0</v>
      </c>
      <c r="R122" s="24">
        <f t="shared" si="6"/>
        <v>0</v>
      </c>
      <c r="S122" s="24">
        <f>J122/2*Date!$B$7+K122</f>
        <v>0</v>
      </c>
      <c r="T122" s="24">
        <f t="shared" si="7"/>
        <v>0</v>
      </c>
      <c r="U122" s="24">
        <f t="shared" si="8"/>
        <v>0</v>
      </c>
      <c r="V122" s="4">
        <v>0</v>
      </c>
      <c r="W122" s="4"/>
      <c r="X122" s="28" t="str">
        <f t="shared" si="9"/>
        <v>CHOOSE FORMULA</v>
      </c>
      <c r="Y122" s="4"/>
      <c r="Z122" s="4">
        <v>0</v>
      </c>
    </row>
    <row r="123" spans="1:26">
      <c r="A123" s="1" t="s">
        <v>6</v>
      </c>
      <c r="B123" s="1" t="s">
        <v>7</v>
      </c>
      <c r="C123" s="1" t="s">
        <v>8</v>
      </c>
      <c r="D123" s="1" t="s">
        <v>217</v>
      </c>
      <c r="E123" s="1" t="s">
        <v>8</v>
      </c>
      <c r="F123" s="1" t="s">
        <v>218</v>
      </c>
      <c r="G123" s="4">
        <v>500</v>
      </c>
      <c r="H123" s="4">
        <v>0</v>
      </c>
      <c r="I123" s="4">
        <v>500</v>
      </c>
      <c r="J123" s="4">
        <v>0</v>
      </c>
      <c r="K123" s="4">
        <v>745.85</v>
      </c>
      <c r="L123" s="4">
        <v>346.56</v>
      </c>
      <c r="M123" s="4">
        <v>1053.06</v>
      </c>
      <c r="N123" s="24">
        <f>IF(AND(B123="60",C123="32"),(J123/'FD Date'!$B$4*'FD Date'!$B$6+K123),(J123/Date!$B$4*Date!$B$6+K123))</f>
        <v>745.85</v>
      </c>
      <c r="O123" s="24">
        <f t="shared" si="5"/>
        <v>0</v>
      </c>
      <c r="P123" s="24">
        <f>K123/Date!$B$2*Date!$B$3+K123</f>
        <v>1118.7750000000001</v>
      </c>
      <c r="Q123" s="24">
        <f>J123*Date!$B$3+K123</f>
        <v>745.85</v>
      </c>
      <c r="R123" s="24">
        <f t="shared" si="6"/>
        <v>2266.3458015927977</v>
      </c>
      <c r="S123" s="24">
        <f>J123/2*Date!$B$7+K123</f>
        <v>745.85</v>
      </c>
      <c r="T123" s="24">
        <f t="shared" si="7"/>
        <v>500</v>
      </c>
      <c r="U123" s="24">
        <f t="shared" si="8"/>
        <v>745.85</v>
      </c>
      <c r="V123" s="4">
        <v>0</v>
      </c>
      <c r="W123" s="4"/>
      <c r="X123" s="28" t="str">
        <f t="shared" si="9"/>
        <v>CHOOSE FORMULA</v>
      </c>
      <c r="Y123" s="4"/>
      <c r="Z123" s="4">
        <v>746</v>
      </c>
    </row>
    <row r="124" spans="1:26">
      <c r="A124" s="1" t="s">
        <v>6</v>
      </c>
      <c r="B124" s="1" t="s">
        <v>7</v>
      </c>
      <c r="C124" s="1" t="s">
        <v>8</v>
      </c>
      <c r="D124" s="1" t="s">
        <v>219</v>
      </c>
      <c r="E124" s="1" t="s">
        <v>8</v>
      </c>
      <c r="F124" s="1" t="s">
        <v>220</v>
      </c>
      <c r="G124" s="4">
        <v>98793</v>
      </c>
      <c r="H124" s="4">
        <v>0</v>
      </c>
      <c r="I124" s="4">
        <v>98793</v>
      </c>
      <c r="J124" s="4">
        <v>36999.379999999997</v>
      </c>
      <c r="K124" s="4">
        <v>36999.379999999997</v>
      </c>
      <c r="L124" s="4">
        <v>127094.9</v>
      </c>
      <c r="M124" s="4">
        <v>98973.2</v>
      </c>
      <c r="N124" s="24">
        <f>IF(AND(B124="60",C124="32"),(J124/'FD Date'!$B$4*'FD Date'!$B$6+K124),(J124/Date!$B$4*Date!$B$6+K124))</f>
        <v>221996.28</v>
      </c>
      <c r="O124" s="24">
        <f t="shared" si="5"/>
        <v>73998.759999999995</v>
      </c>
      <c r="P124" s="24">
        <f>K124/Date!$B$2*Date!$B$3+K124</f>
        <v>55499.069999999992</v>
      </c>
      <c r="Q124" s="24">
        <f>J124*Date!$B$3+K124</f>
        <v>184996.9</v>
      </c>
      <c r="R124" s="24">
        <f t="shared" si="6"/>
        <v>28812.698515959331</v>
      </c>
      <c r="S124" s="24">
        <f>J124/2*Date!$B$7+K124</f>
        <v>184996.9</v>
      </c>
      <c r="T124" s="24">
        <f t="shared" si="7"/>
        <v>98793</v>
      </c>
      <c r="U124" s="24">
        <f t="shared" si="8"/>
        <v>36999.379999999997</v>
      </c>
      <c r="V124" s="4">
        <v>0</v>
      </c>
      <c r="W124" s="4"/>
      <c r="X124" s="28" t="str">
        <f t="shared" si="9"/>
        <v>CHOOSE FORMULA</v>
      </c>
      <c r="Y124" s="4"/>
      <c r="Z124" s="4">
        <v>98793</v>
      </c>
    </row>
    <row r="125" spans="1:26">
      <c r="A125" s="1" t="s">
        <v>6</v>
      </c>
      <c r="B125" s="1" t="s">
        <v>7</v>
      </c>
      <c r="C125" s="1" t="s">
        <v>8</v>
      </c>
      <c r="D125" s="1" t="s">
        <v>222</v>
      </c>
      <c r="E125" s="1" t="s">
        <v>8</v>
      </c>
      <c r="F125" s="1" t="s">
        <v>221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10533.69</v>
      </c>
      <c r="M125" s="4">
        <v>10533.69</v>
      </c>
      <c r="N125" s="24">
        <f>IF(AND(B125="60",C125="32"),(J125/'FD Date'!$B$4*'FD Date'!$B$6+K125),(J125/Date!$B$4*Date!$B$6+K125))</f>
        <v>0</v>
      </c>
      <c r="O125" s="24">
        <f t="shared" si="5"/>
        <v>0</v>
      </c>
      <c r="P125" s="24">
        <f>K125/Date!$B$2*Date!$B$3+K125</f>
        <v>0</v>
      </c>
      <c r="Q125" s="24">
        <f>J125*Date!$B$3+K125</f>
        <v>0</v>
      </c>
      <c r="R125" s="24">
        <f t="shared" si="6"/>
        <v>0</v>
      </c>
      <c r="S125" s="24">
        <f>J125/2*Date!$B$7+K125</f>
        <v>0</v>
      </c>
      <c r="T125" s="24">
        <f t="shared" si="7"/>
        <v>0</v>
      </c>
      <c r="U125" s="24">
        <f t="shared" si="8"/>
        <v>0</v>
      </c>
      <c r="V125" s="4">
        <v>0</v>
      </c>
      <c r="W125" s="4"/>
      <c r="X125" s="28" t="str">
        <f t="shared" si="9"/>
        <v>CHOOSE FORMULA</v>
      </c>
      <c r="Y125" s="4"/>
      <c r="Z125" s="4">
        <v>0</v>
      </c>
    </row>
    <row r="126" spans="1:26">
      <c r="A126" s="1" t="s">
        <v>6</v>
      </c>
      <c r="B126" s="1" t="s">
        <v>7</v>
      </c>
      <c r="C126" s="1" t="s">
        <v>8</v>
      </c>
      <c r="D126" s="1" t="s">
        <v>223</v>
      </c>
      <c r="E126" s="1" t="s">
        <v>8</v>
      </c>
      <c r="F126" s="1" t="s">
        <v>224</v>
      </c>
      <c r="G126" s="4">
        <v>5000</v>
      </c>
      <c r="H126" s="4">
        <v>0</v>
      </c>
      <c r="I126" s="4">
        <v>5000</v>
      </c>
      <c r="J126" s="4">
        <v>24563</v>
      </c>
      <c r="K126" s="4">
        <v>205775.9</v>
      </c>
      <c r="L126" s="4">
        <v>9969.75</v>
      </c>
      <c r="M126" s="4">
        <v>71790.100000000006</v>
      </c>
      <c r="N126" s="24">
        <f>IF(AND(B126="60",C126="32"),(J126/'FD Date'!$B$4*'FD Date'!$B$6+K126),(J126/Date!$B$4*Date!$B$6+K126))</f>
        <v>328590.90000000002</v>
      </c>
      <c r="O126" s="24">
        <f t="shared" si="5"/>
        <v>49126</v>
      </c>
      <c r="P126" s="24">
        <f>K126/Date!$B$2*Date!$B$3+K126</f>
        <v>308663.84999999998</v>
      </c>
      <c r="Q126" s="24">
        <f>J126*Date!$B$3+K126</f>
        <v>304027.90000000002</v>
      </c>
      <c r="R126" s="24">
        <f t="shared" si="6"/>
        <v>1481749.5362060233</v>
      </c>
      <c r="S126" s="24">
        <f>J126/2*Date!$B$7+K126</f>
        <v>304027.90000000002</v>
      </c>
      <c r="T126" s="24">
        <f t="shared" si="7"/>
        <v>5000</v>
      </c>
      <c r="U126" s="24">
        <f t="shared" si="8"/>
        <v>205775.9</v>
      </c>
      <c r="V126" s="4">
        <v>0</v>
      </c>
      <c r="W126" s="4"/>
      <c r="X126" s="28" t="str">
        <f t="shared" si="9"/>
        <v>CHOOSE FORMULA</v>
      </c>
      <c r="Y126" s="4"/>
      <c r="Z126" s="4">
        <v>180401</v>
      </c>
    </row>
    <row r="127" spans="1:26">
      <c r="A127" s="1" t="s">
        <v>6</v>
      </c>
      <c r="B127" s="1" t="s">
        <v>7</v>
      </c>
      <c r="C127" s="1" t="s">
        <v>8</v>
      </c>
      <c r="D127" s="1" t="s">
        <v>225</v>
      </c>
      <c r="E127" s="1" t="s">
        <v>8</v>
      </c>
      <c r="F127" s="1" t="s">
        <v>226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24">
        <f>IF(AND(B127="60",C127="32"),(J127/'FD Date'!$B$4*'FD Date'!$B$6+K127),(J127/Date!$B$4*Date!$B$6+K127))</f>
        <v>0</v>
      </c>
      <c r="O127" s="24">
        <f t="shared" si="5"/>
        <v>0</v>
      </c>
      <c r="P127" s="24">
        <f>K127/Date!$B$2*Date!$B$3+K127</f>
        <v>0</v>
      </c>
      <c r="Q127" s="24">
        <f>J127*Date!$B$3+K127</f>
        <v>0</v>
      </c>
      <c r="R127" s="24">
        <f t="shared" si="6"/>
        <v>0</v>
      </c>
      <c r="S127" s="24">
        <f>J127/2*Date!$B$7+K127</f>
        <v>0</v>
      </c>
      <c r="T127" s="24">
        <f t="shared" si="7"/>
        <v>0</v>
      </c>
      <c r="U127" s="24">
        <f t="shared" si="8"/>
        <v>0</v>
      </c>
      <c r="V127" s="4">
        <v>0</v>
      </c>
      <c r="W127" s="4"/>
      <c r="X127" s="28" t="str">
        <f t="shared" si="9"/>
        <v>CHOOSE FORMULA</v>
      </c>
      <c r="Y127" s="4"/>
      <c r="Z127" s="4">
        <v>0</v>
      </c>
    </row>
    <row r="128" spans="1:26">
      <c r="A128" s="1" t="s">
        <v>6</v>
      </c>
      <c r="B128" s="1" t="s">
        <v>7</v>
      </c>
      <c r="C128" s="1" t="s">
        <v>8</v>
      </c>
      <c r="D128" s="1" t="s">
        <v>227</v>
      </c>
      <c r="E128" s="1" t="s">
        <v>8</v>
      </c>
      <c r="F128" s="1" t="s">
        <v>228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24">
        <f>IF(AND(B128="60",C128="32"),(J128/'FD Date'!$B$4*'FD Date'!$B$6+K128),(J128/Date!$B$4*Date!$B$6+K128))</f>
        <v>0</v>
      </c>
      <c r="O128" s="24">
        <f t="shared" si="5"/>
        <v>0</v>
      </c>
      <c r="P128" s="24">
        <f>K128/Date!$B$2*Date!$B$3+K128</f>
        <v>0</v>
      </c>
      <c r="Q128" s="24">
        <f>J128*Date!$B$3+K128</f>
        <v>0</v>
      </c>
      <c r="R128" s="24">
        <f t="shared" si="6"/>
        <v>0</v>
      </c>
      <c r="S128" s="24">
        <f>J128/2*Date!$B$7+K128</f>
        <v>0</v>
      </c>
      <c r="T128" s="24">
        <f t="shared" si="7"/>
        <v>0</v>
      </c>
      <c r="U128" s="24">
        <f t="shared" si="8"/>
        <v>0</v>
      </c>
      <c r="V128" s="4">
        <v>0</v>
      </c>
      <c r="W128" s="4"/>
      <c r="X128" s="28" t="str">
        <f t="shared" si="9"/>
        <v>CHOOSE FORMULA</v>
      </c>
      <c r="Y128" s="4"/>
      <c r="Z128" s="4">
        <v>0</v>
      </c>
    </row>
    <row r="129" spans="1:26">
      <c r="A129" s="1" t="s">
        <v>6</v>
      </c>
      <c r="B129" s="1" t="s">
        <v>7</v>
      </c>
      <c r="C129" s="1" t="s">
        <v>8</v>
      </c>
      <c r="D129" s="1" t="s">
        <v>229</v>
      </c>
      <c r="E129" s="1" t="s">
        <v>8</v>
      </c>
      <c r="F129" s="1" t="s">
        <v>230</v>
      </c>
      <c r="G129" s="4">
        <v>254727</v>
      </c>
      <c r="H129" s="4">
        <v>0</v>
      </c>
      <c r="I129" s="4">
        <v>254727</v>
      </c>
      <c r="J129" s="4">
        <v>63992.67</v>
      </c>
      <c r="K129" s="4">
        <v>195098.01</v>
      </c>
      <c r="L129" s="4">
        <v>196658.01</v>
      </c>
      <c r="M129" s="4">
        <v>262210.7</v>
      </c>
      <c r="N129" s="24">
        <f>IF(AND(B129="60",C129="32"),(J129/'FD Date'!$B$4*'FD Date'!$B$6+K129),(J129/Date!$B$4*Date!$B$6+K129))</f>
        <v>515061.36</v>
      </c>
      <c r="O129" s="24">
        <f t="shared" si="5"/>
        <v>127985.34</v>
      </c>
      <c r="P129" s="24">
        <f>K129/Date!$B$2*Date!$B$3+K129</f>
        <v>292647.01500000001</v>
      </c>
      <c r="Q129" s="24">
        <f>J129*Date!$B$3+K129</f>
        <v>451068.69</v>
      </c>
      <c r="R129" s="24">
        <f t="shared" si="6"/>
        <v>260130.69984134895</v>
      </c>
      <c r="S129" s="24">
        <f>J129/2*Date!$B$7+K129</f>
        <v>451068.69</v>
      </c>
      <c r="T129" s="24">
        <f t="shared" si="7"/>
        <v>254727</v>
      </c>
      <c r="U129" s="24">
        <f t="shared" si="8"/>
        <v>195098.01</v>
      </c>
      <c r="V129" s="4">
        <v>0</v>
      </c>
      <c r="W129" s="4"/>
      <c r="X129" s="28" t="str">
        <f t="shared" si="9"/>
        <v>CHOOSE FORMULA</v>
      </c>
      <c r="Y129" s="4"/>
      <c r="Z129" s="4">
        <v>254727</v>
      </c>
    </row>
    <row r="130" spans="1:26">
      <c r="A130" s="1" t="s">
        <v>6</v>
      </c>
      <c r="B130" s="1" t="s">
        <v>7</v>
      </c>
      <c r="C130" s="1" t="s">
        <v>8</v>
      </c>
      <c r="D130" s="1" t="s">
        <v>231</v>
      </c>
      <c r="E130" s="1" t="s">
        <v>8</v>
      </c>
      <c r="F130" s="1" t="s">
        <v>232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24">
        <f>IF(AND(B130="60",C130="32"),(J130/'FD Date'!$B$4*'FD Date'!$B$6+K130),(J130/Date!$B$4*Date!$B$6+K130))</f>
        <v>0</v>
      </c>
      <c r="O130" s="24">
        <f t="shared" si="5"/>
        <v>0</v>
      </c>
      <c r="P130" s="24">
        <f>K130/Date!$B$2*Date!$B$3+K130</f>
        <v>0</v>
      </c>
      <c r="Q130" s="24">
        <f>J130*Date!$B$3+K130</f>
        <v>0</v>
      </c>
      <c r="R130" s="24">
        <f t="shared" si="6"/>
        <v>0</v>
      </c>
      <c r="S130" s="24">
        <f>J130/2*Date!$B$7+K130</f>
        <v>0</v>
      </c>
      <c r="T130" s="24">
        <f t="shared" si="7"/>
        <v>0</v>
      </c>
      <c r="U130" s="24">
        <f t="shared" si="8"/>
        <v>0</v>
      </c>
      <c r="V130" s="4">
        <v>0</v>
      </c>
      <c r="W130" s="4"/>
      <c r="X130" s="28" t="str">
        <f t="shared" si="9"/>
        <v>CHOOSE FORMULA</v>
      </c>
      <c r="Y130" s="4"/>
      <c r="Z130" s="4">
        <v>0</v>
      </c>
    </row>
    <row r="131" spans="1:26">
      <c r="A131" s="1" t="s">
        <v>6</v>
      </c>
      <c r="B131" s="1" t="s">
        <v>7</v>
      </c>
      <c r="C131" s="1" t="s">
        <v>8</v>
      </c>
      <c r="D131" s="1" t="s">
        <v>233</v>
      </c>
      <c r="E131" s="1" t="s">
        <v>13</v>
      </c>
      <c r="F131" s="1" t="s">
        <v>234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24">
        <f>IF(AND(B131="60",C131="32"),(J131/'FD Date'!$B$4*'FD Date'!$B$6+K131),(J131/Date!$B$4*Date!$B$6+K131))</f>
        <v>0</v>
      </c>
      <c r="O131" s="24">
        <f t="shared" si="5"/>
        <v>0</v>
      </c>
      <c r="P131" s="24">
        <f>K131/Date!$B$2*Date!$B$3+K131</f>
        <v>0</v>
      </c>
      <c r="Q131" s="24">
        <f>J131*Date!$B$3+K131</f>
        <v>0</v>
      </c>
      <c r="R131" s="24">
        <f t="shared" si="6"/>
        <v>0</v>
      </c>
      <c r="S131" s="24">
        <f>J131/2*Date!$B$7+K131</f>
        <v>0</v>
      </c>
      <c r="T131" s="24">
        <f t="shared" si="7"/>
        <v>0</v>
      </c>
      <c r="U131" s="24">
        <f t="shared" si="8"/>
        <v>0</v>
      </c>
      <c r="V131" s="4">
        <v>0</v>
      </c>
      <c r="W131" s="4"/>
      <c r="X131" s="28" t="str">
        <f t="shared" si="9"/>
        <v>CHOOSE FORMULA</v>
      </c>
      <c r="Y131" s="4"/>
      <c r="Z131" s="4">
        <v>0</v>
      </c>
    </row>
    <row r="132" spans="1:26">
      <c r="A132" s="1" t="s">
        <v>6</v>
      </c>
      <c r="B132" s="1" t="s">
        <v>7</v>
      </c>
      <c r="C132" s="1" t="s">
        <v>8</v>
      </c>
      <c r="D132" s="1" t="s">
        <v>99</v>
      </c>
      <c r="E132" s="1" t="s">
        <v>235</v>
      </c>
      <c r="F132" s="1" t="s">
        <v>236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24">
        <f>IF(AND(B132="60",C132="32"),(J132/'FD Date'!$B$4*'FD Date'!$B$6+K132),(J132/Date!$B$4*Date!$B$6+K132))</f>
        <v>0</v>
      </c>
      <c r="O132" s="24">
        <f t="shared" ref="O132:O195" si="10">J132*2</f>
        <v>0</v>
      </c>
      <c r="P132" s="24">
        <f>K132/Date!$B$2*Date!$B$3+K132</f>
        <v>0</v>
      </c>
      <c r="Q132" s="24">
        <f>J132*Date!$B$3+K132</f>
        <v>0</v>
      </c>
      <c r="R132" s="24">
        <f t="shared" ref="R132:R195" si="11">IF(OR(L132=0,M132=0),0,K132/(L132/M132))</f>
        <v>0</v>
      </c>
      <c r="S132" s="24">
        <f>J132/2*Date!$B$7+K132</f>
        <v>0</v>
      </c>
      <c r="T132" s="24">
        <f t="shared" ref="T132:T195" si="12">I132</f>
        <v>0</v>
      </c>
      <c r="U132" s="24">
        <f t="shared" ref="U132:U195" si="13">K132</f>
        <v>0</v>
      </c>
      <c r="V132" s="4">
        <v>0</v>
      </c>
      <c r="W132" s="4"/>
      <c r="X132" s="28" t="str">
        <f t="shared" ref="X132:X195" si="14">IF($W132=1,($N132+$V132),IF($W132=2,($O132+$V132), IF($W132=3,($P132+$V132), IF($W132=4,($Q132+$V132), IF($W132=5,($R132+$V132), IF($W132=6,($S132+$V132), IF($W132=7,($T132+$V132), IF($W132=8,($U132+$V132),"CHOOSE FORMULA"))))))))</f>
        <v>CHOOSE FORMULA</v>
      </c>
      <c r="Y132" s="4"/>
      <c r="Z132" s="4">
        <v>0</v>
      </c>
    </row>
    <row r="133" spans="1:26">
      <c r="A133" s="1" t="s">
        <v>6</v>
      </c>
      <c r="B133" s="1" t="s">
        <v>7</v>
      </c>
      <c r="C133" s="1" t="s">
        <v>8</v>
      </c>
      <c r="D133" s="1" t="s">
        <v>99</v>
      </c>
      <c r="E133" s="1" t="s">
        <v>237</v>
      </c>
      <c r="F133" s="1" t="s">
        <v>238</v>
      </c>
      <c r="G133" s="4">
        <v>0</v>
      </c>
      <c r="H133" s="4">
        <v>0</v>
      </c>
      <c r="I133" s="4">
        <v>0</v>
      </c>
      <c r="J133" s="4">
        <v>0</v>
      </c>
      <c r="K133" s="4">
        <v>47.5</v>
      </c>
      <c r="L133" s="4">
        <v>0</v>
      </c>
      <c r="M133" s="4">
        <v>0</v>
      </c>
      <c r="N133" s="24">
        <f>IF(AND(B133="60",C133="32"),(J133/'FD Date'!$B$4*'FD Date'!$B$6+K133),(J133/Date!$B$4*Date!$B$6+K133))</f>
        <v>47.5</v>
      </c>
      <c r="O133" s="24">
        <f t="shared" si="10"/>
        <v>0</v>
      </c>
      <c r="P133" s="24">
        <f>K133/Date!$B$2*Date!$B$3+K133</f>
        <v>71.25</v>
      </c>
      <c r="Q133" s="24">
        <f>J133*Date!$B$3+K133</f>
        <v>47.5</v>
      </c>
      <c r="R133" s="24">
        <f t="shared" si="11"/>
        <v>0</v>
      </c>
      <c r="S133" s="24">
        <f>J133/2*Date!$B$7+K133</f>
        <v>47.5</v>
      </c>
      <c r="T133" s="24">
        <f t="shared" si="12"/>
        <v>0</v>
      </c>
      <c r="U133" s="24">
        <f t="shared" si="13"/>
        <v>47.5</v>
      </c>
      <c r="V133" s="4">
        <v>0</v>
      </c>
      <c r="W133" s="4"/>
      <c r="X133" s="28" t="str">
        <f t="shared" si="14"/>
        <v>CHOOSE FORMULA</v>
      </c>
      <c r="Y133" s="4"/>
      <c r="Z133" s="4">
        <v>48</v>
      </c>
    </row>
    <row r="134" spans="1:26">
      <c r="A134" s="1" t="s">
        <v>6</v>
      </c>
      <c r="B134" s="1" t="s">
        <v>7</v>
      </c>
      <c r="C134" s="1" t="s">
        <v>8</v>
      </c>
      <c r="D134" s="1" t="s">
        <v>239</v>
      </c>
      <c r="E134" s="1" t="s">
        <v>13</v>
      </c>
      <c r="F134" s="1" t="s">
        <v>240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24">
        <f>IF(AND(B134="60",C134="32"),(J134/'FD Date'!$B$4*'FD Date'!$B$6+K134),(J134/Date!$B$4*Date!$B$6+K134))</f>
        <v>0</v>
      </c>
      <c r="O134" s="24">
        <f t="shared" si="10"/>
        <v>0</v>
      </c>
      <c r="P134" s="24">
        <f>K134/Date!$B$2*Date!$B$3+K134</f>
        <v>0</v>
      </c>
      <c r="Q134" s="24">
        <f>J134*Date!$B$3+K134</f>
        <v>0</v>
      </c>
      <c r="R134" s="24">
        <f t="shared" si="11"/>
        <v>0</v>
      </c>
      <c r="S134" s="24">
        <f>J134/2*Date!$B$7+K134</f>
        <v>0</v>
      </c>
      <c r="T134" s="24">
        <f t="shared" si="12"/>
        <v>0</v>
      </c>
      <c r="U134" s="24">
        <f t="shared" si="13"/>
        <v>0</v>
      </c>
      <c r="V134" s="4">
        <v>0</v>
      </c>
      <c r="W134" s="4"/>
      <c r="X134" s="28" t="str">
        <f t="shared" si="14"/>
        <v>CHOOSE FORMULA</v>
      </c>
      <c r="Y134" s="4"/>
      <c r="Z134" s="4">
        <v>0</v>
      </c>
    </row>
    <row r="135" spans="1:26">
      <c r="A135" s="1" t="s">
        <v>6</v>
      </c>
      <c r="B135" s="1" t="s">
        <v>7</v>
      </c>
      <c r="C135" s="1" t="s">
        <v>241</v>
      </c>
      <c r="D135" s="1" t="s">
        <v>242</v>
      </c>
      <c r="E135" s="1" t="s">
        <v>82</v>
      </c>
      <c r="F135" s="1" t="s">
        <v>243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24">
        <f>IF(AND(B135="60",C135="32"),(J135/'FD Date'!$B$4*'FD Date'!$B$6+K135),(J135/Date!$B$4*Date!$B$6+K135))</f>
        <v>0</v>
      </c>
      <c r="O135" s="24">
        <f t="shared" si="10"/>
        <v>0</v>
      </c>
      <c r="P135" s="24">
        <f>K135/Date!$B$2*Date!$B$3+K135</f>
        <v>0</v>
      </c>
      <c r="Q135" s="24">
        <f>J135*Date!$B$3+K135</f>
        <v>0</v>
      </c>
      <c r="R135" s="24">
        <f t="shared" si="11"/>
        <v>0</v>
      </c>
      <c r="S135" s="24">
        <f>J135/2*Date!$B$7+K135</f>
        <v>0</v>
      </c>
      <c r="T135" s="24">
        <f t="shared" si="12"/>
        <v>0</v>
      </c>
      <c r="U135" s="24">
        <f t="shared" si="13"/>
        <v>0</v>
      </c>
      <c r="V135" s="4">
        <v>0</v>
      </c>
      <c r="W135" s="4"/>
      <c r="X135" s="28" t="str">
        <f t="shared" si="14"/>
        <v>CHOOSE FORMULA</v>
      </c>
      <c r="Y135" s="4"/>
      <c r="Z135" s="4">
        <v>0</v>
      </c>
    </row>
    <row r="136" spans="1:26">
      <c r="A136" s="1" t="s">
        <v>6</v>
      </c>
      <c r="B136" s="1" t="s">
        <v>7</v>
      </c>
      <c r="C136" s="1" t="s">
        <v>241</v>
      </c>
      <c r="D136" s="1" t="s">
        <v>71</v>
      </c>
      <c r="E136" s="1" t="s">
        <v>8</v>
      </c>
      <c r="F136" s="1" t="s">
        <v>72</v>
      </c>
      <c r="G136" s="4">
        <v>6500</v>
      </c>
      <c r="H136" s="4">
        <v>0</v>
      </c>
      <c r="I136" s="4">
        <v>6500</v>
      </c>
      <c r="J136" s="4">
        <v>0</v>
      </c>
      <c r="K136" s="4">
        <v>125</v>
      </c>
      <c r="L136" s="4">
        <v>0</v>
      </c>
      <c r="M136" s="4">
        <v>0</v>
      </c>
      <c r="N136" s="24">
        <f>IF(AND(B136="60",C136="32"),(J136/'FD Date'!$B$4*'FD Date'!$B$6+K136),(J136/Date!$B$4*Date!$B$6+K136))</f>
        <v>125</v>
      </c>
      <c r="O136" s="24">
        <f t="shared" si="10"/>
        <v>0</v>
      </c>
      <c r="P136" s="24">
        <f>K136/Date!$B$2*Date!$B$3+K136</f>
        <v>187.5</v>
      </c>
      <c r="Q136" s="24">
        <f>J136*Date!$B$3+K136</f>
        <v>125</v>
      </c>
      <c r="R136" s="24">
        <f t="shared" si="11"/>
        <v>0</v>
      </c>
      <c r="S136" s="24">
        <f>J136/2*Date!$B$7+K136</f>
        <v>125</v>
      </c>
      <c r="T136" s="24">
        <f t="shared" si="12"/>
        <v>6500</v>
      </c>
      <c r="U136" s="24">
        <f t="shared" si="13"/>
        <v>125</v>
      </c>
      <c r="V136" s="4">
        <v>0</v>
      </c>
      <c r="W136" s="4"/>
      <c r="X136" s="28" t="str">
        <f t="shared" si="14"/>
        <v>CHOOSE FORMULA</v>
      </c>
      <c r="Y136" s="4"/>
      <c r="Z136" s="4">
        <v>125</v>
      </c>
    </row>
    <row r="137" spans="1:26">
      <c r="A137" s="1" t="s">
        <v>6</v>
      </c>
      <c r="B137" s="1" t="s">
        <v>7</v>
      </c>
      <c r="C137" s="1" t="s">
        <v>241</v>
      </c>
      <c r="D137" s="1" t="s">
        <v>74</v>
      </c>
      <c r="E137" s="1" t="s">
        <v>8</v>
      </c>
      <c r="F137" s="1" t="s">
        <v>75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24">
        <f>IF(AND(B137="60",C137="32"),(J137/'FD Date'!$B$4*'FD Date'!$B$6+K137),(J137/Date!$B$4*Date!$B$6+K137))</f>
        <v>0</v>
      </c>
      <c r="O137" s="24">
        <f t="shared" si="10"/>
        <v>0</v>
      </c>
      <c r="P137" s="24">
        <f>K137/Date!$B$2*Date!$B$3+K137</f>
        <v>0</v>
      </c>
      <c r="Q137" s="24">
        <f>J137*Date!$B$3+K137</f>
        <v>0</v>
      </c>
      <c r="R137" s="24">
        <f t="shared" si="11"/>
        <v>0</v>
      </c>
      <c r="S137" s="24">
        <f>J137/2*Date!$B$7+K137</f>
        <v>0</v>
      </c>
      <c r="T137" s="24">
        <f t="shared" si="12"/>
        <v>0</v>
      </c>
      <c r="U137" s="24">
        <f t="shared" si="13"/>
        <v>0</v>
      </c>
      <c r="V137" s="4">
        <v>0</v>
      </c>
      <c r="W137" s="4"/>
      <c r="X137" s="28" t="str">
        <f t="shared" si="14"/>
        <v>CHOOSE FORMULA</v>
      </c>
      <c r="Y137" s="4"/>
      <c r="Z137" s="4">
        <v>0</v>
      </c>
    </row>
    <row r="138" spans="1:26">
      <c r="A138" s="1" t="s">
        <v>6</v>
      </c>
      <c r="B138" s="1" t="s">
        <v>7</v>
      </c>
      <c r="C138" s="1" t="s">
        <v>241</v>
      </c>
      <c r="D138" s="1" t="s">
        <v>97</v>
      </c>
      <c r="E138" s="1" t="s">
        <v>8</v>
      </c>
      <c r="F138" s="1" t="s">
        <v>184</v>
      </c>
      <c r="G138" s="4">
        <v>0</v>
      </c>
      <c r="H138" s="4">
        <v>0</v>
      </c>
      <c r="I138" s="4">
        <v>0</v>
      </c>
      <c r="J138" s="4">
        <v>624.46</v>
      </c>
      <c r="K138" s="4">
        <v>3287.49</v>
      </c>
      <c r="L138" s="4">
        <v>0</v>
      </c>
      <c r="M138" s="4">
        <v>0</v>
      </c>
      <c r="N138" s="24">
        <f>IF(AND(B138="60",C138="32"),(J138/'FD Date'!$B$4*'FD Date'!$B$6+K138),(J138/Date!$B$4*Date!$B$6+K138))</f>
        <v>6409.79</v>
      </c>
      <c r="O138" s="24">
        <f t="shared" si="10"/>
        <v>1248.92</v>
      </c>
      <c r="P138" s="24">
        <f>K138/Date!$B$2*Date!$B$3+K138</f>
        <v>4931.2349999999997</v>
      </c>
      <c r="Q138" s="24">
        <f>J138*Date!$B$3+K138</f>
        <v>5785.33</v>
      </c>
      <c r="R138" s="24">
        <f t="shared" si="11"/>
        <v>0</v>
      </c>
      <c r="S138" s="24">
        <f>J138/2*Date!$B$7+K138</f>
        <v>5785.33</v>
      </c>
      <c r="T138" s="24">
        <f t="shared" si="12"/>
        <v>0</v>
      </c>
      <c r="U138" s="24">
        <f t="shared" si="13"/>
        <v>3287.49</v>
      </c>
      <c r="V138" s="4">
        <v>0</v>
      </c>
      <c r="W138" s="4"/>
      <c r="X138" s="28" t="str">
        <f t="shared" si="14"/>
        <v>CHOOSE FORMULA</v>
      </c>
      <c r="Y138" s="4"/>
      <c r="Z138" s="4">
        <v>1922</v>
      </c>
    </row>
    <row r="139" spans="1:26">
      <c r="A139" s="1" t="s">
        <v>6</v>
      </c>
      <c r="B139" s="1" t="s">
        <v>7</v>
      </c>
      <c r="C139" s="1" t="s">
        <v>244</v>
      </c>
      <c r="D139" s="1" t="s">
        <v>67</v>
      </c>
      <c r="E139" s="1" t="s">
        <v>8</v>
      </c>
      <c r="F139" s="1" t="s">
        <v>68</v>
      </c>
      <c r="G139" s="4">
        <v>11000</v>
      </c>
      <c r="H139" s="4">
        <v>0</v>
      </c>
      <c r="I139" s="4">
        <v>11000</v>
      </c>
      <c r="J139" s="4">
        <v>994.9</v>
      </c>
      <c r="K139" s="4">
        <v>994.9</v>
      </c>
      <c r="L139" s="4">
        <v>0</v>
      </c>
      <c r="M139" s="4">
        <v>9619</v>
      </c>
      <c r="N139" s="24">
        <f>IF(AND(B139="60",C139="32"),(J139/'FD Date'!$B$4*'FD Date'!$B$6+K139),(J139/Date!$B$4*Date!$B$6+K139))</f>
        <v>5969.4</v>
      </c>
      <c r="O139" s="24">
        <f t="shared" si="10"/>
        <v>1989.8</v>
      </c>
      <c r="P139" s="24">
        <f>K139/Date!$B$2*Date!$B$3+K139</f>
        <v>1492.35</v>
      </c>
      <c r="Q139" s="24">
        <f>J139*Date!$B$3+K139</f>
        <v>4974.5</v>
      </c>
      <c r="R139" s="24">
        <f t="shared" si="11"/>
        <v>0</v>
      </c>
      <c r="S139" s="24">
        <f>J139/2*Date!$B$7+K139</f>
        <v>4974.5</v>
      </c>
      <c r="T139" s="24">
        <f t="shared" si="12"/>
        <v>11000</v>
      </c>
      <c r="U139" s="24">
        <f t="shared" si="13"/>
        <v>994.9</v>
      </c>
      <c r="V139" s="4">
        <v>0</v>
      </c>
      <c r="W139" s="4"/>
      <c r="X139" s="28" t="str">
        <f t="shared" si="14"/>
        <v>CHOOSE FORMULA</v>
      </c>
      <c r="Y139" s="4"/>
      <c r="Z139" s="4">
        <v>11000</v>
      </c>
    </row>
    <row r="140" spans="1:26">
      <c r="A140" s="1" t="s">
        <v>6</v>
      </c>
      <c r="B140" s="1" t="s">
        <v>7</v>
      </c>
      <c r="C140" s="1" t="s">
        <v>244</v>
      </c>
      <c r="D140" s="1" t="s">
        <v>101</v>
      </c>
      <c r="E140" s="1" t="s">
        <v>8</v>
      </c>
      <c r="F140" s="1" t="s">
        <v>102</v>
      </c>
      <c r="G140" s="4">
        <v>4500</v>
      </c>
      <c r="H140" s="4">
        <v>0</v>
      </c>
      <c r="I140" s="4">
        <v>4500</v>
      </c>
      <c r="J140" s="4">
        <v>2732.5</v>
      </c>
      <c r="K140" s="4">
        <v>3327.5</v>
      </c>
      <c r="L140" s="4">
        <v>175</v>
      </c>
      <c r="M140" s="4">
        <v>1260</v>
      </c>
      <c r="N140" s="24">
        <f>IF(AND(B140="60",C140="32"),(J140/'FD Date'!$B$4*'FD Date'!$B$6+K140),(J140/Date!$B$4*Date!$B$6+K140))</f>
        <v>16990</v>
      </c>
      <c r="O140" s="24">
        <f t="shared" si="10"/>
        <v>5465</v>
      </c>
      <c r="P140" s="24">
        <f>K140/Date!$B$2*Date!$B$3+K140</f>
        <v>4991.25</v>
      </c>
      <c r="Q140" s="24">
        <f>J140*Date!$B$3+K140</f>
        <v>14257.5</v>
      </c>
      <c r="R140" s="24">
        <f t="shared" si="11"/>
        <v>23958</v>
      </c>
      <c r="S140" s="24">
        <f>J140/2*Date!$B$7+K140</f>
        <v>14257.5</v>
      </c>
      <c r="T140" s="24">
        <f t="shared" si="12"/>
        <v>4500</v>
      </c>
      <c r="U140" s="24">
        <f t="shared" si="13"/>
        <v>3327.5</v>
      </c>
      <c r="V140" s="4">
        <v>0</v>
      </c>
      <c r="W140" s="4"/>
      <c r="X140" s="28" t="str">
        <f t="shared" si="14"/>
        <v>CHOOSE FORMULA</v>
      </c>
      <c r="Y140" s="4"/>
      <c r="Z140" s="4">
        <v>3000</v>
      </c>
    </row>
    <row r="141" spans="1:26">
      <c r="A141" s="1" t="s">
        <v>6</v>
      </c>
      <c r="B141" s="1" t="s">
        <v>7</v>
      </c>
      <c r="C141" s="1" t="s">
        <v>244</v>
      </c>
      <c r="D141" s="1" t="s">
        <v>245</v>
      </c>
      <c r="E141" s="1" t="s">
        <v>8</v>
      </c>
      <c r="F141" s="1" t="s">
        <v>246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24">
        <f>IF(AND(B141="60",C141="32"),(J141/'FD Date'!$B$4*'FD Date'!$B$6+K141),(J141/Date!$B$4*Date!$B$6+K141))</f>
        <v>0</v>
      </c>
      <c r="O141" s="24">
        <f t="shared" si="10"/>
        <v>0</v>
      </c>
      <c r="P141" s="24">
        <f>K141/Date!$B$2*Date!$B$3+K141</f>
        <v>0</v>
      </c>
      <c r="Q141" s="24">
        <f>J141*Date!$B$3+K141</f>
        <v>0</v>
      </c>
      <c r="R141" s="24">
        <f t="shared" si="11"/>
        <v>0</v>
      </c>
      <c r="S141" s="24">
        <f>J141/2*Date!$B$7+K141</f>
        <v>0</v>
      </c>
      <c r="T141" s="24">
        <f t="shared" si="12"/>
        <v>0</v>
      </c>
      <c r="U141" s="24">
        <f t="shared" si="13"/>
        <v>0</v>
      </c>
      <c r="V141" s="4">
        <v>0</v>
      </c>
      <c r="W141" s="4"/>
      <c r="X141" s="28" t="str">
        <f t="shared" si="14"/>
        <v>CHOOSE FORMULA</v>
      </c>
      <c r="Y141" s="4"/>
      <c r="Z141" s="4">
        <v>0</v>
      </c>
    </row>
    <row r="142" spans="1:26">
      <c r="A142" s="1" t="s">
        <v>6</v>
      </c>
      <c r="B142" s="1" t="s">
        <v>7</v>
      </c>
      <c r="C142" s="1" t="s">
        <v>244</v>
      </c>
      <c r="D142" s="1" t="s">
        <v>247</v>
      </c>
      <c r="E142" s="1" t="s">
        <v>8</v>
      </c>
      <c r="F142" s="1" t="s">
        <v>248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24">
        <f>IF(AND(B142="60",C142="32"),(J142/'FD Date'!$B$4*'FD Date'!$B$6+K142),(J142/Date!$B$4*Date!$B$6+K142))</f>
        <v>0</v>
      </c>
      <c r="O142" s="24">
        <f t="shared" si="10"/>
        <v>0</v>
      </c>
      <c r="P142" s="24">
        <f>K142/Date!$B$2*Date!$B$3+K142</f>
        <v>0</v>
      </c>
      <c r="Q142" s="24">
        <f>J142*Date!$B$3+K142</f>
        <v>0</v>
      </c>
      <c r="R142" s="24">
        <f t="shared" si="11"/>
        <v>0</v>
      </c>
      <c r="S142" s="24">
        <f>J142/2*Date!$B$7+K142</f>
        <v>0</v>
      </c>
      <c r="T142" s="24">
        <f t="shared" si="12"/>
        <v>0</v>
      </c>
      <c r="U142" s="24">
        <f t="shared" si="13"/>
        <v>0</v>
      </c>
      <c r="V142" s="4">
        <v>0</v>
      </c>
      <c r="W142" s="4"/>
      <c r="X142" s="28" t="str">
        <f t="shared" si="14"/>
        <v>CHOOSE FORMULA</v>
      </c>
      <c r="Y142" s="4"/>
      <c r="Z142" s="4">
        <v>0</v>
      </c>
    </row>
    <row r="143" spans="1:26">
      <c r="A143" s="1" t="s">
        <v>6</v>
      </c>
      <c r="B143" s="1" t="s">
        <v>7</v>
      </c>
      <c r="C143" s="1" t="s">
        <v>244</v>
      </c>
      <c r="D143" s="1" t="s">
        <v>249</v>
      </c>
      <c r="E143" s="1" t="s">
        <v>8</v>
      </c>
      <c r="F143" s="1" t="s">
        <v>250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300</v>
      </c>
      <c r="N143" s="24">
        <f>IF(AND(B143="60",C143="32"),(J143/'FD Date'!$B$4*'FD Date'!$B$6+K143),(J143/Date!$B$4*Date!$B$6+K143))</f>
        <v>0</v>
      </c>
      <c r="O143" s="24">
        <f t="shared" si="10"/>
        <v>0</v>
      </c>
      <c r="P143" s="24">
        <f>K143/Date!$B$2*Date!$B$3+K143</f>
        <v>0</v>
      </c>
      <c r="Q143" s="24">
        <f>J143*Date!$B$3+K143</f>
        <v>0</v>
      </c>
      <c r="R143" s="24">
        <f t="shared" si="11"/>
        <v>0</v>
      </c>
      <c r="S143" s="24">
        <f>J143/2*Date!$B$7+K143</f>
        <v>0</v>
      </c>
      <c r="T143" s="24">
        <f t="shared" si="12"/>
        <v>0</v>
      </c>
      <c r="U143" s="24">
        <f t="shared" si="13"/>
        <v>0</v>
      </c>
      <c r="V143" s="4">
        <v>0</v>
      </c>
      <c r="W143" s="4"/>
      <c r="X143" s="28" t="str">
        <f t="shared" si="14"/>
        <v>CHOOSE FORMULA</v>
      </c>
      <c r="Y143" s="4"/>
      <c r="Z143" s="4">
        <v>0</v>
      </c>
    </row>
    <row r="144" spans="1:26">
      <c r="A144" s="1" t="s">
        <v>6</v>
      </c>
      <c r="B144" s="1" t="s">
        <v>7</v>
      </c>
      <c r="C144" s="1" t="s">
        <v>244</v>
      </c>
      <c r="D144" s="1" t="s">
        <v>251</v>
      </c>
      <c r="E144" s="1" t="s">
        <v>8</v>
      </c>
      <c r="F144" s="1" t="s">
        <v>252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24">
        <f>IF(AND(B144="60",C144="32"),(J144/'FD Date'!$B$4*'FD Date'!$B$6+K144),(J144/Date!$B$4*Date!$B$6+K144))</f>
        <v>0</v>
      </c>
      <c r="O144" s="24">
        <f t="shared" si="10"/>
        <v>0</v>
      </c>
      <c r="P144" s="24">
        <f>K144/Date!$B$2*Date!$B$3+K144</f>
        <v>0</v>
      </c>
      <c r="Q144" s="24">
        <f>J144*Date!$B$3+K144</f>
        <v>0</v>
      </c>
      <c r="R144" s="24">
        <f t="shared" si="11"/>
        <v>0</v>
      </c>
      <c r="S144" s="24">
        <f>J144/2*Date!$B$7+K144</f>
        <v>0</v>
      </c>
      <c r="T144" s="24">
        <f t="shared" si="12"/>
        <v>0</v>
      </c>
      <c r="U144" s="24">
        <f t="shared" si="13"/>
        <v>0</v>
      </c>
      <c r="V144" s="4">
        <v>0</v>
      </c>
      <c r="W144" s="4"/>
      <c r="X144" s="28" t="str">
        <f t="shared" si="14"/>
        <v>CHOOSE FORMULA</v>
      </c>
      <c r="Y144" s="4"/>
      <c r="Z144" s="4">
        <v>0</v>
      </c>
    </row>
    <row r="145" spans="1:26">
      <c r="A145" s="1" t="s">
        <v>6</v>
      </c>
      <c r="B145" s="1" t="s">
        <v>7</v>
      </c>
      <c r="C145" s="1" t="s">
        <v>244</v>
      </c>
      <c r="D145" s="1" t="s">
        <v>253</v>
      </c>
      <c r="E145" s="1" t="s">
        <v>8</v>
      </c>
      <c r="F145" s="1" t="s">
        <v>254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24">
        <f>IF(AND(B145="60",C145="32"),(J145/'FD Date'!$B$4*'FD Date'!$B$6+K145),(J145/Date!$B$4*Date!$B$6+K145))</f>
        <v>0</v>
      </c>
      <c r="O145" s="24">
        <f t="shared" si="10"/>
        <v>0</v>
      </c>
      <c r="P145" s="24">
        <f>K145/Date!$B$2*Date!$B$3+K145</f>
        <v>0</v>
      </c>
      <c r="Q145" s="24">
        <f>J145*Date!$B$3+K145</f>
        <v>0</v>
      </c>
      <c r="R145" s="24">
        <f t="shared" si="11"/>
        <v>0</v>
      </c>
      <c r="S145" s="24">
        <f>J145/2*Date!$B$7+K145</f>
        <v>0</v>
      </c>
      <c r="T145" s="24">
        <f t="shared" si="12"/>
        <v>0</v>
      </c>
      <c r="U145" s="24">
        <f t="shared" si="13"/>
        <v>0</v>
      </c>
      <c r="V145" s="4">
        <v>0</v>
      </c>
      <c r="W145" s="4"/>
      <c r="X145" s="28" t="str">
        <f t="shared" si="14"/>
        <v>CHOOSE FORMULA</v>
      </c>
      <c r="Y145" s="4"/>
      <c r="Z145" s="4">
        <v>0</v>
      </c>
    </row>
    <row r="146" spans="1:26">
      <c r="A146" s="1" t="s">
        <v>6</v>
      </c>
      <c r="B146" s="1" t="s">
        <v>7</v>
      </c>
      <c r="C146" s="1" t="s">
        <v>244</v>
      </c>
      <c r="D146" s="1" t="s">
        <v>253</v>
      </c>
      <c r="E146" s="1" t="s">
        <v>13</v>
      </c>
      <c r="F146" s="1" t="s">
        <v>255</v>
      </c>
      <c r="G146" s="4">
        <v>2000</v>
      </c>
      <c r="H146" s="4">
        <v>0</v>
      </c>
      <c r="I146" s="4">
        <v>2000</v>
      </c>
      <c r="J146" s="4">
        <v>0</v>
      </c>
      <c r="K146" s="4">
        <v>0</v>
      </c>
      <c r="L146" s="4">
        <v>0</v>
      </c>
      <c r="M146" s="4">
        <v>0</v>
      </c>
      <c r="N146" s="24">
        <f>IF(AND(B146="60",C146="32"),(J146/'FD Date'!$B$4*'FD Date'!$B$6+K146),(J146/Date!$B$4*Date!$B$6+K146))</f>
        <v>0</v>
      </c>
      <c r="O146" s="24">
        <f t="shared" si="10"/>
        <v>0</v>
      </c>
      <c r="P146" s="24">
        <f>K146/Date!$B$2*Date!$B$3+K146</f>
        <v>0</v>
      </c>
      <c r="Q146" s="24">
        <f>J146*Date!$B$3+K146</f>
        <v>0</v>
      </c>
      <c r="R146" s="24">
        <f t="shared" si="11"/>
        <v>0</v>
      </c>
      <c r="S146" s="24">
        <f>J146/2*Date!$B$7+K146</f>
        <v>0</v>
      </c>
      <c r="T146" s="24">
        <f t="shared" si="12"/>
        <v>2000</v>
      </c>
      <c r="U146" s="24">
        <f t="shared" si="13"/>
        <v>0</v>
      </c>
      <c r="V146" s="4">
        <v>0</v>
      </c>
      <c r="W146" s="4"/>
      <c r="X146" s="28" t="str">
        <f t="shared" si="14"/>
        <v>CHOOSE FORMULA</v>
      </c>
      <c r="Y146" s="4"/>
      <c r="Z146" s="4">
        <v>0</v>
      </c>
    </row>
    <row r="147" spans="1:26">
      <c r="A147" s="1" t="s">
        <v>6</v>
      </c>
      <c r="B147" s="1" t="s">
        <v>7</v>
      </c>
      <c r="C147" s="1" t="s">
        <v>244</v>
      </c>
      <c r="D147" s="1" t="s">
        <v>253</v>
      </c>
      <c r="E147" s="1" t="s">
        <v>15</v>
      </c>
      <c r="F147" s="1" t="s">
        <v>256</v>
      </c>
      <c r="G147" s="4">
        <v>20500</v>
      </c>
      <c r="H147" s="4">
        <v>0</v>
      </c>
      <c r="I147" s="4">
        <v>20500</v>
      </c>
      <c r="J147" s="4">
        <v>14075</v>
      </c>
      <c r="K147" s="4">
        <v>22210</v>
      </c>
      <c r="L147" s="4">
        <v>14020</v>
      </c>
      <c r="M147" s="4">
        <v>18740.830000000002</v>
      </c>
      <c r="N147" s="24">
        <f>IF(AND(B147="60",C147="32"),(J147/'FD Date'!$B$4*'FD Date'!$B$6+K147),(J147/Date!$B$4*Date!$B$6+K147))</f>
        <v>92585</v>
      </c>
      <c r="O147" s="24">
        <f t="shared" si="10"/>
        <v>28150</v>
      </c>
      <c r="P147" s="24">
        <f>K147/Date!$B$2*Date!$B$3+K147</f>
        <v>33315</v>
      </c>
      <c r="Q147" s="24">
        <f>J147*Date!$B$3+K147</f>
        <v>78510</v>
      </c>
      <c r="R147" s="24">
        <f t="shared" si="11"/>
        <v>29688.575912981458</v>
      </c>
      <c r="S147" s="24">
        <f>J147/2*Date!$B$7+K147</f>
        <v>78510</v>
      </c>
      <c r="T147" s="24">
        <f t="shared" si="12"/>
        <v>20500</v>
      </c>
      <c r="U147" s="24">
        <f t="shared" si="13"/>
        <v>22210</v>
      </c>
      <c r="V147" s="4">
        <v>0</v>
      </c>
      <c r="W147" s="4"/>
      <c r="X147" s="28" t="str">
        <f t="shared" si="14"/>
        <v>CHOOSE FORMULA</v>
      </c>
      <c r="Y147" s="4"/>
      <c r="Z147" s="4">
        <v>3000</v>
      </c>
    </row>
    <row r="148" spans="1:26">
      <c r="A148" s="1" t="s">
        <v>6</v>
      </c>
      <c r="B148" s="1" t="s">
        <v>7</v>
      </c>
      <c r="C148" s="1" t="s">
        <v>244</v>
      </c>
      <c r="D148" s="1" t="s">
        <v>257</v>
      </c>
      <c r="E148" s="1" t="s">
        <v>8</v>
      </c>
      <c r="F148" s="1" t="s">
        <v>258</v>
      </c>
      <c r="G148" s="4">
        <v>16000</v>
      </c>
      <c r="H148" s="4">
        <v>0</v>
      </c>
      <c r="I148" s="4">
        <v>16000</v>
      </c>
      <c r="J148" s="4">
        <v>0</v>
      </c>
      <c r="K148" s="4">
        <v>0</v>
      </c>
      <c r="L148" s="4">
        <v>0</v>
      </c>
      <c r="M148" s="4">
        <v>0</v>
      </c>
      <c r="N148" s="24">
        <f>IF(AND(B148="60",C148="32"),(J148/'FD Date'!$B$4*'FD Date'!$B$6+K148),(J148/Date!$B$4*Date!$B$6+K148))</f>
        <v>0</v>
      </c>
      <c r="O148" s="24">
        <f t="shared" si="10"/>
        <v>0</v>
      </c>
      <c r="P148" s="24">
        <f>K148/Date!$B$2*Date!$B$3+K148</f>
        <v>0</v>
      </c>
      <c r="Q148" s="24">
        <f>J148*Date!$B$3+K148</f>
        <v>0</v>
      </c>
      <c r="R148" s="24">
        <f t="shared" si="11"/>
        <v>0</v>
      </c>
      <c r="S148" s="24">
        <f>J148/2*Date!$B$7+K148</f>
        <v>0</v>
      </c>
      <c r="T148" s="24">
        <f t="shared" si="12"/>
        <v>16000</v>
      </c>
      <c r="U148" s="24">
        <f t="shared" si="13"/>
        <v>0</v>
      </c>
      <c r="V148" s="4">
        <v>0</v>
      </c>
      <c r="W148" s="4"/>
      <c r="X148" s="28" t="str">
        <f t="shared" si="14"/>
        <v>CHOOSE FORMULA</v>
      </c>
      <c r="Y148" s="4"/>
      <c r="Z148" s="4">
        <v>14000</v>
      </c>
    </row>
    <row r="149" spans="1:26">
      <c r="A149" s="1" t="s">
        <v>6</v>
      </c>
      <c r="B149" s="1" t="s">
        <v>7</v>
      </c>
      <c r="C149" s="1" t="s">
        <v>244</v>
      </c>
      <c r="D149" s="1" t="s">
        <v>259</v>
      </c>
      <c r="E149" s="1" t="s">
        <v>8</v>
      </c>
      <c r="F149" s="1" t="s">
        <v>260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24">
        <f>IF(AND(B149="60",C149="32"),(J149/'FD Date'!$B$4*'FD Date'!$B$6+K149),(J149/Date!$B$4*Date!$B$6+K149))</f>
        <v>0</v>
      </c>
      <c r="O149" s="24">
        <f t="shared" si="10"/>
        <v>0</v>
      </c>
      <c r="P149" s="24">
        <f>K149/Date!$B$2*Date!$B$3+K149</f>
        <v>0</v>
      </c>
      <c r="Q149" s="24">
        <f>J149*Date!$B$3+K149</f>
        <v>0</v>
      </c>
      <c r="R149" s="24">
        <f t="shared" si="11"/>
        <v>0</v>
      </c>
      <c r="S149" s="24">
        <f>J149/2*Date!$B$7+K149</f>
        <v>0</v>
      </c>
      <c r="T149" s="24">
        <f t="shared" si="12"/>
        <v>0</v>
      </c>
      <c r="U149" s="24">
        <f t="shared" si="13"/>
        <v>0</v>
      </c>
      <c r="V149" s="4">
        <v>0</v>
      </c>
      <c r="W149" s="4"/>
      <c r="X149" s="28" t="str">
        <f t="shared" si="14"/>
        <v>CHOOSE FORMULA</v>
      </c>
      <c r="Y149" s="4"/>
      <c r="Z149" s="4">
        <v>0</v>
      </c>
    </row>
    <row r="150" spans="1:26">
      <c r="A150" s="1" t="s">
        <v>6</v>
      </c>
      <c r="B150" s="1" t="s">
        <v>7</v>
      </c>
      <c r="C150" s="1" t="s">
        <v>244</v>
      </c>
      <c r="D150" s="1" t="s">
        <v>261</v>
      </c>
      <c r="E150" s="1" t="s">
        <v>8</v>
      </c>
      <c r="F150" s="1" t="s">
        <v>262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99.9</v>
      </c>
      <c r="N150" s="24">
        <f>IF(AND(B150="60",C150="32"),(J150/'FD Date'!$B$4*'FD Date'!$B$6+K150),(J150/Date!$B$4*Date!$B$6+K150))</f>
        <v>0</v>
      </c>
      <c r="O150" s="24">
        <f t="shared" si="10"/>
        <v>0</v>
      </c>
      <c r="P150" s="24">
        <f>K150/Date!$B$2*Date!$B$3+K150</f>
        <v>0</v>
      </c>
      <c r="Q150" s="24">
        <f>J150*Date!$B$3+K150</f>
        <v>0</v>
      </c>
      <c r="R150" s="24">
        <f t="shared" si="11"/>
        <v>0</v>
      </c>
      <c r="S150" s="24">
        <f>J150/2*Date!$B$7+K150</f>
        <v>0</v>
      </c>
      <c r="T150" s="24">
        <f t="shared" si="12"/>
        <v>0</v>
      </c>
      <c r="U150" s="24">
        <f t="shared" si="13"/>
        <v>0</v>
      </c>
      <c r="V150" s="4">
        <v>0</v>
      </c>
      <c r="W150" s="4"/>
      <c r="X150" s="28" t="str">
        <f t="shared" si="14"/>
        <v>CHOOSE FORMULA</v>
      </c>
      <c r="Y150" s="4"/>
      <c r="Z150" s="4">
        <v>0</v>
      </c>
    </row>
    <row r="151" spans="1:26">
      <c r="A151" s="1" t="s">
        <v>6</v>
      </c>
      <c r="B151" s="1" t="s">
        <v>7</v>
      </c>
      <c r="C151" s="1" t="s">
        <v>263</v>
      </c>
      <c r="D151" s="1" t="s">
        <v>264</v>
      </c>
      <c r="E151" s="1" t="s">
        <v>8</v>
      </c>
      <c r="F151" s="1" t="s">
        <v>265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24">
        <f>IF(AND(B151="60",C151="32"),(J151/'FD Date'!$B$4*'FD Date'!$B$6+K151),(J151/Date!$B$4*Date!$B$6+K151))</f>
        <v>0</v>
      </c>
      <c r="O151" s="24">
        <f t="shared" si="10"/>
        <v>0</v>
      </c>
      <c r="P151" s="24">
        <f>K151/Date!$B$2*Date!$B$3+K151</f>
        <v>0</v>
      </c>
      <c r="Q151" s="24">
        <f>J151*Date!$B$3+K151</f>
        <v>0</v>
      </c>
      <c r="R151" s="24">
        <f t="shared" si="11"/>
        <v>0</v>
      </c>
      <c r="S151" s="24">
        <f>J151/2*Date!$B$7+K151</f>
        <v>0</v>
      </c>
      <c r="T151" s="24">
        <f t="shared" si="12"/>
        <v>0</v>
      </c>
      <c r="U151" s="24">
        <f t="shared" si="13"/>
        <v>0</v>
      </c>
      <c r="V151" s="4">
        <v>0</v>
      </c>
      <c r="W151" s="4"/>
      <c r="X151" s="28" t="str">
        <f t="shared" si="14"/>
        <v>CHOOSE FORMULA</v>
      </c>
      <c r="Y151" s="4"/>
      <c r="Z151" s="4">
        <v>0</v>
      </c>
    </row>
    <row r="152" spans="1:26">
      <c r="A152" s="1" t="s">
        <v>6</v>
      </c>
      <c r="B152" s="1" t="s">
        <v>7</v>
      </c>
      <c r="C152" s="1" t="s">
        <v>266</v>
      </c>
      <c r="D152" s="1" t="s">
        <v>189</v>
      </c>
      <c r="E152" s="1" t="s">
        <v>15</v>
      </c>
      <c r="F152" s="1" t="s">
        <v>267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24">
        <f>IF(AND(B152="60",C152="32"),(J152/'FD Date'!$B$4*'FD Date'!$B$6+K152),(J152/Date!$B$4*Date!$B$6+K152))</f>
        <v>0</v>
      </c>
      <c r="O152" s="24">
        <f t="shared" si="10"/>
        <v>0</v>
      </c>
      <c r="P152" s="24">
        <f>K152/Date!$B$2*Date!$B$3+K152</f>
        <v>0</v>
      </c>
      <c r="Q152" s="24">
        <f>J152*Date!$B$3+K152</f>
        <v>0</v>
      </c>
      <c r="R152" s="24">
        <f t="shared" si="11"/>
        <v>0</v>
      </c>
      <c r="S152" s="24">
        <f>J152/2*Date!$B$7+K152</f>
        <v>0</v>
      </c>
      <c r="T152" s="24">
        <f t="shared" si="12"/>
        <v>0</v>
      </c>
      <c r="U152" s="24">
        <f t="shared" si="13"/>
        <v>0</v>
      </c>
      <c r="V152" s="4">
        <v>0</v>
      </c>
      <c r="W152" s="4"/>
      <c r="X152" s="28" t="str">
        <f t="shared" si="14"/>
        <v>CHOOSE FORMULA</v>
      </c>
      <c r="Y152" s="4"/>
      <c r="Z152" s="4">
        <v>0</v>
      </c>
    </row>
    <row r="153" spans="1:26">
      <c r="A153" s="1" t="s">
        <v>6</v>
      </c>
      <c r="B153" s="1" t="s">
        <v>7</v>
      </c>
      <c r="C153" s="1" t="s">
        <v>268</v>
      </c>
      <c r="D153" s="1" t="s">
        <v>269</v>
      </c>
      <c r="E153" s="1" t="s">
        <v>8</v>
      </c>
      <c r="F153" s="1" t="s">
        <v>270</v>
      </c>
      <c r="G153" s="4">
        <v>3000</v>
      </c>
      <c r="H153" s="4">
        <v>0</v>
      </c>
      <c r="I153" s="4">
        <v>3000</v>
      </c>
      <c r="J153" s="4">
        <v>0</v>
      </c>
      <c r="K153" s="4">
        <v>0</v>
      </c>
      <c r="L153" s="4">
        <v>0</v>
      </c>
      <c r="M153" s="4">
        <v>0</v>
      </c>
      <c r="N153" s="24">
        <f>IF(AND(B153="60",C153="32"),(J153/'FD Date'!$B$4*'FD Date'!$B$6+K153),(J153/Date!$B$4*Date!$B$6+K153))</f>
        <v>0</v>
      </c>
      <c r="O153" s="24">
        <f t="shared" si="10"/>
        <v>0</v>
      </c>
      <c r="P153" s="24">
        <f>K153/Date!$B$2*Date!$B$3+K153</f>
        <v>0</v>
      </c>
      <c r="Q153" s="24">
        <f>J153*Date!$B$3+K153</f>
        <v>0</v>
      </c>
      <c r="R153" s="24">
        <f t="shared" si="11"/>
        <v>0</v>
      </c>
      <c r="S153" s="24">
        <f>J153/2*Date!$B$7+K153</f>
        <v>0</v>
      </c>
      <c r="T153" s="24">
        <f t="shared" si="12"/>
        <v>3000</v>
      </c>
      <c r="U153" s="24">
        <f t="shared" si="13"/>
        <v>0</v>
      </c>
      <c r="V153" s="4">
        <v>0</v>
      </c>
      <c r="W153" s="4"/>
      <c r="X153" s="28" t="str">
        <f t="shared" si="14"/>
        <v>CHOOSE FORMULA</v>
      </c>
      <c r="Y153" s="4"/>
      <c r="Z153" s="4">
        <v>0</v>
      </c>
    </row>
    <row r="154" spans="1:26">
      <c r="A154" s="1" t="s">
        <v>6</v>
      </c>
      <c r="B154" s="1" t="s">
        <v>7</v>
      </c>
      <c r="C154" s="1" t="s">
        <v>268</v>
      </c>
      <c r="D154" s="1" t="s">
        <v>271</v>
      </c>
      <c r="E154" s="1" t="s">
        <v>8</v>
      </c>
      <c r="F154" s="1" t="s">
        <v>272</v>
      </c>
      <c r="G154" s="4">
        <v>2000</v>
      </c>
      <c r="H154" s="4">
        <v>0</v>
      </c>
      <c r="I154" s="4">
        <v>2000</v>
      </c>
      <c r="J154" s="4">
        <v>0</v>
      </c>
      <c r="K154" s="4">
        <v>0</v>
      </c>
      <c r="L154" s="4">
        <v>0</v>
      </c>
      <c r="M154" s="4">
        <v>0</v>
      </c>
      <c r="N154" s="24">
        <f>IF(AND(B154="60",C154="32"),(J154/'FD Date'!$B$4*'FD Date'!$B$6+K154),(J154/Date!$B$4*Date!$B$6+K154))</f>
        <v>0</v>
      </c>
      <c r="O154" s="24">
        <f t="shared" si="10"/>
        <v>0</v>
      </c>
      <c r="P154" s="24">
        <f>K154/Date!$B$2*Date!$B$3+K154</f>
        <v>0</v>
      </c>
      <c r="Q154" s="24">
        <f>J154*Date!$B$3+K154</f>
        <v>0</v>
      </c>
      <c r="R154" s="24">
        <f t="shared" si="11"/>
        <v>0</v>
      </c>
      <c r="S154" s="24">
        <f>J154/2*Date!$B$7+K154</f>
        <v>0</v>
      </c>
      <c r="T154" s="24">
        <f t="shared" si="12"/>
        <v>2000</v>
      </c>
      <c r="U154" s="24">
        <f t="shared" si="13"/>
        <v>0</v>
      </c>
      <c r="V154" s="4">
        <v>0</v>
      </c>
      <c r="W154" s="4"/>
      <c r="X154" s="28" t="str">
        <f t="shared" si="14"/>
        <v>CHOOSE FORMULA</v>
      </c>
      <c r="Y154" s="4"/>
      <c r="Z154" s="4">
        <v>0</v>
      </c>
    </row>
    <row r="155" spans="1:26">
      <c r="A155" s="1" t="s">
        <v>6</v>
      </c>
      <c r="B155" s="1" t="s">
        <v>7</v>
      </c>
      <c r="C155" s="1" t="s">
        <v>268</v>
      </c>
      <c r="D155" s="1" t="s">
        <v>239</v>
      </c>
      <c r="E155" s="1" t="s">
        <v>8</v>
      </c>
      <c r="F155" s="1" t="s">
        <v>273</v>
      </c>
      <c r="G155" s="4">
        <v>1500</v>
      </c>
      <c r="H155" s="4">
        <v>0</v>
      </c>
      <c r="I155" s="4">
        <v>1500</v>
      </c>
      <c r="J155" s="4">
        <v>0</v>
      </c>
      <c r="K155" s="4">
        <v>0</v>
      </c>
      <c r="L155" s="4">
        <v>0</v>
      </c>
      <c r="M155" s="4">
        <v>0</v>
      </c>
      <c r="N155" s="24">
        <f>IF(AND(B155="60",C155="32"),(J155/'FD Date'!$B$4*'FD Date'!$B$6+K155),(J155/Date!$B$4*Date!$B$6+K155))</f>
        <v>0</v>
      </c>
      <c r="O155" s="24">
        <f t="shared" si="10"/>
        <v>0</v>
      </c>
      <c r="P155" s="24">
        <f>K155/Date!$B$2*Date!$B$3+K155</f>
        <v>0</v>
      </c>
      <c r="Q155" s="24">
        <f>J155*Date!$B$3+K155</f>
        <v>0</v>
      </c>
      <c r="R155" s="24">
        <f t="shared" si="11"/>
        <v>0</v>
      </c>
      <c r="S155" s="24">
        <f>J155/2*Date!$B$7+K155</f>
        <v>0</v>
      </c>
      <c r="T155" s="24">
        <f t="shared" si="12"/>
        <v>1500</v>
      </c>
      <c r="U155" s="24">
        <f t="shared" si="13"/>
        <v>0</v>
      </c>
      <c r="V155" s="4">
        <v>0</v>
      </c>
      <c r="W155" s="4"/>
      <c r="X155" s="28" t="str">
        <f t="shared" si="14"/>
        <v>CHOOSE FORMULA</v>
      </c>
      <c r="Y155" s="4"/>
      <c r="Z155" s="4">
        <v>0</v>
      </c>
    </row>
    <row r="156" spans="1:26">
      <c r="A156" s="1" t="s">
        <v>6</v>
      </c>
      <c r="B156" s="1" t="s">
        <v>7</v>
      </c>
      <c r="C156" s="1" t="s">
        <v>268</v>
      </c>
      <c r="D156" s="1" t="s">
        <v>274</v>
      </c>
      <c r="E156" s="1" t="s">
        <v>8</v>
      </c>
      <c r="F156" s="1" t="s">
        <v>275</v>
      </c>
      <c r="G156" s="4">
        <v>13000</v>
      </c>
      <c r="H156" s="4">
        <v>0</v>
      </c>
      <c r="I156" s="4">
        <v>13000</v>
      </c>
      <c r="J156" s="4">
        <v>0</v>
      </c>
      <c r="K156" s="4">
        <v>0</v>
      </c>
      <c r="L156" s="4">
        <v>0</v>
      </c>
      <c r="M156" s="4">
        <v>0</v>
      </c>
      <c r="N156" s="24">
        <f>IF(AND(B156="60",C156="32"),(J156/'FD Date'!$B$4*'FD Date'!$B$6+K156),(J156/Date!$B$4*Date!$B$6+K156))</f>
        <v>0</v>
      </c>
      <c r="O156" s="24">
        <f t="shared" si="10"/>
        <v>0</v>
      </c>
      <c r="P156" s="24">
        <f>K156/Date!$B$2*Date!$B$3+K156</f>
        <v>0</v>
      </c>
      <c r="Q156" s="24">
        <f>J156*Date!$B$3+K156</f>
        <v>0</v>
      </c>
      <c r="R156" s="24">
        <f t="shared" si="11"/>
        <v>0</v>
      </c>
      <c r="S156" s="24">
        <f>J156/2*Date!$B$7+K156</f>
        <v>0</v>
      </c>
      <c r="T156" s="24">
        <f t="shared" si="12"/>
        <v>13000</v>
      </c>
      <c r="U156" s="24">
        <f t="shared" si="13"/>
        <v>0</v>
      </c>
      <c r="V156" s="4">
        <v>0</v>
      </c>
      <c r="W156" s="4"/>
      <c r="X156" s="28" t="str">
        <f t="shared" si="14"/>
        <v>CHOOSE FORMULA</v>
      </c>
      <c r="Y156" s="4"/>
      <c r="Z156" s="4">
        <v>0</v>
      </c>
    </row>
    <row r="157" spans="1:26">
      <c r="A157" s="1" t="s">
        <v>6</v>
      </c>
      <c r="B157" s="1" t="s">
        <v>7</v>
      </c>
      <c r="C157" s="1" t="s">
        <v>268</v>
      </c>
      <c r="D157" s="1" t="s">
        <v>276</v>
      </c>
      <c r="E157" s="1" t="s">
        <v>8</v>
      </c>
      <c r="F157" s="1" t="s">
        <v>277</v>
      </c>
      <c r="G157" s="4">
        <v>5000</v>
      </c>
      <c r="H157" s="4">
        <v>0</v>
      </c>
      <c r="I157" s="4">
        <v>5000</v>
      </c>
      <c r="J157" s="4">
        <v>0</v>
      </c>
      <c r="K157" s="4">
        <v>0</v>
      </c>
      <c r="L157" s="4">
        <v>0</v>
      </c>
      <c r="M157" s="4">
        <v>0</v>
      </c>
      <c r="N157" s="24">
        <f>IF(AND(B157="60",C157="32"),(J157/'FD Date'!$B$4*'FD Date'!$B$6+K157),(J157/Date!$B$4*Date!$B$6+K157))</f>
        <v>0</v>
      </c>
      <c r="O157" s="24">
        <f t="shared" si="10"/>
        <v>0</v>
      </c>
      <c r="P157" s="24">
        <f>K157/Date!$B$2*Date!$B$3+K157</f>
        <v>0</v>
      </c>
      <c r="Q157" s="24">
        <f>J157*Date!$B$3+K157</f>
        <v>0</v>
      </c>
      <c r="R157" s="24">
        <f t="shared" si="11"/>
        <v>0</v>
      </c>
      <c r="S157" s="24">
        <f>J157/2*Date!$B$7+K157</f>
        <v>0</v>
      </c>
      <c r="T157" s="24">
        <f t="shared" si="12"/>
        <v>5000</v>
      </c>
      <c r="U157" s="24">
        <f t="shared" si="13"/>
        <v>0</v>
      </c>
      <c r="V157" s="4">
        <v>0</v>
      </c>
      <c r="W157" s="4"/>
      <c r="X157" s="28" t="str">
        <f t="shared" si="14"/>
        <v>CHOOSE FORMULA</v>
      </c>
      <c r="Y157" s="4"/>
      <c r="Z157" s="4">
        <v>0</v>
      </c>
    </row>
    <row r="158" spans="1:26">
      <c r="A158" s="1" t="s">
        <v>6</v>
      </c>
      <c r="B158" s="1" t="s">
        <v>7</v>
      </c>
      <c r="C158" s="1" t="s">
        <v>268</v>
      </c>
      <c r="D158" s="1" t="s">
        <v>278</v>
      </c>
      <c r="E158" s="1" t="s">
        <v>8</v>
      </c>
      <c r="F158" s="1" t="s">
        <v>279</v>
      </c>
      <c r="G158" s="4">
        <v>4500</v>
      </c>
      <c r="H158" s="4">
        <v>0</v>
      </c>
      <c r="I158" s="4">
        <v>4500</v>
      </c>
      <c r="J158" s="4">
        <v>0</v>
      </c>
      <c r="K158" s="4">
        <v>0</v>
      </c>
      <c r="L158" s="4">
        <v>0</v>
      </c>
      <c r="M158" s="4">
        <v>0</v>
      </c>
      <c r="N158" s="24">
        <f>IF(AND(B158="60",C158="32"),(J158/'FD Date'!$B$4*'FD Date'!$B$6+K158),(J158/Date!$B$4*Date!$B$6+K158))</f>
        <v>0</v>
      </c>
      <c r="O158" s="24">
        <f t="shared" si="10"/>
        <v>0</v>
      </c>
      <c r="P158" s="24">
        <f>K158/Date!$B$2*Date!$B$3+K158</f>
        <v>0</v>
      </c>
      <c r="Q158" s="24">
        <f>J158*Date!$B$3+K158</f>
        <v>0</v>
      </c>
      <c r="R158" s="24">
        <f t="shared" si="11"/>
        <v>0</v>
      </c>
      <c r="S158" s="24">
        <f>J158/2*Date!$B$7+K158</f>
        <v>0</v>
      </c>
      <c r="T158" s="24">
        <f t="shared" si="12"/>
        <v>4500</v>
      </c>
      <c r="U158" s="24">
        <f t="shared" si="13"/>
        <v>0</v>
      </c>
      <c r="V158" s="4">
        <v>0</v>
      </c>
      <c r="W158" s="4"/>
      <c r="X158" s="28" t="str">
        <f t="shared" si="14"/>
        <v>CHOOSE FORMULA</v>
      </c>
      <c r="Y158" s="4"/>
      <c r="Z158" s="4">
        <v>0</v>
      </c>
    </row>
    <row r="159" spans="1:26">
      <c r="A159" s="1" t="s">
        <v>6</v>
      </c>
      <c r="B159" s="1" t="s">
        <v>7</v>
      </c>
      <c r="C159" s="1" t="s">
        <v>268</v>
      </c>
      <c r="D159" s="1" t="s">
        <v>280</v>
      </c>
      <c r="E159" s="1" t="s">
        <v>8</v>
      </c>
      <c r="F159" s="1" t="s">
        <v>281</v>
      </c>
      <c r="G159" s="4">
        <v>3500</v>
      </c>
      <c r="H159" s="4">
        <v>0</v>
      </c>
      <c r="I159" s="4">
        <v>3500</v>
      </c>
      <c r="J159" s="4">
        <v>0</v>
      </c>
      <c r="K159" s="4">
        <v>0</v>
      </c>
      <c r="L159" s="4">
        <v>0</v>
      </c>
      <c r="M159" s="4">
        <v>0</v>
      </c>
      <c r="N159" s="24">
        <f>IF(AND(B159="60",C159="32"),(J159/'FD Date'!$B$4*'FD Date'!$B$6+K159),(J159/Date!$B$4*Date!$B$6+K159))</f>
        <v>0</v>
      </c>
      <c r="O159" s="24">
        <f t="shared" si="10"/>
        <v>0</v>
      </c>
      <c r="P159" s="24">
        <f>K159/Date!$B$2*Date!$B$3+K159</f>
        <v>0</v>
      </c>
      <c r="Q159" s="24">
        <f>J159*Date!$B$3+K159</f>
        <v>0</v>
      </c>
      <c r="R159" s="24">
        <f t="shared" si="11"/>
        <v>0</v>
      </c>
      <c r="S159" s="24">
        <f>J159/2*Date!$B$7+K159</f>
        <v>0</v>
      </c>
      <c r="T159" s="24">
        <f t="shared" si="12"/>
        <v>3500</v>
      </c>
      <c r="U159" s="24">
        <f t="shared" si="13"/>
        <v>0</v>
      </c>
      <c r="V159" s="4">
        <v>0</v>
      </c>
      <c r="W159" s="4"/>
      <c r="X159" s="28" t="str">
        <f t="shared" si="14"/>
        <v>CHOOSE FORMULA</v>
      </c>
      <c r="Y159" s="4"/>
      <c r="Z159" s="4">
        <v>0</v>
      </c>
    </row>
    <row r="160" spans="1:26">
      <c r="A160" s="1" t="s">
        <v>6</v>
      </c>
      <c r="B160" s="1" t="s">
        <v>282</v>
      </c>
      <c r="C160" s="1" t="s">
        <v>283</v>
      </c>
      <c r="D160" s="1" t="s">
        <v>284</v>
      </c>
      <c r="E160" s="1" t="s">
        <v>8</v>
      </c>
      <c r="F160" s="1" t="s">
        <v>285</v>
      </c>
      <c r="G160" s="4">
        <v>850</v>
      </c>
      <c r="H160" s="4">
        <v>0</v>
      </c>
      <c r="I160" s="4">
        <v>850</v>
      </c>
      <c r="J160" s="4">
        <v>0</v>
      </c>
      <c r="K160" s="4">
        <v>819.19</v>
      </c>
      <c r="L160" s="4">
        <v>471.72</v>
      </c>
      <c r="M160" s="4">
        <v>7087.03</v>
      </c>
      <c r="N160" s="24">
        <f>IF(AND(B160="60",C160="32"),(J160/'FD Date'!$B$4*'FD Date'!$B$6+K160),(J160/Date!$B$4*Date!$B$6+K160))</f>
        <v>819.19</v>
      </c>
      <c r="O160" s="24">
        <f t="shared" si="10"/>
        <v>0</v>
      </c>
      <c r="P160" s="24">
        <f>K160/Date!$B$2*Date!$B$3+K160</f>
        <v>1228.7850000000001</v>
      </c>
      <c r="Q160" s="24">
        <f>J160*Date!$B$3+K160</f>
        <v>819.19</v>
      </c>
      <c r="R160" s="24">
        <f t="shared" si="11"/>
        <v>12307.352042949207</v>
      </c>
      <c r="S160" s="24">
        <f>J160/2*Date!$B$7+K160</f>
        <v>819.19</v>
      </c>
      <c r="T160" s="24">
        <f t="shared" si="12"/>
        <v>850</v>
      </c>
      <c r="U160" s="24">
        <f t="shared" si="13"/>
        <v>819.19</v>
      </c>
      <c r="V160" s="4">
        <v>0</v>
      </c>
      <c r="W160" s="4"/>
      <c r="X160" s="28" t="str">
        <f t="shared" si="14"/>
        <v>CHOOSE FORMULA</v>
      </c>
      <c r="Y160" s="4"/>
      <c r="Z160" s="4">
        <v>850</v>
      </c>
    </row>
    <row r="161" spans="1:26">
      <c r="A161" s="1" t="s">
        <v>6</v>
      </c>
      <c r="B161" s="1" t="s">
        <v>282</v>
      </c>
      <c r="C161" s="1" t="s">
        <v>283</v>
      </c>
      <c r="D161" s="1" t="s">
        <v>286</v>
      </c>
      <c r="E161" s="1" t="s">
        <v>8</v>
      </c>
      <c r="F161" s="1" t="s">
        <v>287</v>
      </c>
      <c r="G161" s="4">
        <v>0</v>
      </c>
      <c r="H161" s="4">
        <v>0</v>
      </c>
      <c r="I161" s="4">
        <v>0</v>
      </c>
      <c r="J161" s="4">
        <v>228.16</v>
      </c>
      <c r="K161" s="4">
        <v>228.16</v>
      </c>
      <c r="L161" s="4">
        <v>0</v>
      </c>
      <c r="M161" s="4">
        <v>0</v>
      </c>
      <c r="N161" s="24">
        <f>IF(AND(B161="60",C161="32"),(J161/'FD Date'!$B$4*'FD Date'!$B$6+K161),(J161/Date!$B$4*Date!$B$6+K161))</f>
        <v>1368.96</v>
      </c>
      <c r="O161" s="24">
        <f t="shared" si="10"/>
        <v>456.32</v>
      </c>
      <c r="P161" s="24">
        <f>K161/Date!$B$2*Date!$B$3+K161</f>
        <v>342.24</v>
      </c>
      <c r="Q161" s="24">
        <f>J161*Date!$B$3+K161</f>
        <v>1140.8</v>
      </c>
      <c r="R161" s="24">
        <f t="shared" si="11"/>
        <v>0</v>
      </c>
      <c r="S161" s="24">
        <f>J161/2*Date!$B$7+K161</f>
        <v>1140.8</v>
      </c>
      <c r="T161" s="24">
        <f t="shared" si="12"/>
        <v>0</v>
      </c>
      <c r="U161" s="24">
        <f t="shared" si="13"/>
        <v>228.16</v>
      </c>
      <c r="V161" s="4">
        <v>0</v>
      </c>
      <c r="W161" s="4"/>
      <c r="X161" s="28" t="str">
        <f t="shared" si="14"/>
        <v>CHOOSE FORMULA</v>
      </c>
      <c r="Y161" s="4"/>
      <c r="Z161" s="4">
        <v>0</v>
      </c>
    </row>
    <row r="162" spans="1:26">
      <c r="A162" s="1" t="s">
        <v>6</v>
      </c>
      <c r="B162" s="1" t="s">
        <v>282</v>
      </c>
      <c r="C162" s="1" t="s">
        <v>283</v>
      </c>
      <c r="D162" s="1" t="s">
        <v>288</v>
      </c>
      <c r="E162" s="1" t="s">
        <v>8</v>
      </c>
      <c r="F162" s="1" t="s">
        <v>289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299.14999999999998</v>
      </c>
      <c r="N162" s="24">
        <f>IF(AND(B162="60",C162="32"),(J162/'FD Date'!$B$4*'FD Date'!$B$6+K162),(J162/Date!$B$4*Date!$B$6+K162))</f>
        <v>0</v>
      </c>
      <c r="O162" s="24">
        <f t="shared" si="10"/>
        <v>0</v>
      </c>
      <c r="P162" s="24">
        <f>K162/Date!$B$2*Date!$B$3+K162</f>
        <v>0</v>
      </c>
      <c r="Q162" s="24">
        <f>J162*Date!$B$3+K162</f>
        <v>0</v>
      </c>
      <c r="R162" s="24">
        <f t="shared" si="11"/>
        <v>0</v>
      </c>
      <c r="S162" s="24">
        <f>J162/2*Date!$B$7+K162</f>
        <v>0</v>
      </c>
      <c r="T162" s="24">
        <f t="shared" si="12"/>
        <v>0</v>
      </c>
      <c r="U162" s="24">
        <f t="shared" si="13"/>
        <v>0</v>
      </c>
      <c r="V162" s="4">
        <v>0</v>
      </c>
      <c r="W162" s="4"/>
      <c r="X162" s="28" t="str">
        <f t="shared" si="14"/>
        <v>CHOOSE FORMULA</v>
      </c>
      <c r="Y162" s="4"/>
      <c r="Z162" s="4">
        <v>0</v>
      </c>
    </row>
    <row r="163" spans="1:26">
      <c r="A163" s="1" t="s">
        <v>6</v>
      </c>
      <c r="B163" s="1" t="s">
        <v>282</v>
      </c>
      <c r="C163" s="1" t="s">
        <v>283</v>
      </c>
      <c r="D163" s="1" t="s">
        <v>290</v>
      </c>
      <c r="E163" s="1" t="s">
        <v>8</v>
      </c>
      <c r="F163" s="1" t="s">
        <v>291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24">
        <f>IF(AND(B163="60",C163="32"),(J163/'FD Date'!$B$4*'FD Date'!$B$6+K163),(J163/Date!$B$4*Date!$B$6+K163))</f>
        <v>0</v>
      </c>
      <c r="O163" s="24">
        <f t="shared" si="10"/>
        <v>0</v>
      </c>
      <c r="P163" s="24">
        <f>K163/Date!$B$2*Date!$B$3+K163</f>
        <v>0</v>
      </c>
      <c r="Q163" s="24">
        <f>J163*Date!$B$3+K163</f>
        <v>0</v>
      </c>
      <c r="R163" s="24">
        <f t="shared" si="11"/>
        <v>0</v>
      </c>
      <c r="S163" s="24">
        <f>J163/2*Date!$B$7+K163</f>
        <v>0</v>
      </c>
      <c r="T163" s="24">
        <f t="shared" si="12"/>
        <v>0</v>
      </c>
      <c r="U163" s="24">
        <f t="shared" si="13"/>
        <v>0</v>
      </c>
      <c r="V163" s="4">
        <v>0</v>
      </c>
      <c r="W163" s="4"/>
      <c r="X163" s="28" t="str">
        <f t="shared" si="14"/>
        <v>CHOOSE FORMULA</v>
      </c>
      <c r="Y163" s="4"/>
      <c r="Z163" s="4">
        <v>0</v>
      </c>
    </row>
    <row r="164" spans="1:26">
      <c r="A164" s="1" t="s">
        <v>6</v>
      </c>
      <c r="B164" s="1" t="s">
        <v>282</v>
      </c>
      <c r="C164" s="1" t="s">
        <v>283</v>
      </c>
      <c r="D164" s="1" t="s">
        <v>292</v>
      </c>
      <c r="E164" s="1" t="s">
        <v>8</v>
      </c>
      <c r="F164" s="1" t="s">
        <v>293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269.97000000000003</v>
      </c>
      <c r="N164" s="24">
        <f>IF(AND(B164="60",C164="32"),(J164/'FD Date'!$B$4*'FD Date'!$B$6+K164),(J164/Date!$B$4*Date!$B$6+K164))</f>
        <v>0</v>
      </c>
      <c r="O164" s="24">
        <f t="shared" si="10"/>
        <v>0</v>
      </c>
      <c r="P164" s="24">
        <f>K164/Date!$B$2*Date!$B$3+K164</f>
        <v>0</v>
      </c>
      <c r="Q164" s="24">
        <f>J164*Date!$B$3+K164</f>
        <v>0</v>
      </c>
      <c r="R164" s="24">
        <f t="shared" si="11"/>
        <v>0</v>
      </c>
      <c r="S164" s="24">
        <f>J164/2*Date!$B$7+K164</f>
        <v>0</v>
      </c>
      <c r="T164" s="24">
        <f t="shared" si="12"/>
        <v>0</v>
      </c>
      <c r="U164" s="24">
        <f t="shared" si="13"/>
        <v>0</v>
      </c>
      <c r="V164" s="4">
        <v>0</v>
      </c>
      <c r="W164" s="4"/>
      <c r="X164" s="28" t="str">
        <f t="shared" si="14"/>
        <v>CHOOSE FORMULA</v>
      </c>
      <c r="Y164" s="4"/>
      <c r="Z164" s="4">
        <v>0</v>
      </c>
    </row>
    <row r="165" spans="1:26">
      <c r="A165" s="1" t="s">
        <v>6</v>
      </c>
      <c r="B165" s="1" t="s">
        <v>282</v>
      </c>
      <c r="C165" s="1" t="s">
        <v>283</v>
      </c>
      <c r="D165" s="1" t="s">
        <v>294</v>
      </c>
      <c r="E165" s="1" t="s">
        <v>8</v>
      </c>
      <c r="F165" s="1" t="s">
        <v>295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24">
        <f>IF(AND(B165="60",C165="32"),(J165/'FD Date'!$B$4*'FD Date'!$B$6+K165),(J165/Date!$B$4*Date!$B$6+K165))</f>
        <v>0</v>
      </c>
      <c r="O165" s="24">
        <f t="shared" si="10"/>
        <v>0</v>
      </c>
      <c r="P165" s="24">
        <f>K165/Date!$B$2*Date!$B$3+K165</f>
        <v>0</v>
      </c>
      <c r="Q165" s="24">
        <f>J165*Date!$B$3+K165</f>
        <v>0</v>
      </c>
      <c r="R165" s="24">
        <f t="shared" si="11"/>
        <v>0</v>
      </c>
      <c r="S165" s="24">
        <f>J165/2*Date!$B$7+K165</f>
        <v>0</v>
      </c>
      <c r="T165" s="24">
        <f t="shared" si="12"/>
        <v>0</v>
      </c>
      <c r="U165" s="24">
        <f t="shared" si="13"/>
        <v>0</v>
      </c>
      <c r="V165" s="4">
        <v>0</v>
      </c>
      <c r="W165" s="4"/>
      <c r="X165" s="28" t="str">
        <f t="shared" si="14"/>
        <v>CHOOSE FORMULA</v>
      </c>
      <c r="Y165" s="4"/>
      <c r="Z165" s="4">
        <v>0</v>
      </c>
    </row>
    <row r="166" spans="1:26">
      <c r="A166" s="1" t="s">
        <v>6</v>
      </c>
      <c r="B166" s="1" t="s">
        <v>282</v>
      </c>
      <c r="C166" s="1" t="s">
        <v>283</v>
      </c>
      <c r="D166" s="1" t="s">
        <v>297</v>
      </c>
      <c r="E166" s="1" t="s">
        <v>8</v>
      </c>
      <c r="F166" s="1" t="s">
        <v>298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40.89</v>
      </c>
      <c r="M166" s="4">
        <v>35.520000000000003</v>
      </c>
      <c r="N166" s="24">
        <f>IF(AND(B166="60",C166="32"),(J166/'FD Date'!$B$4*'FD Date'!$B$6+K166),(J166/Date!$B$4*Date!$B$6+K166))</f>
        <v>0</v>
      </c>
      <c r="O166" s="24">
        <f t="shared" si="10"/>
        <v>0</v>
      </c>
      <c r="P166" s="24">
        <f>K166/Date!$B$2*Date!$B$3+K166</f>
        <v>0</v>
      </c>
      <c r="Q166" s="24">
        <f>J166*Date!$B$3+K166</f>
        <v>0</v>
      </c>
      <c r="R166" s="24">
        <f t="shared" si="11"/>
        <v>0</v>
      </c>
      <c r="S166" s="24">
        <f>J166/2*Date!$B$7+K166</f>
        <v>0</v>
      </c>
      <c r="T166" s="24">
        <f t="shared" si="12"/>
        <v>0</v>
      </c>
      <c r="U166" s="24">
        <f t="shared" si="13"/>
        <v>0</v>
      </c>
      <c r="V166" s="4">
        <v>0</v>
      </c>
      <c r="W166" s="4"/>
      <c r="X166" s="28" t="str">
        <f t="shared" si="14"/>
        <v>CHOOSE FORMULA</v>
      </c>
      <c r="Y166" s="4"/>
      <c r="Z166" s="4">
        <v>0</v>
      </c>
    </row>
    <row r="167" spans="1:26">
      <c r="A167" s="1" t="s">
        <v>6</v>
      </c>
      <c r="B167" s="1" t="s">
        <v>282</v>
      </c>
      <c r="C167" s="1" t="s">
        <v>283</v>
      </c>
      <c r="D167" s="1" t="s">
        <v>299</v>
      </c>
      <c r="E167" s="1" t="s">
        <v>8</v>
      </c>
      <c r="F167" s="1" t="s">
        <v>300</v>
      </c>
      <c r="G167" s="4">
        <v>30000</v>
      </c>
      <c r="H167" s="4">
        <v>0</v>
      </c>
      <c r="I167" s="4">
        <v>30000</v>
      </c>
      <c r="J167" s="4">
        <v>0</v>
      </c>
      <c r="K167" s="4">
        <v>0</v>
      </c>
      <c r="L167" s="4">
        <v>280</v>
      </c>
      <c r="M167" s="4">
        <v>400</v>
      </c>
      <c r="N167" s="24">
        <f>IF(AND(B167="60",C167="32"),(J167/'FD Date'!$B$4*'FD Date'!$B$6+K167),(J167/Date!$B$4*Date!$B$6+K167))</f>
        <v>0</v>
      </c>
      <c r="O167" s="24">
        <f t="shared" si="10"/>
        <v>0</v>
      </c>
      <c r="P167" s="24">
        <f>K167/Date!$B$2*Date!$B$3+K167</f>
        <v>0</v>
      </c>
      <c r="Q167" s="24">
        <f>J167*Date!$B$3+K167</f>
        <v>0</v>
      </c>
      <c r="R167" s="24">
        <f t="shared" si="11"/>
        <v>0</v>
      </c>
      <c r="S167" s="24">
        <f>J167/2*Date!$B$7+K167</f>
        <v>0</v>
      </c>
      <c r="T167" s="24">
        <f t="shared" si="12"/>
        <v>30000</v>
      </c>
      <c r="U167" s="24">
        <f t="shared" si="13"/>
        <v>0</v>
      </c>
      <c r="V167" s="4">
        <v>0</v>
      </c>
      <c r="W167" s="4"/>
      <c r="X167" s="28" t="str">
        <f t="shared" si="14"/>
        <v>CHOOSE FORMULA</v>
      </c>
      <c r="Y167" s="4"/>
      <c r="Z167" s="4">
        <v>10000</v>
      </c>
    </row>
    <row r="168" spans="1:26">
      <c r="A168" s="1" t="s">
        <v>6</v>
      </c>
      <c r="B168" s="1" t="s">
        <v>282</v>
      </c>
      <c r="C168" s="1" t="s">
        <v>283</v>
      </c>
      <c r="D168" s="1" t="s">
        <v>301</v>
      </c>
      <c r="E168" s="1" t="s">
        <v>8</v>
      </c>
      <c r="F168" s="1" t="s">
        <v>302</v>
      </c>
      <c r="G168" s="4">
        <v>4390</v>
      </c>
      <c r="H168" s="4">
        <v>0</v>
      </c>
      <c r="I168" s="4">
        <v>4390</v>
      </c>
      <c r="J168" s="4">
        <v>0</v>
      </c>
      <c r="K168" s="4">
        <v>498.78</v>
      </c>
      <c r="L168" s="4">
        <v>0</v>
      </c>
      <c r="M168" s="4">
        <v>798.98</v>
      </c>
      <c r="N168" s="24">
        <f>IF(AND(B168="60",C168="32"),(J168/'FD Date'!$B$4*'FD Date'!$B$6+K168),(J168/Date!$B$4*Date!$B$6+K168))</f>
        <v>498.78</v>
      </c>
      <c r="O168" s="24">
        <f t="shared" si="10"/>
        <v>0</v>
      </c>
      <c r="P168" s="24">
        <f>K168/Date!$B$2*Date!$B$3+K168</f>
        <v>748.17</v>
      </c>
      <c r="Q168" s="24">
        <f>J168*Date!$B$3+K168</f>
        <v>498.78</v>
      </c>
      <c r="R168" s="24">
        <f t="shared" si="11"/>
        <v>0</v>
      </c>
      <c r="S168" s="24">
        <f>J168/2*Date!$B$7+K168</f>
        <v>498.78</v>
      </c>
      <c r="T168" s="24">
        <f t="shared" si="12"/>
        <v>4390</v>
      </c>
      <c r="U168" s="24">
        <f t="shared" si="13"/>
        <v>498.78</v>
      </c>
      <c r="V168" s="4">
        <v>0</v>
      </c>
      <c r="W168" s="4"/>
      <c r="X168" s="28" t="str">
        <f t="shared" si="14"/>
        <v>CHOOSE FORMULA</v>
      </c>
      <c r="Y168" s="4"/>
      <c r="Z168" s="4">
        <v>4390</v>
      </c>
    </row>
    <row r="169" spans="1:26">
      <c r="A169" s="1" t="s">
        <v>6</v>
      </c>
      <c r="B169" s="1" t="s">
        <v>282</v>
      </c>
      <c r="C169" s="1" t="s">
        <v>283</v>
      </c>
      <c r="D169" s="1" t="s">
        <v>303</v>
      </c>
      <c r="E169" s="1" t="s">
        <v>8</v>
      </c>
      <c r="F169" s="1" t="s">
        <v>304</v>
      </c>
      <c r="G169" s="4">
        <v>16650</v>
      </c>
      <c r="H169" s="4">
        <v>0</v>
      </c>
      <c r="I169" s="4">
        <v>16650</v>
      </c>
      <c r="J169" s="4">
        <v>0</v>
      </c>
      <c r="K169" s="4">
        <v>15958</v>
      </c>
      <c r="L169" s="4">
        <v>15960</v>
      </c>
      <c r="M169" s="4">
        <v>15960</v>
      </c>
      <c r="N169" s="24">
        <f>IF(AND(B169="60",C169="32"),(J169/'FD Date'!$B$4*'FD Date'!$B$6+K169),(J169/Date!$B$4*Date!$B$6+K169))</f>
        <v>15958</v>
      </c>
      <c r="O169" s="24">
        <f t="shared" si="10"/>
        <v>0</v>
      </c>
      <c r="P169" s="24">
        <f>K169/Date!$B$2*Date!$B$3+K169</f>
        <v>23937</v>
      </c>
      <c r="Q169" s="24">
        <f>J169*Date!$B$3+K169</f>
        <v>15958</v>
      </c>
      <c r="R169" s="24">
        <f t="shared" si="11"/>
        <v>15958</v>
      </c>
      <c r="S169" s="24">
        <f>J169/2*Date!$B$7+K169</f>
        <v>15958</v>
      </c>
      <c r="T169" s="24">
        <f t="shared" si="12"/>
        <v>16650</v>
      </c>
      <c r="U169" s="24">
        <f t="shared" si="13"/>
        <v>15958</v>
      </c>
      <c r="V169" s="4">
        <v>0</v>
      </c>
      <c r="W169" s="4"/>
      <c r="X169" s="28" t="str">
        <f t="shared" si="14"/>
        <v>CHOOSE FORMULA</v>
      </c>
      <c r="Y169" s="4"/>
      <c r="Z169" s="4">
        <v>16300</v>
      </c>
    </row>
    <row r="170" spans="1:26">
      <c r="A170" s="1" t="s">
        <v>6</v>
      </c>
      <c r="B170" s="1" t="s">
        <v>282</v>
      </c>
      <c r="C170" s="1" t="s">
        <v>283</v>
      </c>
      <c r="D170" s="1" t="s">
        <v>305</v>
      </c>
      <c r="E170" s="1" t="s">
        <v>8</v>
      </c>
      <c r="F170" s="1" t="s">
        <v>306</v>
      </c>
      <c r="G170" s="4">
        <v>1350</v>
      </c>
      <c r="H170" s="4">
        <v>0</v>
      </c>
      <c r="I170" s="4">
        <v>1350</v>
      </c>
      <c r="J170" s="4">
        <v>0</v>
      </c>
      <c r="K170" s="4">
        <v>175</v>
      </c>
      <c r="L170" s="4">
        <v>0</v>
      </c>
      <c r="M170" s="4">
        <v>1305</v>
      </c>
      <c r="N170" s="24">
        <f>IF(AND(B170="60",C170="32"),(J170/'FD Date'!$B$4*'FD Date'!$B$6+K170),(J170/Date!$B$4*Date!$B$6+K170))</f>
        <v>175</v>
      </c>
      <c r="O170" s="24">
        <f t="shared" si="10"/>
        <v>0</v>
      </c>
      <c r="P170" s="24">
        <f>K170/Date!$B$2*Date!$B$3+K170</f>
        <v>262.5</v>
      </c>
      <c r="Q170" s="24">
        <f>J170*Date!$B$3+K170</f>
        <v>175</v>
      </c>
      <c r="R170" s="24">
        <f t="shared" si="11"/>
        <v>0</v>
      </c>
      <c r="S170" s="24">
        <f>J170/2*Date!$B$7+K170</f>
        <v>175</v>
      </c>
      <c r="T170" s="24">
        <f t="shared" si="12"/>
        <v>1350</v>
      </c>
      <c r="U170" s="24">
        <f t="shared" si="13"/>
        <v>175</v>
      </c>
      <c r="V170" s="4">
        <v>0</v>
      </c>
      <c r="W170" s="4"/>
      <c r="X170" s="28" t="str">
        <f t="shared" si="14"/>
        <v>CHOOSE FORMULA</v>
      </c>
      <c r="Y170" s="4"/>
      <c r="Z170" s="4">
        <v>1350</v>
      </c>
    </row>
    <row r="171" spans="1:26">
      <c r="A171" s="1" t="s">
        <v>6</v>
      </c>
      <c r="B171" s="1" t="s">
        <v>282</v>
      </c>
      <c r="C171" s="1" t="s">
        <v>283</v>
      </c>
      <c r="D171" s="1" t="s">
        <v>307</v>
      </c>
      <c r="E171" s="1" t="s">
        <v>8</v>
      </c>
      <c r="F171" s="1" t="s">
        <v>308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24">
        <f>IF(AND(B171="60",C171="32"),(J171/'FD Date'!$B$4*'FD Date'!$B$6+K171),(J171/Date!$B$4*Date!$B$6+K171))</f>
        <v>0</v>
      </c>
      <c r="O171" s="24">
        <f t="shared" si="10"/>
        <v>0</v>
      </c>
      <c r="P171" s="24">
        <f>K171/Date!$B$2*Date!$B$3+K171</f>
        <v>0</v>
      </c>
      <c r="Q171" s="24">
        <f>J171*Date!$B$3+K171</f>
        <v>0</v>
      </c>
      <c r="R171" s="24">
        <f t="shared" si="11"/>
        <v>0</v>
      </c>
      <c r="S171" s="24">
        <f>J171/2*Date!$B$7+K171</f>
        <v>0</v>
      </c>
      <c r="T171" s="24">
        <f t="shared" si="12"/>
        <v>0</v>
      </c>
      <c r="U171" s="24">
        <f t="shared" si="13"/>
        <v>0</v>
      </c>
      <c r="V171" s="4">
        <v>0</v>
      </c>
      <c r="W171" s="4"/>
      <c r="X171" s="28" t="str">
        <f t="shared" si="14"/>
        <v>CHOOSE FORMULA</v>
      </c>
      <c r="Y171" s="4"/>
      <c r="Z171" s="4">
        <v>0</v>
      </c>
    </row>
    <row r="172" spans="1:26">
      <c r="A172" s="1" t="s">
        <v>6</v>
      </c>
      <c r="B172" s="1" t="s">
        <v>282</v>
      </c>
      <c r="C172" s="1" t="s">
        <v>283</v>
      </c>
      <c r="D172" s="1" t="s">
        <v>309</v>
      </c>
      <c r="E172" s="1" t="s">
        <v>8</v>
      </c>
      <c r="F172" s="1" t="s">
        <v>310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750</v>
      </c>
      <c r="M172" s="4">
        <v>750</v>
      </c>
      <c r="N172" s="24">
        <f>IF(AND(B172="60",C172="32"),(J172/'FD Date'!$B$4*'FD Date'!$B$6+K172),(J172/Date!$B$4*Date!$B$6+K172))</f>
        <v>0</v>
      </c>
      <c r="O172" s="24">
        <f t="shared" si="10"/>
        <v>0</v>
      </c>
      <c r="P172" s="24">
        <f>K172/Date!$B$2*Date!$B$3+K172</f>
        <v>0</v>
      </c>
      <c r="Q172" s="24">
        <f>J172*Date!$B$3+K172</f>
        <v>0</v>
      </c>
      <c r="R172" s="24">
        <f t="shared" si="11"/>
        <v>0</v>
      </c>
      <c r="S172" s="24">
        <f>J172/2*Date!$B$7+K172</f>
        <v>0</v>
      </c>
      <c r="T172" s="24">
        <f t="shared" si="12"/>
        <v>0</v>
      </c>
      <c r="U172" s="24">
        <f t="shared" si="13"/>
        <v>0</v>
      </c>
      <c r="V172" s="4">
        <v>0</v>
      </c>
      <c r="W172" s="4"/>
      <c r="X172" s="28" t="str">
        <f t="shared" si="14"/>
        <v>CHOOSE FORMULA</v>
      </c>
      <c r="Y172" s="4"/>
      <c r="Z172" s="4">
        <v>0</v>
      </c>
    </row>
    <row r="173" spans="1:26">
      <c r="A173" s="1" t="s">
        <v>6</v>
      </c>
      <c r="B173" s="1" t="s">
        <v>282</v>
      </c>
      <c r="C173" s="1" t="s">
        <v>283</v>
      </c>
      <c r="D173" s="1" t="s">
        <v>311</v>
      </c>
      <c r="E173" s="1" t="s">
        <v>8</v>
      </c>
      <c r="F173" s="1" t="s">
        <v>312</v>
      </c>
      <c r="G173" s="4">
        <v>92700</v>
      </c>
      <c r="H173" s="4">
        <v>0</v>
      </c>
      <c r="I173" s="4">
        <v>92700</v>
      </c>
      <c r="J173" s="4">
        <v>0</v>
      </c>
      <c r="K173" s="4">
        <v>74870</v>
      </c>
      <c r="L173" s="4">
        <v>74811.210000000006</v>
      </c>
      <c r="M173" s="4">
        <v>87311.21</v>
      </c>
      <c r="N173" s="24">
        <f>IF(AND(B173="60",C173="32"),(J173/'FD Date'!$B$4*'FD Date'!$B$6+K173),(J173/Date!$B$4*Date!$B$6+K173))</f>
        <v>74870</v>
      </c>
      <c r="O173" s="24">
        <f t="shared" si="10"/>
        <v>0</v>
      </c>
      <c r="P173" s="24">
        <f>K173/Date!$B$2*Date!$B$3+K173</f>
        <v>112305</v>
      </c>
      <c r="Q173" s="24">
        <f>J173*Date!$B$3+K173</f>
        <v>74870</v>
      </c>
      <c r="R173" s="24">
        <f t="shared" si="11"/>
        <v>87379.823059939808</v>
      </c>
      <c r="S173" s="24">
        <f>J173/2*Date!$B$7+K173</f>
        <v>74870</v>
      </c>
      <c r="T173" s="24">
        <f t="shared" si="12"/>
        <v>92700</v>
      </c>
      <c r="U173" s="24">
        <f t="shared" si="13"/>
        <v>74870</v>
      </c>
      <c r="V173" s="4">
        <v>0</v>
      </c>
      <c r="W173" s="4"/>
      <c r="X173" s="28" t="str">
        <f t="shared" si="14"/>
        <v>CHOOSE FORMULA</v>
      </c>
      <c r="Y173" s="4"/>
      <c r="Z173" s="4">
        <v>92700</v>
      </c>
    </row>
    <row r="174" spans="1:26">
      <c r="A174" s="1" t="s">
        <v>6</v>
      </c>
      <c r="B174" s="1" t="s">
        <v>282</v>
      </c>
      <c r="C174" s="1" t="s">
        <v>283</v>
      </c>
      <c r="D174" s="1" t="s">
        <v>313</v>
      </c>
      <c r="E174" s="1" t="s">
        <v>8</v>
      </c>
      <c r="F174" s="1" t="s">
        <v>314</v>
      </c>
      <c r="G174" s="4">
        <v>25500</v>
      </c>
      <c r="H174" s="4">
        <v>0</v>
      </c>
      <c r="I174" s="4">
        <v>25500</v>
      </c>
      <c r="J174" s="4">
        <v>4.38</v>
      </c>
      <c r="K174" s="4">
        <v>3884.96</v>
      </c>
      <c r="L174" s="4">
        <v>3903.58</v>
      </c>
      <c r="M174" s="4">
        <v>5764.1</v>
      </c>
      <c r="N174" s="24">
        <f>IF(AND(B174="60",C174="32"),(J174/'FD Date'!$B$4*'FD Date'!$B$6+K174),(J174/Date!$B$4*Date!$B$6+K174))</f>
        <v>3906.86</v>
      </c>
      <c r="O174" s="24">
        <f t="shared" si="10"/>
        <v>8.76</v>
      </c>
      <c r="P174" s="24">
        <f>K174/Date!$B$2*Date!$B$3+K174</f>
        <v>5827.4400000000005</v>
      </c>
      <c r="Q174" s="24">
        <f>J174*Date!$B$3+K174</f>
        <v>3902.48</v>
      </c>
      <c r="R174" s="24">
        <f t="shared" si="11"/>
        <v>5736.6053561090084</v>
      </c>
      <c r="S174" s="24">
        <f>J174/2*Date!$B$7+K174</f>
        <v>3902.48</v>
      </c>
      <c r="T174" s="24">
        <f t="shared" si="12"/>
        <v>25500</v>
      </c>
      <c r="U174" s="24">
        <f t="shared" si="13"/>
        <v>3884.96</v>
      </c>
      <c r="V174" s="4">
        <v>0</v>
      </c>
      <c r="W174" s="4"/>
      <c r="X174" s="28" t="str">
        <f t="shared" si="14"/>
        <v>CHOOSE FORMULA</v>
      </c>
      <c r="Y174" s="4"/>
      <c r="Z174" s="4">
        <v>25500</v>
      </c>
    </row>
    <row r="175" spans="1:26">
      <c r="A175" s="1" t="s">
        <v>6</v>
      </c>
      <c r="B175" s="1" t="s">
        <v>282</v>
      </c>
      <c r="C175" s="1" t="s">
        <v>282</v>
      </c>
      <c r="D175" s="1" t="s">
        <v>315</v>
      </c>
      <c r="E175" s="1" t="s">
        <v>13</v>
      </c>
      <c r="F175" s="1" t="s">
        <v>316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4029.08</v>
      </c>
      <c r="M175" s="4">
        <v>4029.08</v>
      </c>
      <c r="N175" s="24">
        <f>IF(AND(B175="60",C175="32"),(J175/'FD Date'!$B$4*'FD Date'!$B$6+K175),(J175/Date!$B$4*Date!$B$6+K175))</f>
        <v>0</v>
      </c>
      <c r="O175" s="24">
        <f t="shared" si="10"/>
        <v>0</v>
      </c>
      <c r="P175" s="24">
        <f>K175/Date!$B$2*Date!$B$3+K175</f>
        <v>0</v>
      </c>
      <c r="Q175" s="24">
        <f>J175*Date!$B$3+K175</f>
        <v>0</v>
      </c>
      <c r="R175" s="24">
        <f t="shared" si="11"/>
        <v>0</v>
      </c>
      <c r="S175" s="24">
        <f>J175/2*Date!$B$7+K175</f>
        <v>0</v>
      </c>
      <c r="T175" s="24">
        <f t="shared" si="12"/>
        <v>0</v>
      </c>
      <c r="U175" s="24">
        <f t="shared" si="13"/>
        <v>0</v>
      </c>
      <c r="V175" s="4">
        <v>0</v>
      </c>
      <c r="W175" s="4"/>
      <c r="X175" s="28" t="str">
        <f t="shared" si="14"/>
        <v>CHOOSE FORMULA</v>
      </c>
      <c r="Y175" s="4"/>
      <c r="Z175" s="4">
        <v>0</v>
      </c>
    </row>
    <row r="176" spans="1:26">
      <c r="A176" s="1" t="s">
        <v>6</v>
      </c>
      <c r="B176" s="1" t="s">
        <v>282</v>
      </c>
      <c r="C176" s="1" t="s">
        <v>282</v>
      </c>
      <c r="D176" s="1" t="s">
        <v>315</v>
      </c>
      <c r="E176" s="1" t="s">
        <v>15</v>
      </c>
      <c r="F176" s="1" t="s">
        <v>317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24">
        <f>IF(AND(B176="60",C176="32"),(J176/'FD Date'!$B$4*'FD Date'!$B$6+K176),(J176/Date!$B$4*Date!$B$6+K176))</f>
        <v>0</v>
      </c>
      <c r="O176" s="24">
        <f t="shared" si="10"/>
        <v>0</v>
      </c>
      <c r="P176" s="24">
        <f>K176/Date!$B$2*Date!$B$3+K176</f>
        <v>0</v>
      </c>
      <c r="Q176" s="24">
        <f>J176*Date!$B$3+K176</f>
        <v>0</v>
      </c>
      <c r="R176" s="24">
        <f t="shared" si="11"/>
        <v>0</v>
      </c>
      <c r="S176" s="24">
        <f>J176/2*Date!$B$7+K176</f>
        <v>0</v>
      </c>
      <c r="T176" s="24">
        <f t="shared" si="12"/>
        <v>0</v>
      </c>
      <c r="U176" s="24">
        <f t="shared" si="13"/>
        <v>0</v>
      </c>
      <c r="V176" s="4">
        <v>0</v>
      </c>
      <c r="W176" s="4"/>
      <c r="X176" s="28" t="str">
        <f t="shared" si="14"/>
        <v>CHOOSE FORMULA</v>
      </c>
      <c r="Y176" s="4"/>
      <c r="Z176" s="4">
        <v>0</v>
      </c>
    </row>
    <row r="177" spans="1:26">
      <c r="A177" s="1" t="s">
        <v>6</v>
      </c>
      <c r="B177" s="1" t="s">
        <v>282</v>
      </c>
      <c r="C177" s="1" t="s">
        <v>282</v>
      </c>
      <c r="D177" s="1" t="s">
        <v>318</v>
      </c>
      <c r="E177" s="1" t="s">
        <v>8</v>
      </c>
      <c r="F177" s="1" t="s">
        <v>319</v>
      </c>
      <c r="G177" s="4">
        <v>594881</v>
      </c>
      <c r="H177" s="4">
        <v>0</v>
      </c>
      <c r="I177" s="4">
        <v>594881</v>
      </c>
      <c r="J177" s="4">
        <v>47609.71</v>
      </c>
      <c r="K177" s="4">
        <v>402612.63</v>
      </c>
      <c r="L177" s="4">
        <v>417189.53</v>
      </c>
      <c r="M177" s="4">
        <v>653167.25</v>
      </c>
      <c r="N177" s="24">
        <f>IF(AND(B177="60",C177="32"),(J177/'FD Date'!$B$4*'FD Date'!$B$6+K177),(J177/Date!$B$4*Date!$B$6+K177))</f>
        <v>640661.17999999993</v>
      </c>
      <c r="O177" s="24">
        <f t="shared" si="10"/>
        <v>95219.42</v>
      </c>
      <c r="P177" s="24">
        <f>K177/Date!$B$2*Date!$B$3+K177</f>
        <v>603918.94500000007</v>
      </c>
      <c r="Q177" s="24">
        <f>J177*Date!$B$3+K177</f>
        <v>593051.47</v>
      </c>
      <c r="R177" s="24">
        <f t="shared" si="11"/>
        <v>630345.12000425195</v>
      </c>
      <c r="S177" s="24">
        <f>J177/2*Date!$B$7+K177</f>
        <v>593051.47</v>
      </c>
      <c r="T177" s="24">
        <f t="shared" si="12"/>
        <v>594881</v>
      </c>
      <c r="U177" s="24">
        <f t="shared" si="13"/>
        <v>402612.63</v>
      </c>
      <c r="V177" s="4">
        <v>0</v>
      </c>
      <c r="W177" s="4"/>
      <c r="X177" s="28" t="str">
        <f t="shared" si="14"/>
        <v>CHOOSE FORMULA</v>
      </c>
      <c r="Y177" s="4"/>
      <c r="Z177" s="4">
        <v>584510</v>
      </c>
    </row>
    <row r="178" spans="1:26">
      <c r="A178" s="1" t="s">
        <v>6</v>
      </c>
      <c r="B178" s="1" t="s">
        <v>282</v>
      </c>
      <c r="C178" s="1" t="s">
        <v>282</v>
      </c>
      <c r="D178" s="1" t="s">
        <v>318</v>
      </c>
      <c r="E178" s="1" t="s">
        <v>13</v>
      </c>
      <c r="F178" s="1" t="s">
        <v>320</v>
      </c>
      <c r="G178" s="4">
        <v>18000</v>
      </c>
      <c r="H178" s="4">
        <v>0</v>
      </c>
      <c r="I178" s="4">
        <v>18000</v>
      </c>
      <c r="J178" s="4">
        <v>738.46</v>
      </c>
      <c r="K178" s="4">
        <v>8057.15</v>
      </c>
      <c r="L178" s="4">
        <v>11554.99</v>
      </c>
      <c r="M178" s="4">
        <v>18428.64</v>
      </c>
      <c r="N178" s="24">
        <f>IF(AND(B178="60",C178="32"),(J178/'FD Date'!$B$4*'FD Date'!$B$6+K178),(J178/Date!$B$4*Date!$B$6+K178))</f>
        <v>11749.45</v>
      </c>
      <c r="O178" s="24">
        <f t="shared" si="10"/>
        <v>1476.92</v>
      </c>
      <c r="P178" s="24">
        <f>K178/Date!$B$2*Date!$B$3+K178</f>
        <v>12085.724999999999</v>
      </c>
      <c r="Q178" s="24">
        <f>J178*Date!$B$3+K178</f>
        <v>11010.99</v>
      </c>
      <c r="R178" s="24">
        <f t="shared" si="11"/>
        <v>12850.060171060293</v>
      </c>
      <c r="S178" s="24">
        <f>J178/2*Date!$B$7+K178</f>
        <v>11010.99</v>
      </c>
      <c r="T178" s="24">
        <f t="shared" si="12"/>
        <v>18000</v>
      </c>
      <c r="U178" s="24">
        <f t="shared" si="13"/>
        <v>8057.15</v>
      </c>
      <c r="V178" s="4">
        <v>0</v>
      </c>
      <c r="W178" s="4"/>
      <c r="X178" s="28" t="str">
        <f t="shared" si="14"/>
        <v>CHOOSE FORMULA</v>
      </c>
      <c r="Y178" s="4"/>
      <c r="Z178" s="4">
        <v>11749</v>
      </c>
    </row>
    <row r="179" spans="1:26">
      <c r="A179" s="1" t="s">
        <v>6</v>
      </c>
      <c r="B179" s="1" t="s">
        <v>282</v>
      </c>
      <c r="C179" s="1" t="s">
        <v>282</v>
      </c>
      <c r="D179" s="1" t="s">
        <v>318</v>
      </c>
      <c r="E179" s="1" t="s">
        <v>15</v>
      </c>
      <c r="F179" s="1" t="s">
        <v>321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24">
        <f>IF(AND(B179="60",C179="32"),(J179/'FD Date'!$B$4*'FD Date'!$B$6+K179),(J179/Date!$B$4*Date!$B$6+K179))</f>
        <v>0</v>
      </c>
      <c r="O179" s="24">
        <f t="shared" si="10"/>
        <v>0</v>
      </c>
      <c r="P179" s="24">
        <f>K179/Date!$B$2*Date!$B$3+K179</f>
        <v>0</v>
      </c>
      <c r="Q179" s="24">
        <f>J179*Date!$B$3+K179</f>
        <v>0</v>
      </c>
      <c r="R179" s="24">
        <f t="shared" si="11"/>
        <v>0</v>
      </c>
      <c r="S179" s="24">
        <f>J179/2*Date!$B$7+K179</f>
        <v>0</v>
      </c>
      <c r="T179" s="24">
        <f t="shared" si="12"/>
        <v>0</v>
      </c>
      <c r="U179" s="24">
        <f t="shared" si="13"/>
        <v>0</v>
      </c>
      <c r="V179" s="4">
        <v>0</v>
      </c>
      <c r="W179" s="4"/>
      <c r="X179" s="28" t="str">
        <f t="shared" si="14"/>
        <v>CHOOSE FORMULA</v>
      </c>
      <c r="Y179" s="4"/>
      <c r="Z179" s="4">
        <v>0</v>
      </c>
    </row>
    <row r="180" spans="1:26">
      <c r="A180" s="1" t="s">
        <v>6</v>
      </c>
      <c r="B180" s="1" t="s">
        <v>282</v>
      </c>
      <c r="C180" s="1" t="s">
        <v>282</v>
      </c>
      <c r="D180" s="1" t="s">
        <v>318</v>
      </c>
      <c r="E180" s="1" t="s">
        <v>80</v>
      </c>
      <c r="F180" s="1" t="s">
        <v>322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710.45</v>
      </c>
      <c r="M180" s="4">
        <v>710.45</v>
      </c>
      <c r="N180" s="24">
        <f>IF(AND(B180="60",C180="32"),(J180/'FD Date'!$B$4*'FD Date'!$B$6+K180),(J180/Date!$B$4*Date!$B$6+K180))</f>
        <v>0</v>
      </c>
      <c r="O180" s="24">
        <f t="shared" si="10"/>
        <v>0</v>
      </c>
      <c r="P180" s="24">
        <f>K180/Date!$B$2*Date!$B$3+K180</f>
        <v>0</v>
      </c>
      <c r="Q180" s="24">
        <f>J180*Date!$B$3+K180</f>
        <v>0</v>
      </c>
      <c r="R180" s="24">
        <f t="shared" si="11"/>
        <v>0</v>
      </c>
      <c r="S180" s="24">
        <f>J180/2*Date!$B$7+K180</f>
        <v>0</v>
      </c>
      <c r="T180" s="24">
        <f t="shared" si="12"/>
        <v>0</v>
      </c>
      <c r="U180" s="24">
        <f t="shared" si="13"/>
        <v>0</v>
      </c>
      <c r="V180" s="4">
        <v>0</v>
      </c>
      <c r="W180" s="4"/>
      <c r="X180" s="28" t="str">
        <f t="shared" si="14"/>
        <v>CHOOSE FORMULA</v>
      </c>
      <c r="Y180" s="4"/>
      <c r="Z180" s="4">
        <v>0</v>
      </c>
    </row>
    <row r="181" spans="1:26">
      <c r="A181" s="1" t="s">
        <v>6</v>
      </c>
      <c r="B181" s="1" t="s">
        <v>282</v>
      </c>
      <c r="C181" s="1" t="s">
        <v>282</v>
      </c>
      <c r="D181" s="1" t="s">
        <v>318</v>
      </c>
      <c r="E181" s="1" t="s">
        <v>323</v>
      </c>
      <c r="F181" s="1" t="s">
        <v>324</v>
      </c>
      <c r="G181" s="4">
        <v>2160</v>
      </c>
      <c r="H181" s="4">
        <v>0</v>
      </c>
      <c r="I181" s="4">
        <v>2160</v>
      </c>
      <c r="J181" s="4">
        <v>270</v>
      </c>
      <c r="K181" s="4">
        <v>1603.57</v>
      </c>
      <c r="L181" s="4">
        <v>1461.97</v>
      </c>
      <c r="M181" s="4">
        <v>2280.9</v>
      </c>
      <c r="N181" s="24">
        <f>IF(AND(B181="60",C181="32"),(J181/'FD Date'!$B$4*'FD Date'!$B$6+K181),(J181/Date!$B$4*Date!$B$6+K181))</f>
        <v>2953.5699999999997</v>
      </c>
      <c r="O181" s="24">
        <f t="shared" si="10"/>
        <v>540</v>
      </c>
      <c r="P181" s="24">
        <f>K181/Date!$B$2*Date!$B$3+K181</f>
        <v>2405.355</v>
      </c>
      <c r="Q181" s="24">
        <f>J181*Date!$B$3+K181</f>
        <v>2683.5699999999997</v>
      </c>
      <c r="R181" s="24">
        <f t="shared" si="11"/>
        <v>2501.8179668529451</v>
      </c>
      <c r="S181" s="24">
        <f>J181/2*Date!$B$7+K181</f>
        <v>2683.5699999999997</v>
      </c>
      <c r="T181" s="24">
        <f t="shared" si="12"/>
        <v>2160</v>
      </c>
      <c r="U181" s="24">
        <f t="shared" si="13"/>
        <v>1603.57</v>
      </c>
      <c r="V181" s="4">
        <v>0</v>
      </c>
      <c r="W181" s="4"/>
      <c r="X181" s="28" t="str">
        <f t="shared" si="14"/>
        <v>CHOOSE FORMULA</v>
      </c>
      <c r="Y181" s="4"/>
      <c r="Z181" s="4">
        <v>2291</v>
      </c>
    </row>
    <row r="182" spans="1:26">
      <c r="A182" s="1" t="s">
        <v>6</v>
      </c>
      <c r="B182" s="1" t="s">
        <v>282</v>
      </c>
      <c r="C182" s="1" t="s">
        <v>282</v>
      </c>
      <c r="D182" s="1" t="s">
        <v>318</v>
      </c>
      <c r="E182" s="1" t="s">
        <v>325</v>
      </c>
      <c r="F182" s="1" t="s">
        <v>326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24">
        <f>IF(AND(B182="60",C182="32"),(J182/'FD Date'!$B$4*'FD Date'!$B$6+K182),(J182/Date!$B$4*Date!$B$6+K182))</f>
        <v>0</v>
      </c>
      <c r="O182" s="24">
        <f t="shared" si="10"/>
        <v>0</v>
      </c>
      <c r="P182" s="24">
        <f>K182/Date!$B$2*Date!$B$3+K182</f>
        <v>0</v>
      </c>
      <c r="Q182" s="24">
        <f>J182*Date!$B$3+K182</f>
        <v>0</v>
      </c>
      <c r="R182" s="24">
        <f t="shared" si="11"/>
        <v>0</v>
      </c>
      <c r="S182" s="24">
        <f>J182/2*Date!$B$7+K182</f>
        <v>0</v>
      </c>
      <c r="T182" s="24">
        <f t="shared" si="12"/>
        <v>0</v>
      </c>
      <c r="U182" s="24">
        <f t="shared" si="13"/>
        <v>0</v>
      </c>
      <c r="V182" s="4">
        <v>0</v>
      </c>
      <c r="W182" s="4"/>
      <c r="X182" s="28" t="str">
        <f t="shared" si="14"/>
        <v>CHOOSE FORMULA</v>
      </c>
      <c r="Y182" s="4"/>
      <c r="Z182" s="4">
        <v>0</v>
      </c>
    </row>
    <row r="183" spans="1:26">
      <c r="A183" s="1" t="s">
        <v>6</v>
      </c>
      <c r="B183" s="1" t="s">
        <v>282</v>
      </c>
      <c r="C183" s="1" t="s">
        <v>282</v>
      </c>
      <c r="D183" s="1" t="s">
        <v>327</v>
      </c>
      <c r="E183" s="1" t="s">
        <v>8</v>
      </c>
      <c r="F183" s="1" t="s">
        <v>328</v>
      </c>
      <c r="G183" s="4">
        <v>2220</v>
      </c>
      <c r="H183" s="4">
        <v>0</v>
      </c>
      <c r="I183" s="4">
        <v>2220</v>
      </c>
      <c r="J183" s="4">
        <v>0</v>
      </c>
      <c r="K183" s="4">
        <v>826.67</v>
      </c>
      <c r="L183" s="4">
        <v>170</v>
      </c>
      <c r="M183" s="4">
        <v>1465</v>
      </c>
      <c r="N183" s="24">
        <f>IF(AND(B183="60",C183="32"),(J183/'FD Date'!$B$4*'FD Date'!$B$6+K183),(J183/Date!$B$4*Date!$B$6+K183))</f>
        <v>826.67</v>
      </c>
      <c r="O183" s="24">
        <f t="shared" si="10"/>
        <v>0</v>
      </c>
      <c r="P183" s="24">
        <f>K183/Date!$B$2*Date!$B$3+K183</f>
        <v>1240.0049999999999</v>
      </c>
      <c r="Q183" s="24">
        <f>J183*Date!$B$3+K183</f>
        <v>826.67</v>
      </c>
      <c r="R183" s="24">
        <f t="shared" si="11"/>
        <v>7123.9502941176461</v>
      </c>
      <c r="S183" s="24">
        <f>J183/2*Date!$B$7+K183</f>
        <v>826.67</v>
      </c>
      <c r="T183" s="24">
        <f t="shared" si="12"/>
        <v>2220</v>
      </c>
      <c r="U183" s="24">
        <f t="shared" si="13"/>
        <v>826.67</v>
      </c>
      <c r="V183" s="4">
        <v>0</v>
      </c>
      <c r="W183" s="4"/>
      <c r="X183" s="28" t="str">
        <f t="shared" si="14"/>
        <v>CHOOSE FORMULA</v>
      </c>
      <c r="Y183" s="4"/>
      <c r="Z183" s="4">
        <v>2220</v>
      </c>
    </row>
    <row r="184" spans="1:26">
      <c r="A184" s="1" t="s">
        <v>6</v>
      </c>
      <c r="B184" s="1" t="s">
        <v>282</v>
      </c>
      <c r="C184" s="1" t="s">
        <v>282</v>
      </c>
      <c r="D184" s="1" t="s">
        <v>329</v>
      </c>
      <c r="E184" s="1" t="s">
        <v>8</v>
      </c>
      <c r="F184" s="1" t="s">
        <v>330</v>
      </c>
      <c r="G184" s="4">
        <v>1000</v>
      </c>
      <c r="H184" s="4">
        <v>0</v>
      </c>
      <c r="I184" s="4">
        <v>1000</v>
      </c>
      <c r="J184" s="4">
        <v>22.77</v>
      </c>
      <c r="K184" s="4">
        <v>33.5</v>
      </c>
      <c r="L184" s="4">
        <v>503.29</v>
      </c>
      <c r="M184" s="4">
        <v>503.29</v>
      </c>
      <c r="N184" s="24">
        <f>IF(AND(B184="60",C184="32"),(J184/'FD Date'!$B$4*'FD Date'!$B$6+K184),(J184/Date!$B$4*Date!$B$6+K184))</f>
        <v>147.35</v>
      </c>
      <c r="O184" s="24">
        <f t="shared" si="10"/>
        <v>45.54</v>
      </c>
      <c r="P184" s="24">
        <f>K184/Date!$B$2*Date!$B$3+K184</f>
        <v>50.25</v>
      </c>
      <c r="Q184" s="24">
        <f>J184*Date!$B$3+K184</f>
        <v>124.58</v>
      </c>
      <c r="R184" s="24">
        <f t="shared" si="11"/>
        <v>33.5</v>
      </c>
      <c r="S184" s="24">
        <f>J184/2*Date!$B$7+K184</f>
        <v>124.58</v>
      </c>
      <c r="T184" s="24">
        <f t="shared" si="12"/>
        <v>1000</v>
      </c>
      <c r="U184" s="24">
        <f t="shared" si="13"/>
        <v>33.5</v>
      </c>
      <c r="V184" s="4">
        <v>0</v>
      </c>
      <c r="W184" s="4"/>
      <c r="X184" s="28" t="str">
        <f t="shared" si="14"/>
        <v>CHOOSE FORMULA</v>
      </c>
      <c r="Y184" s="4"/>
      <c r="Z184" s="4">
        <v>250</v>
      </c>
    </row>
    <row r="185" spans="1:26">
      <c r="A185" s="1" t="s">
        <v>6</v>
      </c>
      <c r="B185" s="1" t="s">
        <v>282</v>
      </c>
      <c r="C185" s="1" t="s">
        <v>282</v>
      </c>
      <c r="D185" s="1" t="s">
        <v>331</v>
      </c>
      <c r="E185" s="1" t="s">
        <v>8</v>
      </c>
      <c r="F185" s="1" t="s">
        <v>332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1434.57</v>
      </c>
      <c r="M185" s="4">
        <v>1434.57</v>
      </c>
      <c r="N185" s="24">
        <f>IF(AND(B185="60",C185="32"),(J185/'FD Date'!$B$4*'FD Date'!$B$6+K185),(J185/Date!$B$4*Date!$B$6+K185))</f>
        <v>0</v>
      </c>
      <c r="O185" s="24">
        <f t="shared" si="10"/>
        <v>0</v>
      </c>
      <c r="P185" s="24">
        <f>K185/Date!$B$2*Date!$B$3+K185</f>
        <v>0</v>
      </c>
      <c r="Q185" s="24">
        <f>J185*Date!$B$3+K185</f>
        <v>0</v>
      </c>
      <c r="R185" s="24">
        <f t="shared" si="11"/>
        <v>0</v>
      </c>
      <c r="S185" s="24">
        <f>J185/2*Date!$B$7+K185</f>
        <v>0</v>
      </c>
      <c r="T185" s="24">
        <f t="shared" si="12"/>
        <v>0</v>
      </c>
      <c r="U185" s="24">
        <f t="shared" si="13"/>
        <v>0</v>
      </c>
      <c r="V185" s="4">
        <v>0</v>
      </c>
      <c r="W185" s="4"/>
      <c r="X185" s="28" t="str">
        <f t="shared" si="14"/>
        <v>CHOOSE FORMULA</v>
      </c>
      <c r="Y185" s="4"/>
      <c r="Z185" s="4">
        <v>0</v>
      </c>
    </row>
    <row r="186" spans="1:26">
      <c r="A186" s="1" t="s">
        <v>6</v>
      </c>
      <c r="B186" s="1" t="s">
        <v>282</v>
      </c>
      <c r="C186" s="1" t="s">
        <v>282</v>
      </c>
      <c r="D186" s="1" t="s">
        <v>331</v>
      </c>
      <c r="E186" s="1" t="s">
        <v>84</v>
      </c>
      <c r="F186" s="1" t="s">
        <v>333</v>
      </c>
      <c r="G186" s="4">
        <v>550</v>
      </c>
      <c r="H186" s="4">
        <v>0</v>
      </c>
      <c r="I186" s="4">
        <v>550</v>
      </c>
      <c r="J186" s="4">
        <v>45.52</v>
      </c>
      <c r="K186" s="4">
        <v>1720.96</v>
      </c>
      <c r="L186" s="4">
        <v>422</v>
      </c>
      <c r="M186" s="4">
        <v>618.42999999999995</v>
      </c>
      <c r="N186" s="24">
        <f>IF(AND(B186="60",C186="32"),(J186/'FD Date'!$B$4*'FD Date'!$B$6+K186),(J186/Date!$B$4*Date!$B$6+K186))</f>
        <v>1948.56</v>
      </c>
      <c r="O186" s="24">
        <f t="shared" si="10"/>
        <v>91.04</v>
      </c>
      <c r="P186" s="24">
        <f>K186/Date!$B$2*Date!$B$3+K186</f>
        <v>2581.44</v>
      </c>
      <c r="Q186" s="24">
        <f>J186*Date!$B$3+K186</f>
        <v>1903.04</v>
      </c>
      <c r="R186" s="24">
        <f t="shared" si="11"/>
        <v>2522.0220208530804</v>
      </c>
      <c r="S186" s="24">
        <f>J186/2*Date!$B$7+K186</f>
        <v>1903.04</v>
      </c>
      <c r="T186" s="24">
        <f t="shared" si="12"/>
        <v>550</v>
      </c>
      <c r="U186" s="24">
        <f t="shared" si="13"/>
        <v>1720.96</v>
      </c>
      <c r="V186" s="4">
        <v>0</v>
      </c>
      <c r="W186" s="4"/>
      <c r="X186" s="28" t="str">
        <f t="shared" si="14"/>
        <v>CHOOSE FORMULA</v>
      </c>
      <c r="Y186" s="4"/>
      <c r="Z186" s="4">
        <v>2000</v>
      </c>
    </row>
    <row r="187" spans="1:26">
      <c r="A187" s="1" t="s">
        <v>6</v>
      </c>
      <c r="B187" s="1" t="s">
        <v>282</v>
      </c>
      <c r="C187" s="1" t="s">
        <v>282</v>
      </c>
      <c r="D187" s="1" t="s">
        <v>331</v>
      </c>
      <c r="E187" s="1" t="s">
        <v>334</v>
      </c>
      <c r="F187" s="1" t="s">
        <v>335</v>
      </c>
      <c r="G187" s="4">
        <v>3250</v>
      </c>
      <c r="H187" s="4">
        <v>0</v>
      </c>
      <c r="I187" s="4">
        <v>3250</v>
      </c>
      <c r="J187" s="4">
        <v>213.32</v>
      </c>
      <c r="K187" s="4">
        <v>1727.56</v>
      </c>
      <c r="L187" s="4">
        <v>2121.71</v>
      </c>
      <c r="M187" s="4">
        <v>3293.27</v>
      </c>
      <c r="N187" s="24">
        <f>IF(AND(B187="60",C187="32"),(J187/'FD Date'!$B$4*'FD Date'!$B$6+K187),(J187/Date!$B$4*Date!$B$6+K187))</f>
        <v>2794.16</v>
      </c>
      <c r="O187" s="24">
        <f t="shared" si="10"/>
        <v>426.64</v>
      </c>
      <c r="P187" s="24">
        <f>K187/Date!$B$2*Date!$B$3+K187</f>
        <v>2591.34</v>
      </c>
      <c r="Q187" s="24">
        <f>J187*Date!$B$3+K187</f>
        <v>2580.84</v>
      </c>
      <c r="R187" s="24">
        <f t="shared" si="11"/>
        <v>2681.4793356302225</v>
      </c>
      <c r="S187" s="24">
        <f>J187/2*Date!$B$7+K187</f>
        <v>2580.84</v>
      </c>
      <c r="T187" s="24">
        <f t="shared" si="12"/>
        <v>3250</v>
      </c>
      <c r="U187" s="24">
        <f t="shared" si="13"/>
        <v>1727.56</v>
      </c>
      <c r="V187" s="4">
        <v>0</v>
      </c>
      <c r="W187" s="4"/>
      <c r="X187" s="28" t="str">
        <f t="shared" si="14"/>
        <v>CHOOSE FORMULA</v>
      </c>
      <c r="Y187" s="4"/>
      <c r="Z187" s="4">
        <v>2621</v>
      </c>
    </row>
    <row r="188" spans="1:26">
      <c r="A188" s="1" t="s">
        <v>6</v>
      </c>
      <c r="B188" s="1" t="s">
        <v>282</v>
      </c>
      <c r="C188" s="1" t="s">
        <v>282</v>
      </c>
      <c r="D188" s="1" t="s">
        <v>331</v>
      </c>
      <c r="E188" s="1" t="s">
        <v>336</v>
      </c>
      <c r="F188" s="1" t="s">
        <v>337</v>
      </c>
      <c r="G188" s="4">
        <v>45350</v>
      </c>
      <c r="H188" s="4">
        <v>0</v>
      </c>
      <c r="I188" s="4">
        <v>45350</v>
      </c>
      <c r="J188" s="4">
        <v>3233.04</v>
      </c>
      <c r="K188" s="4">
        <v>26009.37</v>
      </c>
      <c r="L188" s="4">
        <v>31395.43</v>
      </c>
      <c r="M188" s="4">
        <v>47792.79</v>
      </c>
      <c r="N188" s="24">
        <f>IF(AND(B188="60",C188="32"),(J188/'FD Date'!$B$4*'FD Date'!$B$6+K188),(J188/Date!$B$4*Date!$B$6+K188))</f>
        <v>42174.57</v>
      </c>
      <c r="O188" s="24">
        <f t="shared" si="10"/>
        <v>6466.08</v>
      </c>
      <c r="P188" s="24">
        <f>K188/Date!$B$2*Date!$B$3+K188</f>
        <v>39014.055</v>
      </c>
      <c r="Q188" s="24">
        <f>J188*Date!$B$3+K188</f>
        <v>38941.53</v>
      </c>
      <c r="R188" s="24">
        <f t="shared" si="11"/>
        <v>39593.672023039653</v>
      </c>
      <c r="S188" s="24">
        <f>J188/2*Date!$B$7+K188</f>
        <v>38941.53</v>
      </c>
      <c r="T188" s="24">
        <f t="shared" si="12"/>
        <v>45350</v>
      </c>
      <c r="U188" s="24">
        <f t="shared" si="13"/>
        <v>26009.37</v>
      </c>
      <c r="V188" s="4">
        <v>0</v>
      </c>
      <c r="W188" s="4"/>
      <c r="X188" s="28" t="str">
        <f t="shared" si="14"/>
        <v>CHOOSE FORMULA</v>
      </c>
      <c r="Y188" s="4"/>
      <c r="Z188" s="4">
        <v>39568</v>
      </c>
    </row>
    <row r="189" spans="1:26">
      <c r="A189" s="1" t="s">
        <v>6</v>
      </c>
      <c r="B189" s="1" t="s">
        <v>282</v>
      </c>
      <c r="C189" s="1" t="s">
        <v>282</v>
      </c>
      <c r="D189" s="1" t="s">
        <v>331</v>
      </c>
      <c r="E189" s="1" t="s">
        <v>338</v>
      </c>
      <c r="F189" s="1" t="s">
        <v>339</v>
      </c>
      <c r="G189" s="4">
        <v>3000</v>
      </c>
      <c r="H189" s="4">
        <v>0</v>
      </c>
      <c r="I189" s="4">
        <v>3000</v>
      </c>
      <c r="J189" s="4">
        <v>413</v>
      </c>
      <c r="K189" s="4">
        <v>2055.86</v>
      </c>
      <c r="L189" s="4">
        <v>4705.3599999999997</v>
      </c>
      <c r="M189" s="4">
        <v>6562.5</v>
      </c>
      <c r="N189" s="24">
        <f>IF(AND(B189="60",C189="32"),(J189/'FD Date'!$B$4*'FD Date'!$B$6+K189),(J189/Date!$B$4*Date!$B$6+K189))</f>
        <v>4120.8600000000006</v>
      </c>
      <c r="O189" s="24">
        <f t="shared" si="10"/>
        <v>826</v>
      </c>
      <c r="P189" s="24">
        <f>K189/Date!$B$2*Date!$B$3+K189</f>
        <v>3083.79</v>
      </c>
      <c r="Q189" s="24">
        <f>J189*Date!$B$3+K189</f>
        <v>3707.86</v>
      </c>
      <c r="R189" s="24">
        <f t="shared" si="11"/>
        <v>2867.279283625483</v>
      </c>
      <c r="S189" s="24">
        <f>J189/2*Date!$B$7+K189</f>
        <v>3707.86</v>
      </c>
      <c r="T189" s="24">
        <f t="shared" si="12"/>
        <v>3000</v>
      </c>
      <c r="U189" s="24">
        <f t="shared" si="13"/>
        <v>2055.86</v>
      </c>
      <c r="V189" s="4">
        <v>0</v>
      </c>
      <c r="W189" s="4"/>
      <c r="X189" s="28" t="str">
        <f t="shared" si="14"/>
        <v>CHOOSE FORMULA</v>
      </c>
      <c r="Y189" s="4"/>
      <c r="Z189" s="4">
        <v>1643</v>
      </c>
    </row>
    <row r="190" spans="1:26">
      <c r="A190" s="1" t="s">
        <v>6</v>
      </c>
      <c r="B190" s="1" t="s">
        <v>282</v>
      </c>
      <c r="C190" s="1" t="s">
        <v>282</v>
      </c>
      <c r="D190" s="1" t="s">
        <v>331</v>
      </c>
      <c r="E190" s="1" t="s">
        <v>340</v>
      </c>
      <c r="F190" s="1" t="s">
        <v>341</v>
      </c>
      <c r="G190" s="4">
        <v>1040</v>
      </c>
      <c r="H190" s="4">
        <v>0</v>
      </c>
      <c r="I190" s="4">
        <v>1040</v>
      </c>
      <c r="J190" s="4">
        <v>60</v>
      </c>
      <c r="K190" s="4">
        <v>457.46</v>
      </c>
      <c r="L190" s="4">
        <v>813.19</v>
      </c>
      <c r="M190" s="4">
        <v>1183.73</v>
      </c>
      <c r="N190" s="24">
        <f>IF(AND(B190="60",C190="32"),(J190/'FD Date'!$B$4*'FD Date'!$B$6+K190),(J190/Date!$B$4*Date!$B$6+K190))</f>
        <v>757.46</v>
      </c>
      <c r="O190" s="24">
        <f t="shared" si="10"/>
        <v>120</v>
      </c>
      <c r="P190" s="24">
        <f>K190/Date!$B$2*Date!$B$3+K190</f>
        <v>686.18999999999994</v>
      </c>
      <c r="Q190" s="24">
        <f>J190*Date!$B$3+K190</f>
        <v>697.46</v>
      </c>
      <c r="R190" s="24">
        <f t="shared" si="11"/>
        <v>665.90726127965161</v>
      </c>
      <c r="S190" s="24">
        <f>J190/2*Date!$B$7+K190</f>
        <v>697.46</v>
      </c>
      <c r="T190" s="24">
        <f t="shared" si="12"/>
        <v>1040</v>
      </c>
      <c r="U190" s="24">
        <f t="shared" si="13"/>
        <v>457.46</v>
      </c>
      <c r="V190" s="4">
        <v>0</v>
      </c>
      <c r="W190" s="4"/>
      <c r="X190" s="28" t="str">
        <f t="shared" si="14"/>
        <v>CHOOSE FORMULA</v>
      </c>
      <c r="Y190" s="4"/>
      <c r="Z190" s="4">
        <v>736</v>
      </c>
    </row>
    <row r="191" spans="1:26">
      <c r="A191" s="1" t="s">
        <v>6</v>
      </c>
      <c r="B191" s="1" t="s">
        <v>282</v>
      </c>
      <c r="C191" s="1" t="s">
        <v>282</v>
      </c>
      <c r="D191" s="1" t="s">
        <v>342</v>
      </c>
      <c r="E191" s="1" t="s">
        <v>8</v>
      </c>
      <c r="F191" s="1" t="s">
        <v>343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-1401.46</v>
      </c>
      <c r="M191" s="4">
        <v>0</v>
      </c>
      <c r="N191" s="24">
        <f>IF(AND(B191="60",C191="32"),(J191/'FD Date'!$B$4*'FD Date'!$B$6+K191),(J191/Date!$B$4*Date!$B$6+K191))</f>
        <v>0</v>
      </c>
      <c r="O191" s="24">
        <f t="shared" si="10"/>
        <v>0</v>
      </c>
      <c r="P191" s="24">
        <f>K191/Date!$B$2*Date!$B$3+K191</f>
        <v>0</v>
      </c>
      <c r="Q191" s="24">
        <f>J191*Date!$B$3+K191</f>
        <v>0</v>
      </c>
      <c r="R191" s="24">
        <f t="shared" si="11"/>
        <v>0</v>
      </c>
      <c r="S191" s="24">
        <f>J191/2*Date!$B$7+K191</f>
        <v>0</v>
      </c>
      <c r="T191" s="24">
        <f t="shared" si="12"/>
        <v>0</v>
      </c>
      <c r="U191" s="24">
        <f t="shared" si="13"/>
        <v>0</v>
      </c>
      <c r="V191" s="4">
        <v>0</v>
      </c>
      <c r="W191" s="4"/>
      <c r="X191" s="28" t="str">
        <f t="shared" si="14"/>
        <v>CHOOSE FORMULA</v>
      </c>
      <c r="Y191" s="4"/>
      <c r="Z191" s="4">
        <v>0</v>
      </c>
    </row>
    <row r="192" spans="1:26">
      <c r="A192" s="1" t="s">
        <v>6</v>
      </c>
      <c r="B192" s="1" t="s">
        <v>282</v>
      </c>
      <c r="C192" s="1" t="s">
        <v>282</v>
      </c>
      <c r="D192" s="1" t="s">
        <v>342</v>
      </c>
      <c r="E192" s="1" t="s">
        <v>13</v>
      </c>
      <c r="F192" s="1" t="s">
        <v>344</v>
      </c>
      <c r="G192" s="4">
        <v>116590</v>
      </c>
      <c r="H192" s="4">
        <v>0</v>
      </c>
      <c r="I192" s="4">
        <v>116590</v>
      </c>
      <c r="J192" s="4">
        <v>9437.48</v>
      </c>
      <c r="K192" s="4">
        <v>80314.740000000005</v>
      </c>
      <c r="L192" s="4">
        <v>72536.42</v>
      </c>
      <c r="M192" s="4">
        <v>117235.27</v>
      </c>
      <c r="N192" s="24">
        <f>IF(AND(B192="60",C192="32"),(J192/'FD Date'!$B$4*'FD Date'!$B$6+K192),(J192/Date!$B$4*Date!$B$6+K192))</f>
        <v>127502.14</v>
      </c>
      <c r="O192" s="24">
        <f t="shared" si="10"/>
        <v>18874.96</v>
      </c>
      <c r="P192" s="24">
        <f>K192/Date!$B$2*Date!$B$3+K192</f>
        <v>120472.11000000002</v>
      </c>
      <c r="Q192" s="24">
        <f>J192*Date!$B$3+K192</f>
        <v>118064.66</v>
      </c>
      <c r="R192" s="24">
        <f t="shared" si="11"/>
        <v>129806.79538471572</v>
      </c>
      <c r="S192" s="24">
        <f>J192/2*Date!$B$7+K192</f>
        <v>118064.66</v>
      </c>
      <c r="T192" s="24">
        <f t="shared" si="12"/>
        <v>116590</v>
      </c>
      <c r="U192" s="24">
        <f t="shared" si="13"/>
        <v>80314.740000000005</v>
      </c>
      <c r="V192" s="4">
        <v>0</v>
      </c>
      <c r="W192" s="4"/>
      <c r="X192" s="28" t="str">
        <f t="shared" si="14"/>
        <v>CHOOSE FORMULA</v>
      </c>
      <c r="Y192" s="4"/>
      <c r="Z192" s="4">
        <v>120735</v>
      </c>
    </row>
    <row r="193" spans="1:26">
      <c r="A193" s="1" t="s">
        <v>6</v>
      </c>
      <c r="B193" s="1" t="s">
        <v>282</v>
      </c>
      <c r="C193" s="1" t="s">
        <v>282</v>
      </c>
      <c r="D193" s="1" t="s">
        <v>345</v>
      </c>
      <c r="E193" s="1" t="s">
        <v>8</v>
      </c>
      <c r="F193" s="1" t="s">
        <v>346</v>
      </c>
      <c r="G193" s="4">
        <v>0</v>
      </c>
      <c r="H193" s="4">
        <v>0</v>
      </c>
      <c r="I193" s="4">
        <v>0</v>
      </c>
      <c r="J193" s="4">
        <v>48</v>
      </c>
      <c r="K193" s="4">
        <v>48</v>
      </c>
      <c r="L193" s="4">
        <v>0</v>
      </c>
      <c r="M193" s="4">
        <v>48</v>
      </c>
      <c r="N193" s="24">
        <f>IF(AND(B193="60",C193="32"),(J193/'FD Date'!$B$4*'FD Date'!$B$6+K193),(J193/Date!$B$4*Date!$B$6+K193))</f>
        <v>288</v>
      </c>
      <c r="O193" s="24">
        <f t="shared" si="10"/>
        <v>96</v>
      </c>
      <c r="P193" s="24">
        <f>K193/Date!$B$2*Date!$B$3+K193</f>
        <v>72</v>
      </c>
      <c r="Q193" s="24">
        <f>J193*Date!$B$3+K193</f>
        <v>240</v>
      </c>
      <c r="R193" s="24">
        <f t="shared" si="11"/>
        <v>0</v>
      </c>
      <c r="S193" s="24">
        <f>J193/2*Date!$B$7+K193</f>
        <v>240</v>
      </c>
      <c r="T193" s="24">
        <f t="shared" si="12"/>
        <v>0</v>
      </c>
      <c r="U193" s="24">
        <f t="shared" si="13"/>
        <v>48</v>
      </c>
      <c r="V193" s="4">
        <v>0</v>
      </c>
      <c r="W193" s="4"/>
      <c r="X193" s="28" t="str">
        <f t="shared" si="14"/>
        <v>CHOOSE FORMULA</v>
      </c>
      <c r="Y193" s="4"/>
      <c r="Z193" s="4">
        <v>0</v>
      </c>
    </row>
    <row r="194" spans="1:26">
      <c r="A194" s="1" t="s">
        <v>6</v>
      </c>
      <c r="B194" s="1" t="s">
        <v>282</v>
      </c>
      <c r="C194" s="1" t="s">
        <v>282</v>
      </c>
      <c r="D194" s="1" t="s">
        <v>347</v>
      </c>
      <c r="E194" s="1" t="s">
        <v>8</v>
      </c>
      <c r="F194" s="1" t="s">
        <v>348</v>
      </c>
      <c r="G194" s="4">
        <v>880</v>
      </c>
      <c r="H194" s="4">
        <v>0</v>
      </c>
      <c r="I194" s="4">
        <v>880</v>
      </c>
      <c r="J194" s="4">
        <v>-1095.0899999999999</v>
      </c>
      <c r="K194" s="4">
        <v>322.32</v>
      </c>
      <c r="L194" s="4">
        <v>629.59</v>
      </c>
      <c r="M194" s="4">
        <v>748.34</v>
      </c>
      <c r="N194" s="24">
        <f>IF(AND(B194="60",C194="32"),(J194/'FD Date'!$B$4*'FD Date'!$B$6+K194),(J194/Date!$B$4*Date!$B$6+K194))</f>
        <v>-5153.13</v>
      </c>
      <c r="O194" s="24">
        <f t="shared" si="10"/>
        <v>-2190.1799999999998</v>
      </c>
      <c r="P194" s="24">
        <f>K194/Date!$B$2*Date!$B$3+K194</f>
        <v>483.48</v>
      </c>
      <c r="Q194" s="24">
        <f>J194*Date!$B$3+K194</f>
        <v>-4058.0399999999995</v>
      </c>
      <c r="R194" s="24">
        <f t="shared" si="11"/>
        <v>383.1143264664305</v>
      </c>
      <c r="S194" s="24">
        <f>J194/2*Date!$B$7+K194</f>
        <v>-4058.0399999999995</v>
      </c>
      <c r="T194" s="24">
        <f t="shared" si="12"/>
        <v>880</v>
      </c>
      <c r="U194" s="24">
        <f t="shared" si="13"/>
        <v>322.32</v>
      </c>
      <c r="V194" s="4">
        <v>0</v>
      </c>
      <c r="W194" s="4"/>
      <c r="X194" s="28" t="str">
        <f t="shared" si="14"/>
        <v>CHOOSE FORMULA</v>
      </c>
      <c r="Y194" s="4"/>
      <c r="Z194" s="4">
        <v>2229</v>
      </c>
    </row>
    <row r="195" spans="1:26">
      <c r="A195" s="1" t="s">
        <v>6</v>
      </c>
      <c r="B195" s="1" t="s">
        <v>282</v>
      </c>
      <c r="C195" s="1" t="s">
        <v>282</v>
      </c>
      <c r="D195" s="1" t="s">
        <v>349</v>
      </c>
      <c r="E195" s="1" t="s">
        <v>8</v>
      </c>
      <c r="F195" s="1" t="s">
        <v>350</v>
      </c>
      <c r="G195" s="4">
        <v>0</v>
      </c>
      <c r="H195" s="4">
        <v>0</v>
      </c>
      <c r="I195" s="4">
        <v>0</v>
      </c>
      <c r="J195" s="4">
        <v>0</v>
      </c>
      <c r="K195" s="4">
        <v>295.52</v>
      </c>
      <c r="L195" s="4">
        <v>576</v>
      </c>
      <c r="M195" s="4">
        <v>1008</v>
      </c>
      <c r="N195" s="24">
        <f>IF(AND(B195="60",C195="32"),(J195/'FD Date'!$B$4*'FD Date'!$B$6+K195),(J195/Date!$B$4*Date!$B$6+K195))</f>
        <v>295.52</v>
      </c>
      <c r="O195" s="24">
        <f t="shared" si="10"/>
        <v>0</v>
      </c>
      <c r="P195" s="24">
        <f>K195/Date!$B$2*Date!$B$3+K195</f>
        <v>443.28</v>
      </c>
      <c r="Q195" s="24">
        <f>J195*Date!$B$3+K195</f>
        <v>295.52</v>
      </c>
      <c r="R195" s="24">
        <f t="shared" si="11"/>
        <v>517.16</v>
      </c>
      <c r="S195" s="24">
        <f>J195/2*Date!$B$7+K195</f>
        <v>295.52</v>
      </c>
      <c r="T195" s="24">
        <f t="shared" si="12"/>
        <v>0</v>
      </c>
      <c r="U195" s="24">
        <f t="shared" si="13"/>
        <v>295.52</v>
      </c>
      <c r="V195" s="4">
        <v>0</v>
      </c>
      <c r="W195" s="4"/>
      <c r="X195" s="28" t="str">
        <f t="shared" si="14"/>
        <v>CHOOSE FORMULA</v>
      </c>
      <c r="Y195" s="4"/>
      <c r="Z195" s="4">
        <v>252</v>
      </c>
    </row>
    <row r="196" spans="1:26">
      <c r="A196" s="1" t="s">
        <v>6</v>
      </c>
      <c r="B196" s="1" t="s">
        <v>282</v>
      </c>
      <c r="C196" s="1" t="s">
        <v>282</v>
      </c>
      <c r="D196" s="1" t="s">
        <v>351</v>
      </c>
      <c r="E196" s="1" t="s">
        <v>8</v>
      </c>
      <c r="F196" s="1" t="s">
        <v>352</v>
      </c>
      <c r="G196" s="4">
        <v>8490</v>
      </c>
      <c r="H196" s="4">
        <v>0</v>
      </c>
      <c r="I196" s="4">
        <v>8490</v>
      </c>
      <c r="J196" s="4">
        <v>702.4</v>
      </c>
      <c r="K196" s="4">
        <v>6084.54</v>
      </c>
      <c r="L196" s="4">
        <v>6215.64</v>
      </c>
      <c r="M196" s="4">
        <v>10029.450000000001</v>
      </c>
      <c r="N196" s="24">
        <f>IF(AND(B196="60",C196="32"),(J196/'FD Date'!$B$4*'FD Date'!$B$6+K196),(J196/Date!$B$4*Date!$B$6+K196))</f>
        <v>9596.5400000000009</v>
      </c>
      <c r="O196" s="24">
        <f t="shared" ref="O196:O259" si="15">J196*2</f>
        <v>1404.8</v>
      </c>
      <c r="P196" s="24">
        <f>K196/Date!$B$2*Date!$B$3+K196</f>
        <v>9126.81</v>
      </c>
      <c r="Q196" s="24">
        <f>J196*Date!$B$3+K196</f>
        <v>8894.14</v>
      </c>
      <c r="R196" s="24">
        <f t="shared" ref="R196:R259" si="16">IF(OR(L196=0,M196=0),0,K196/(L196/M196))</f>
        <v>9817.9092905959806</v>
      </c>
      <c r="S196" s="24">
        <f>J196/2*Date!$B$7+K196</f>
        <v>8894.14</v>
      </c>
      <c r="T196" s="24">
        <f t="shared" ref="T196:T259" si="17">I196</f>
        <v>8490</v>
      </c>
      <c r="U196" s="24">
        <f t="shared" ref="U196:U259" si="18">K196</f>
        <v>6084.54</v>
      </c>
      <c r="V196" s="4">
        <v>0</v>
      </c>
      <c r="W196" s="4"/>
      <c r="X196" s="28" t="str">
        <f t="shared" ref="X196:X259" si="19">IF($W196=1,($N196+$V196),IF($W196=2,($O196+$V196), IF($W196=3,($P196+$V196), IF($W196=4,($Q196+$V196), IF($W196=5,($R196+$V196), IF($W196=6,($S196+$V196), IF($W196=7,($T196+$V196), IF($W196=8,($U196+$V196),"CHOOSE FORMULA"))))))))</f>
        <v>CHOOSE FORMULA</v>
      </c>
      <c r="Y196" s="4"/>
      <c r="Z196" s="4">
        <v>8831</v>
      </c>
    </row>
    <row r="197" spans="1:26">
      <c r="A197" s="1" t="s">
        <v>6</v>
      </c>
      <c r="B197" s="1" t="s">
        <v>282</v>
      </c>
      <c r="C197" s="1" t="s">
        <v>282</v>
      </c>
      <c r="D197" s="1" t="s">
        <v>353</v>
      </c>
      <c r="E197" s="1" t="s">
        <v>8</v>
      </c>
      <c r="F197" s="1" t="s">
        <v>354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24">
        <f>IF(AND(B197="60",C197="32"),(J197/'FD Date'!$B$4*'FD Date'!$B$6+K197),(J197/Date!$B$4*Date!$B$6+K197))</f>
        <v>0</v>
      </c>
      <c r="O197" s="24">
        <f t="shared" si="15"/>
        <v>0</v>
      </c>
      <c r="P197" s="24">
        <f>K197/Date!$B$2*Date!$B$3+K197</f>
        <v>0</v>
      </c>
      <c r="Q197" s="24">
        <f>J197*Date!$B$3+K197</f>
        <v>0</v>
      </c>
      <c r="R197" s="24">
        <f t="shared" si="16"/>
        <v>0</v>
      </c>
      <c r="S197" s="24">
        <f>J197/2*Date!$B$7+K197</f>
        <v>0</v>
      </c>
      <c r="T197" s="24">
        <f t="shared" si="17"/>
        <v>0</v>
      </c>
      <c r="U197" s="24">
        <f t="shared" si="18"/>
        <v>0</v>
      </c>
      <c r="V197" s="4">
        <v>0</v>
      </c>
      <c r="W197" s="4"/>
      <c r="X197" s="28" t="str">
        <f t="shared" si="19"/>
        <v>CHOOSE FORMULA</v>
      </c>
      <c r="Y197" s="4"/>
      <c r="Z197" s="4">
        <v>0</v>
      </c>
    </row>
    <row r="198" spans="1:26">
      <c r="A198" s="1" t="s">
        <v>6</v>
      </c>
      <c r="B198" s="1" t="s">
        <v>282</v>
      </c>
      <c r="C198" s="1" t="s">
        <v>282</v>
      </c>
      <c r="D198" s="1" t="s">
        <v>355</v>
      </c>
      <c r="E198" s="1" t="s">
        <v>8</v>
      </c>
      <c r="F198" s="1" t="s">
        <v>356</v>
      </c>
      <c r="G198" s="4">
        <v>840</v>
      </c>
      <c r="H198" s="4">
        <v>0</v>
      </c>
      <c r="I198" s="4">
        <v>840</v>
      </c>
      <c r="J198" s="4">
        <v>67.58</v>
      </c>
      <c r="K198" s="4">
        <v>421.44</v>
      </c>
      <c r="L198" s="4">
        <v>581.96</v>
      </c>
      <c r="M198" s="4">
        <v>3818.89</v>
      </c>
      <c r="N198" s="24">
        <f>IF(AND(B198="60",C198="32"),(J198/'FD Date'!$B$4*'FD Date'!$B$6+K198),(J198/Date!$B$4*Date!$B$6+K198))</f>
        <v>759.33999999999992</v>
      </c>
      <c r="O198" s="24">
        <f t="shared" si="15"/>
        <v>135.16</v>
      </c>
      <c r="P198" s="24">
        <f>K198/Date!$B$2*Date!$B$3+K198</f>
        <v>632.16</v>
      </c>
      <c r="Q198" s="24">
        <f>J198*Date!$B$3+K198</f>
        <v>691.76</v>
      </c>
      <c r="R198" s="24">
        <f t="shared" si="16"/>
        <v>2765.538871400096</v>
      </c>
      <c r="S198" s="24">
        <f>J198/2*Date!$B$7+K198</f>
        <v>691.76</v>
      </c>
      <c r="T198" s="24">
        <f t="shared" si="17"/>
        <v>840</v>
      </c>
      <c r="U198" s="24">
        <f t="shared" si="18"/>
        <v>421.44</v>
      </c>
      <c r="V198" s="4">
        <v>0</v>
      </c>
      <c r="W198" s="4"/>
      <c r="X198" s="28" t="str">
        <f t="shared" si="19"/>
        <v>CHOOSE FORMULA</v>
      </c>
      <c r="Y198" s="4"/>
      <c r="Z198" s="4">
        <v>569</v>
      </c>
    </row>
    <row r="199" spans="1:26">
      <c r="A199" s="1" t="s">
        <v>6</v>
      </c>
      <c r="B199" s="1" t="s">
        <v>282</v>
      </c>
      <c r="C199" s="1" t="s">
        <v>282</v>
      </c>
      <c r="D199" s="1" t="s">
        <v>357</v>
      </c>
      <c r="E199" s="1" t="s">
        <v>8</v>
      </c>
      <c r="F199" s="1" t="s">
        <v>358</v>
      </c>
      <c r="G199" s="4">
        <v>0</v>
      </c>
      <c r="H199" s="4">
        <v>0</v>
      </c>
      <c r="I199" s="4">
        <v>0</v>
      </c>
      <c r="J199" s="4">
        <v>18.95</v>
      </c>
      <c r="K199" s="4">
        <v>18.95</v>
      </c>
      <c r="L199" s="4">
        <v>0</v>
      </c>
      <c r="M199" s="4">
        <v>18.95</v>
      </c>
      <c r="N199" s="24">
        <f>IF(AND(B199="60",C199="32"),(J199/'FD Date'!$B$4*'FD Date'!$B$6+K199),(J199/Date!$B$4*Date!$B$6+K199))</f>
        <v>113.7</v>
      </c>
      <c r="O199" s="24">
        <f t="shared" si="15"/>
        <v>37.9</v>
      </c>
      <c r="P199" s="24">
        <f>K199/Date!$B$2*Date!$B$3+K199</f>
        <v>28.424999999999997</v>
      </c>
      <c r="Q199" s="24">
        <f>J199*Date!$B$3+K199</f>
        <v>94.75</v>
      </c>
      <c r="R199" s="24">
        <f t="shared" si="16"/>
        <v>0</v>
      </c>
      <c r="S199" s="24">
        <f>J199/2*Date!$B$7+K199</f>
        <v>94.75</v>
      </c>
      <c r="T199" s="24">
        <f t="shared" si="17"/>
        <v>0</v>
      </c>
      <c r="U199" s="24">
        <f t="shared" si="18"/>
        <v>18.95</v>
      </c>
      <c r="V199" s="4">
        <v>0</v>
      </c>
      <c r="W199" s="4"/>
      <c r="X199" s="28" t="str">
        <f t="shared" si="19"/>
        <v>CHOOSE FORMULA</v>
      </c>
      <c r="Y199" s="4"/>
      <c r="Z199" s="4">
        <v>0</v>
      </c>
    </row>
    <row r="200" spans="1:26">
      <c r="A200" s="1" t="s">
        <v>6</v>
      </c>
      <c r="B200" s="1" t="s">
        <v>282</v>
      </c>
      <c r="C200" s="1" t="s">
        <v>282</v>
      </c>
      <c r="D200" s="1" t="s">
        <v>359</v>
      </c>
      <c r="E200" s="1" t="s">
        <v>8</v>
      </c>
      <c r="F200" s="1" t="s">
        <v>360</v>
      </c>
      <c r="G200" s="4">
        <v>2500</v>
      </c>
      <c r="H200" s="4">
        <v>0</v>
      </c>
      <c r="I200" s="4">
        <v>2500</v>
      </c>
      <c r="J200" s="4">
        <v>0</v>
      </c>
      <c r="K200" s="4">
        <v>0</v>
      </c>
      <c r="L200" s="4">
        <v>3000</v>
      </c>
      <c r="M200" s="4">
        <v>3000</v>
      </c>
      <c r="N200" s="24">
        <f>IF(AND(B200="60",C200="32"),(J200/'FD Date'!$B$4*'FD Date'!$B$6+K200),(J200/Date!$B$4*Date!$B$6+K200))</f>
        <v>0</v>
      </c>
      <c r="O200" s="24">
        <f t="shared" si="15"/>
        <v>0</v>
      </c>
      <c r="P200" s="24">
        <f>K200/Date!$B$2*Date!$B$3+K200</f>
        <v>0</v>
      </c>
      <c r="Q200" s="24">
        <f>J200*Date!$B$3+K200</f>
        <v>0</v>
      </c>
      <c r="R200" s="24">
        <f t="shared" si="16"/>
        <v>0</v>
      </c>
      <c r="S200" s="24">
        <f>J200/2*Date!$B$7+K200</f>
        <v>0</v>
      </c>
      <c r="T200" s="24">
        <f t="shared" si="17"/>
        <v>2500</v>
      </c>
      <c r="U200" s="24">
        <f t="shared" si="18"/>
        <v>0</v>
      </c>
      <c r="V200" s="4">
        <v>0</v>
      </c>
      <c r="W200" s="4"/>
      <c r="X200" s="28" t="str">
        <f t="shared" si="19"/>
        <v>CHOOSE FORMULA</v>
      </c>
      <c r="Y200" s="4"/>
      <c r="Z200" s="4">
        <v>0</v>
      </c>
    </row>
    <row r="201" spans="1:26">
      <c r="A201" s="1" t="s">
        <v>6</v>
      </c>
      <c r="B201" s="1" t="s">
        <v>282</v>
      </c>
      <c r="C201" s="1" t="s">
        <v>282</v>
      </c>
      <c r="D201" s="1" t="s">
        <v>361</v>
      </c>
      <c r="E201" s="1" t="s">
        <v>8</v>
      </c>
      <c r="F201" s="1" t="s">
        <v>362</v>
      </c>
      <c r="G201" s="4">
        <v>4610</v>
      </c>
      <c r="H201" s="4">
        <v>0</v>
      </c>
      <c r="I201" s="4">
        <v>4610</v>
      </c>
      <c r="J201" s="4">
        <v>402.76</v>
      </c>
      <c r="K201" s="4">
        <v>2513.64</v>
      </c>
      <c r="L201" s="4">
        <v>2187.0700000000002</v>
      </c>
      <c r="M201" s="4">
        <v>3880.55</v>
      </c>
      <c r="N201" s="24">
        <f>IF(AND(B201="60",C201="32"),(J201/'FD Date'!$B$4*'FD Date'!$B$6+K201),(J201/Date!$B$4*Date!$B$6+K201))</f>
        <v>4527.4399999999996</v>
      </c>
      <c r="O201" s="24">
        <f t="shared" si="15"/>
        <v>805.52</v>
      </c>
      <c r="P201" s="24">
        <f>K201/Date!$B$2*Date!$B$3+K201</f>
        <v>3770.46</v>
      </c>
      <c r="Q201" s="24">
        <f>J201*Date!$B$3+K201</f>
        <v>4124.68</v>
      </c>
      <c r="R201" s="24">
        <f t="shared" si="16"/>
        <v>4459.9878842469598</v>
      </c>
      <c r="S201" s="24">
        <f>J201/2*Date!$B$7+K201</f>
        <v>4124.68</v>
      </c>
      <c r="T201" s="24">
        <f t="shared" si="17"/>
        <v>4610</v>
      </c>
      <c r="U201" s="24">
        <f t="shared" si="18"/>
        <v>2513.64</v>
      </c>
      <c r="V201" s="4">
        <v>0</v>
      </c>
      <c r="W201" s="4"/>
      <c r="X201" s="28" t="str">
        <f t="shared" si="19"/>
        <v>CHOOSE FORMULA</v>
      </c>
      <c r="Y201" s="4"/>
      <c r="Z201" s="4">
        <v>4610</v>
      </c>
    </row>
    <row r="202" spans="1:26">
      <c r="A202" s="1" t="s">
        <v>6</v>
      </c>
      <c r="B202" s="1" t="s">
        <v>282</v>
      </c>
      <c r="C202" s="1" t="s">
        <v>282</v>
      </c>
      <c r="D202" s="1" t="s">
        <v>284</v>
      </c>
      <c r="E202" s="1" t="s">
        <v>8</v>
      </c>
      <c r="F202" s="1" t="s">
        <v>285</v>
      </c>
      <c r="G202" s="4">
        <v>2400</v>
      </c>
      <c r="H202" s="4">
        <v>0</v>
      </c>
      <c r="I202" s="4">
        <v>2400</v>
      </c>
      <c r="J202" s="4">
        <v>111.88</v>
      </c>
      <c r="K202" s="4">
        <v>1092.26</v>
      </c>
      <c r="L202" s="4">
        <v>510.4</v>
      </c>
      <c r="M202" s="4">
        <v>3355.95</v>
      </c>
      <c r="N202" s="24">
        <f>IF(AND(B202="60",C202="32"),(J202/'FD Date'!$B$4*'FD Date'!$B$6+K202),(J202/Date!$B$4*Date!$B$6+K202))</f>
        <v>1651.6599999999999</v>
      </c>
      <c r="O202" s="24">
        <f t="shared" si="15"/>
        <v>223.76</v>
      </c>
      <c r="P202" s="24">
        <f>K202/Date!$B$2*Date!$B$3+K202</f>
        <v>1638.3899999999999</v>
      </c>
      <c r="Q202" s="24">
        <f>J202*Date!$B$3+K202</f>
        <v>1539.78</v>
      </c>
      <c r="R202" s="24">
        <f t="shared" si="16"/>
        <v>7181.7593005485887</v>
      </c>
      <c r="S202" s="24">
        <f>J202/2*Date!$B$7+K202</f>
        <v>1539.78</v>
      </c>
      <c r="T202" s="24">
        <f t="shared" si="17"/>
        <v>2400</v>
      </c>
      <c r="U202" s="24">
        <f t="shared" si="18"/>
        <v>1092.26</v>
      </c>
      <c r="V202" s="4">
        <v>0</v>
      </c>
      <c r="W202" s="4"/>
      <c r="X202" s="28" t="str">
        <f t="shared" si="19"/>
        <v>CHOOSE FORMULA</v>
      </c>
      <c r="Y202" s="4"/>
      <c r="Z202" s="4">
        <v>0</v>
      </c>
    </row>
    <row r="203" spans="1:26">
      <c r="A203" s="1" t="s">
        <v>6</v>
      </c>
      <c r="B203" s="1" t="s">
        <v>282</v>
      </c>
      <c r="C203" s="1" t="s">
        <v>282</v>
      </c>
      <c r="D203" s="1" t="s">
        <v>286</v>
      </c>
      <c r="E203" s="1" t="s">
        <v>8</v>
      </c>
      <c r="F203" s="1" t="s">
        <v>287</v>
      </c>
      <c r="G203" s="4">
        <v>0</v>
      </c>
      <c r="H203" s="4">
        <v>0</v>
      </c>
      <c r="I203" s="4">
        <v>0</v>
      </c>
      <c r="J203" s="4">
        <v>82.45</v>
      </c>
      <c r="K203" s="4">
        <v>82.45</v>
      </c>
      <c r="L203" s="4">
        <v>0</v>
      </c>
      <c r="M203" s="4">
        <v>0</v>
      </c>
      <c r="N203" s="24">
        <f>IF(AND(B203="60",C203="32"),(J203/'FD Date'!$B$4*'FD Date'!$B$6+K203),(J203/Date!$B$4*Date!$B$6+K203))</f>
        <v>494.7</v>
      </c>
      <c r="O203" s="24">
        <f t="shared" si="15"/>
        <v>164.9</v>
      </c>
      <c r="P203" s="24">
        <f>K203/Date!$B$2*Date!$B$3+K203</f>
        <v>123.67500000000001</v>
      </c>
      <c r="Q203" s="24">
        <f>J203*Date!$B$3+K203</f>
        <v>412.25</v>
      </c>
      <c r="R203" s="24">
        <f t="shared" si="16"/>
        <v>0</v>
      </c>
      <c r="S203" s="24">
        <f>J203/2*Date!$B$7+K203</f>
        <v>412.25</v>
      </c>
      <c r="T203" s="24">
        <f t="shared" si="17"/>
        <v>0</v>
      </c>
      <c r="U203" s="24">
        <f t="shared" si="18"/>
        <v>82.45</v>
      </c>
      <c r="V203" s="4">
        <v>0</v>
      </c>
      <c r="W203" s="4"/>
      <c r="X203" s="28" t="str">
        <f t="shared" si="19"/>
        <v>CHOOSE FORMULA</v>
      </c>
      <c r="Y203" s="4"/>
      <c r="Z203" s="4">
        <v>0</v>
      </c>
    </row>
    <row r="204" spans="1:26">
      <c r="A204" s="1" t="s">
        <v>6</v>
      </c>
      <c r="B204" s="1" t="s">
        <v>282</v>
      </c>
      <c r="C204" s="1" t="s">
        <v>282</v>
      </c>
      <c r="D204" s="1" t="s">
        <v>363</v>
      </c>
      <c r="E204" s="1" t="s">
        <v>8</v>
      </c>
      <c r="F204" s="1" t="s">
        <v>364</v>
      </c>
      <c r="G204" s="4">
        <v>0</v>
      </c>
      <c r="H204" s="4">
        <v>0</v>
      </c>
      <c r="I204" s="4">
        <v>0</v>
      </c>
      <c r="J204" s="4">
        <v>34.64</v>
      </c>
      <c r="K204" s="4">
        <v>112.49</v>
      </c>
      <c r="L204" s="4">
        <v>209.3</v>
      </c>
      <c r="M204" s="4">
        <v>317.83999999999997</v>
      </c>
      <c r="N204" s="24">
        <f>IF(AND(B204="60",C204="32"),(J204/'FD Date'!$B$4*'FD Date'!$B$6+K204),(J204/Date!$B$4*Date!$B$6+K204))</f>
        <v>285.69</v>
      </c>
      <c r="O204" s="24">
        <f t="shared" si="15"/>
        <v>69.28</v>
      </c>
      <c r="P204" s="24">
        <f>K204/Date!$B$2*Date!$B$3+K204</f>
        <v>168.73499999999999</v>
      </c>
      <c r="Q204" s="24">
        <f>J204*Date!$B$3+K204</f>
        <v>251.05</v>
      </c>
      <c r="R204" s="24">
        <f t="shared" si="16"/>
        <v>170.82571237458191</v>
      </c>
      <c r="S204" s="24">
        <f>J204/2*Date!$B$7+K204</f>
        <v>251.05</v>
      </c>
      <c r="T204" s="24">
        <f t="shared" si="17"/>
        <v>0</v>
      </c>
      <c r="U204" s="24">
        <f t="shared" si="18"/>
        <v>112.49</v>
      </c>
      <c r="V204" s="4">
        <v>0</v>
      </c>
      <c r="W204" s="4"/>
      <c r="X204" s="28" t="str">
        <f t="shared" si="19"/>
        <v>CHOOSE FORMULA</v>
      </c>
      <c r="Y204" s="4"/>
      <c r="Z204" s="4">
        <v>0</v>
      </c>
    </row>
    <row r="205" spans="1:26">
      <c r="A205" s="1" t="s">
        <v>6</v>
      </c>
      <c r="B205" s="1" t="s">
        <v>282</v>
      </c>
      <c r="C205" s="1" t="s">
        <v>282</v>
      </c>
      <c r="D205" s="1" t="s">
        <v>365</v>
      </c>
      <c r="E205" s="1" t="s">
        <v>8</v>
      </c>
      <c r="F205" s="1" t="s">
        <v>366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24">
        <f>IF(AND(B205="60",C205="32"),(J205/'FD Date'!$B$4*'FD Date'!$B$6+K205),(J205/Date!$B$4*Date!$B$6+K205))</f>
        <v>0</v>
      </c>
      <c r="O205" s="24">
        <f t="shared" si="15"/>
        <v>0</v>
      </c>
      <c r="P205" s="24">
        <f>K205/Date!$B$2*Date!$B$3+K205</f>
        <v>0</v>
      </c>
      <c r="Q205" s="24">
        <f>J205*Date!$B$3+K205</f>
        <v>0</v>
      </c>
      <c r="R205" s="24">
        <f t="shared" si="16"/>
        <v>0</v>
      </c>
      <c r="S205" s="24">
        <f>J205/2*Date!$B$7+K205</f>
        <v>0</v>
      </c>
      <c r="T205" s="24">
        <f t="shared" si="17"/>
        <v>0</v>
      </c>
      <c r="U205" s="24">
        <f t="shared" si="18"/>
        <v>0</v>
      </c>
      <c r="V205" s="4">
        <v>0</v>
      </c>
      <c r="W205" s="4"/>
      <c r="X205" s="28" t="str">
        <f t="shared" si="19"/>
        <v>CHOOSE FORMULA</v>
      </c>
      <c r="Y205" s="4"/>
      <c r="Z205" s="4">
        <v>0</v>
      </c>
    </row>
    <row r="206" spans="1:26">
      <c r="A206" s="1" t="s">
        <v>6</v>
      </c>
      <c r="B206" s="1" t="s">
        <v>282</v>
      </c>
      <c r="C206" s="1" t="s">
        <v>282</v>
      </c>
      <c r="D206" s="1" t="s">
        <v>367</v>
      </c>
      <c r="E206" s="1" t="s">
        <v>8</v>
      </c>
      <c r="F206" s="1" t="s">
        <v>368</v>
      </c>
      <c r="G206" s="4">
        <v>3000</v>
      </c>
      <c r="H206" s="4">
        <v>0</v>
      </c>
      <c r="I206" s="4">
        <v>3000</v>
      </c>
      <c r="J206" s="4">
        <v>0</v>
      </c>
      <c r="K206" s="4">
        <v>144.29</v>
      </c>
      <c r="L206" s="4">
        <v>5212.8599999999997</v>
      </c>
      <c r="M206" s="4">
        <v>12535.25</v>
      </c>
      <c r="N206" s="24">
        <f>IF(AND(B206="60",C206="32"),(J206/'FD Date'!$B$4*'FD Date'!$B$6+K206),(J206/Date!$B$4*Date!$B$6+K206))</f>
        <v>144.29</v>
      </c>
      <c r="O206" s="24">
        <f t="shared" si="15"/>
        <v>0</v>
      </c>
      <c r="P206" s="24">
        <f>K206/Date!$B$2*Date!$B$3+K206</f>
        <v>216.435</v>
      </c>
      <c r="Q206" s="24">
        <f>J206*Date!$B$3+K206</f>
        <v>144.29</v>
      </c>
      <c r="R206" s="24">
        <f t="shared" si="16"/>
        <v>346.97099528857478</v>
      </c>
      <c r="S206" s="24">
        <f>J206/2*Date!$B$7+K206</f>
        <v>144.29</v>
      </c>
      <c r="T206" s="24">
        <f t="shared" si="17"/>
        <v>3000</v>
      </c>
      <c r="U206" s="24">
        <f t="shared" si="18"/>
        <v>144.29</v>
      </c>
      <c r="V206" s="4">
        <v>0</v>
      </c>
      <c r="W206" s="4"/>
      <c r="X206" s="28" t="str">
        <f t="shared" si="19"/>
        <v>CHOOSE FORMULA</v>
      </c>
      <c r="Y206" s="4"/>
      <c r="Z206" s="4">
        <v>0</v>
      </c>
    </row>
    <row r="207" spans="1:26">
      <c r="A207" s="1" t="s">
        <v>6</v>
      </c>
      <c r="B207" s="1" t="s">
        <v>282</v>
      </c>
      <c r="C207" s="1" t="s">
        <v>282</v>
      </c>
      <c r="D207" s="1" t="s">
        <v>369</v>
      </c>
      <c r="E207" s="1" t="s">
        <v>8</v>
      </c>
      <c r="F207" s="1" t="s">
        <v>370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24">
        <f>IF(AND(B207="60",C207="32"),(J207/'FD Date'!$B$4*'FD Date'!$B$6+K207),(J207/Date!$B$4*Date!$B$6+K207))</f>
        <v>0</v>
      </c>
      <c r="O207" s="24">
        <f t="shared" si="15"/>
        <v>0</v>
      </c>
      <c r="P207" s="24">
        <f>K207/Date!$B$2*Date!$B$3+K207</f>
        <v>0</v>
      </c>
      <c r="Q207" s="24">
        <f>J207*Date!$B$3+K207</f>
        <v>0</v>
      </c>
      <c r="R207" s="24">
        <f t="shared" si="16"/>
        <v>0</v>
      </c>
      <c r="S207" s="24">
        <f>J207/2*Date!$B$7+K207</f>
        <v>0</v>
      </c>
      <c r="T207" s="24">
        <f t="shared" si="17"/>
        <v>0</v>
      </c>
      <c r="U207" s="24">
        <f t="shared" si="18"/>
        <v>0</v>
      </c>
      <c r="V207" s="4">
        <v>0</v>
      </c>
      <c r="W207" s="4"/>
      <c r="X207" s="28" t="str">
        <f t="shared" si="19"/>
        <v>CHOOSE FORMULA</v>
      </c>
      <c r="Y207" s="4"/>
      <c r="Z207" s="4">
        <v>0</v>
      </c>
    </row>
    <row r="208" spans="1:26">
      <c r="A208" s="1" t="s">
        <v>6</v>
      </c>
      <c r="B208" s="1" t="s">
        <v>282</v>
      </c>
      <c r="C208" s="1" t="s">
        <v>282</v>
      </c>
      <c r="D208" s="1" t="s">
        <v>371</v>
      </c>
      <c r="E208" s="1" t="s">
        <v>15</v>
      </c>
      <c r="F208" s="1" t="s">
        <v>372</v>
      </c>
      <c r="G208" s="4">
        <v>2000</v>
      </c>
      <c r="H208" s="4">
        <v>0</v>
      </c>
      <c r="I208" s="4">
        <v>2000</v>
      </c>
      <c r="J208" s="4">
        <v>0</v>
      </c>
      <c r="K208" s="4">
        <v>975.72</v>
      </c>
      <c r="L208" s="4">
        <v>0</v>
      </c>
      <c r="M208" s="4">
        <v>0</v>
      </c>
      <c r="N208" s="24">
        <f>IF(AND(B208="60",C208="32"),(J208/'FD Date'!$B$4*'FD Date'!$B$6+K208),(J208/Date!$B$4*Date!$B$6+K208))</f>
        <v>975.72</v>
      </c>
      <c r="O208" s="24">
        <f t="shared" si="15"/>
        <v>0</v>
      </c>
      <c r="P208" s="24">
        <f>K208/Date!$B$2*Date!$B$3+K208</f>
        <v>1463.58</v>
      </c>
      <c r="Q208" s="24">
        <f>J208*Date!$B$3+K208</f>
        <v>975.72</v>
      </c>
      <c r="R208" s="24">
        <f t="shared" si="16"/>
        <v>0</v>
      </c>
      <c r="S208" s="24">
        <f>J208/2*Date!$B$7+K208</f>
        <v>975.72</v>
      </c>
      <c r="T208" s="24">
        <f t="shared" si="17"/>
        <v>2000</v>
      </c>
      <c r="U208" s="24">
        <f t="shared" si="18"/>
        <v>975.72</v>
      </c>
      <c r="V208" s="4">
        <v>0</v>
      </c>
      <c r="W208" s="4"/>
      <c r="X208" s="28" t="str">
        <f t="shared" si="19"/>
        <v>CHOOSE FORMULA</v>
      </c>
      <c r="Y208" s="4"/>
      <c r="Z208" s="4">
        <v>0</v>
      </c>
    </row>
    <row r="209" spans="1:26">
      <c r="A209" s="1" t="s">
        <v>6</v>
      </c>
      <c r="B209" s="1" t="s">
        <v>282</v>
      </c>
      <c r="C209" s="1" t="s">
        <v>282</v>
      </c>
      <c r="D209" s="1" t="s">
        <v>373</v>
      </c>
      <c r="E209" s="1" t="s">
        <v>8</v>
      </c>
      <c r="F209" s="1" t="s">
        <v>374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575</v>
      </c>
      <c r="M209" s="4">
        <v>575</v>
      </c>
      <c r="N209" s="24">
        <f>IF(AND(B209="60",C209="32"),(J209/'FD Date'!$B$4*'FD Date'!$B$6+K209),(J209/Date!$B$4*Date!$B$6+K209))</f>
        <v>0</v>
      </c>
      <c r="O209" s="24">
        <f t="shared" si="15"/>
        <v>0</v>
      </c>
      <c r="P209" s="24">
        <f>K209/Date!$B$2*Date!$B$3+K209</f>
        <v>0</v>
      </c>
      <c r="Q209" s="24">
        <f>J209*Date!$B$3+K209</f>
        <v>0</v>
      </c>
      <c r="R209" s="24">
        <f t="shared" si="16"/>
        <v>0</v>
      </c>
      <c r="S209" s="24">
        <f>J209/2*Date!$B$7+K209</f>
        <v>0</v>
      </c>
      <c r="T209" s="24">
        <f t="shared" si="17"/>
        <v>0</v>
      </c>
      <c r="U209" s="24">
        <f t="shared" si="18"/>
        <v>0</v>
      </c>
      <c r="V209" s="4">
        <v>0</v>
      </c>
      <c r="W209" s="4"/>
      <c r="X209" s="28" t="str">
        <f t="shared" si="19"/>
        <v>CHOOSE FORMULA</v>
      </c>
      <c r="Y209" s="4"/>
      <c r="Z209" s="4">
        <v>0</v>
      </c>
    </row>
    <row r="210" spans="1:26">
      <c r="A210" s="1" t="s">
        <v>6</v>
      </c>
      <c r="B210" s="1" t="s">
        <v>282</v>
      </c>
      <c r="C210" s="1" t="s">
        <v>282</v>
      </c>
      <c r="D210" s="1" t="s">
        <v>290</v>
      </c>
      <c r="E210" s="1" t="s">
        <v>8</v>
      </c>
      <c r="F210" s="1" t="s">
        <v>291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24">
        <f>IF(AND(B210="60",C210="32"),(J210/'FD Date'!$B$4*'FD Date'!$B$6+K210),(J210/Date!$B$4*Date!$B$6+K210))</f>
        <v>0</v>
      </c>
      <c r="O210" s="24">
        <f t="shared" si="15"/>
        <v>0</v>
      </c>
      <c r="P210" s="24">
        <f>K210/Date!$B$2*Date!$B$3+K210</f>
        <v>0</v>
      </c>
      <c r="Q210" s="24">
        <f>J210*Date!$B$3+K210</f>
        <v>0</v>
      </c>
      <c r="R210" s="24">
        <f t="shared" si="16"/>
        <v>0</v>
      </c>
      <c r="S210" s="24">
        <f>J210/2*Date!$B$7+K210</f>
        <v>0</v>
      </c>
      <c r="T210" s="24">
        <f t="shared" si="17"/>
        <v>0</v>
      </c>
      <c r="U210" s="24">
        <f t="shared" si="18"/>
        <v>0</v>
      </c>
      <c r="V210" s="4">
        <v>0</v>
      </c>
      <c r="W210" s="4"/>
      <c r="X210" s="28" t="str">
        <f t="shared" si="19"/>
        <v>CHOOSE FORMULA</v>
      </c>
      <c r="Y210" s="4"/>
      <c r="Z210" s="4">
        <v>0</v>
      </c>
    </row>
    <row r="211" spans="1:26">
      <c r="A211" s="1" t="s">
        <v>6</v>
      </c>
      <c r="B211" s="1" t="s">
        <v>282</v>
      </c>
      <c r="C211" s="1" t="s">
        <v>282</v>
      </c>
      <c r="D211" s="1" t="s">
        <v>375</v>
      </c>
      <c r="E211" s="1" t="s">
        <v>8</v>
      </c>
      <c r="F211" s="1" t="s">
        <v>376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24">
        <f>IF(AND(B211="60",C211="32"),(J211/'FD Date'!$B$4*'FD Date'!$B$6+K211),(J211/Date!$B$4*Date!$B$6+K211))</f>
        <v>0</v>
      </c>
      <c r="O211" s="24">
        <f t="shared" si="15"/>
        <v>0</v>
      </c>
      <c r="P211" s="24">
        <f>K211/Date!$B$2*Date!$B$3+K211</f>
        <v>0</v>
      </c>
      <c r="Q211" s="24">
        <f>J211*Date!$B$3+K211</f>
        <v>0</v>
      </c>
      <c r="R211" s="24">
        <f t="shared" si="16"/>
        <v>0</v>
      </c>
      <c r="S211" s="24">
        <f>J211/2*Date!$B$7+K211</f>
        <v>0</v>
      </c>
      <c r="T211" s="24">
        <f t="shared" si="17"/>
        <v>0</v>
      </c>
      <c r="U211" s="24">
        <f t="shared" si="18"/>
        <v>0</v>
      </c>
      <c r="V211" s="4">
        <v>0</v>
      </c>
      <c r="W211" s="4"/>
      <c r="X211" s="28" t="str">
        <f t="shared" si="19"/>
        <v>CHOOSE FORMULA</v>
      </c>
      <c r="Y211" s="4"/>
      <c r="Z211" s="4">
        <v>0</v>
      </c>
    </row>
    <row r="212" spans="1:26">
      <c r="A212" s="1" t="s">
        <v>6</v>
      </c>
      <c r="B212" s="1" t="s">
        <v>282</v>
      </c>
      <c r="C212" s="1" t="s">
        <v>282</v>
      </c>
      <c r="D212" s="1" t="s">
        <v>294</v>
      </c>
      <c r="E212" s="1" t="s">
        <v>8</v>
      </c>
      <c r="F212" s="1" t="s">
        <v>295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24">
        <f>IF(AND(B212="60",C212="32"),(J212/'FD Date'!$B$4*'FD Date'!$B$6+K212),(J212/Date!$B$4*Date!$B$6+K212))</f>
        <v>0</v>
      </c>
      <c r="O212" s="24">
        <f t="shared" si="15"/>
        <v>0</v>
      </c>
      <c r="P212" s="24">
        <f>K212/Date!$B$2*Date!$B$3+K212</f>
        <v>0</v>
      </c>
      <c r="Q212" s="24">
        <f>J212*Date!$B$3+K212</f>
        <v>0</v>
      </c>
      <c r="R212" s="24">
        <f t="shared" si="16"/>
        <v>0</v>
      </c>
      <c r="S212" s="24">
        <f>J212/2*Date!$B$7+K212</f>
        <v>0</v>
      </c>
      <c r="T212" s="24">
        <f t="shared" si="17"/>
        <v>0</v>
      </c>
      <c r="U212" s="24">
        <f t="shared" si="18"/>
        <v>0</v>
      </c>
      <c r="V212" s="4">
        <v>0</v>
      </c>
      <c r="W212" s="4"/>
      <c r="X212" s="28" t="str">
        <f t="shared" si="19"/>
        <v>CHOOSE FORMULA</v>
      </c>
      <c r="Y212" s="4"/>
      <c r="Z212" s="4">
        <v>0</v>
      </c>
    </row>
    <row r="213" spans="1:26">
      <c r="A213" s="1" t="s">
        <v>6</v>
      </c>
      <c r="B213" s="1" t="s">
        <v>282</v>
      </c>
      <c r="C213" s="1" t="s">
        <v>282</v>
      </c>
      <c r="D213" s="1" t="s">
        <v>297</v>
      </c>
      <c r="E213" s="1" t="s">
        <v>8</v>
      </c>
      <c r="F213" s="1" t="s">
        <v>298</v>
      </c>
      <c r="G213" s="4">
        <v>0</v>
      </c>
      <c r="H213" s="4">
        <v>0</v>
      </c>
      <c r="I213" s="4">
        <v>0</v>
      </c>
      <c r="J213" s="4">
        <v>0</v>
      </c>
      <c r="K213" s="4">
        <v>620</v>
      </c>
      <c r="L213" s="4">
        <v>894.94</v>
      </c>
      <c r="M213" s="4">
        <v>1457.43</v>
      </c>
      <c r="N213" s="24">
        <f>IF(AND(B213="60",C213="32"),(J213/'FD Date'!$B$4*'FD Date'!$B$6+K213),(J213/Date!$B$4*Date!$B$6+K213))</f>
        <v>620</v>
      </c>
      <c r="O213" s="24">
        <f t="shared" si="15"/>
        <v>0</v>
      </c>
      <c r="P213" s="24">
        <f>K213/Date!$B$2*Date!$B$3+K213</f>
        <v>930</v>
      </c>
      <c r="Q213" s="24">
        <f>J213*Date!$B$3+K213</f>
        <v>620</v>
      </c>
      <c r="R213" s="24">
        <f t="shared" si="16"/>
        <v>1009.6840011620891</v>
      </c>
      <c r="S213" s="24">
        <f>J213/2*Date!$B$7+K213</f>
        <v>620</v>
      </c>
      <c r="T213" s="24">
        <f t="shared" si="17"/>
        <v>0</v>
      </c>
      <c r="U213" s="24">
        <f t="shared" si="18"/>
        <v>620</v>
      </c>
      <c r="V213" s="4">
        <v>0</v>
      </c>
      <c r="W213" s="4"/>
      <c r="X213" s="28" t="str">
        <f t="shared" si="19"/>
        <v>CHOOSE FORMULA</v>
      </c>
      <c r="Y213" s="4"/>
      <c r="Z213" s="4">
        <v>0</v>
      </c>
    </row>
    <row r="214" spans="1:26">
      <c r="A214" s="1" t="s">
        <v>6</v>
      </c>
      <c r="B214" s="1" t="s">
        <v>282</v>
      </c>
      <c r="C214" s="1" t="s">
        <v>282</v>
      </c>
      <c r="D214" s="1" t="s">
        <v>299</v>
      </c>
      <c r="E214" s="1" t="s">
        <v>8</v>
      </c>
      <c r="F214" s="1" t="s">
        <v>300</v>
      </c>
      <c r="G214" s="4">
        <v>0</v>
      </c>
      <c r="H214" s="4">
        <v>0</v>
      </c>
      <c r="I214" s="4">
        <v>0</v>
      </c>
      <c r="J214" s="4">
        <v>0</v>
      </c>
      <c r="K214" s="4">
        <v>375</v>
      </c>
      <c r="L214" s="4">
        <v>475</v>
      </c>
      <c r="M214" s="4">
        <v>950</v>
      </c>
      <c r="N214" s="24">
        <f>IF(AND(B214="60",C214="32"),(J214/'FD Date'!$B$4*'FD Date'!$B$6+K214),(J214/Date!$B$4*Date!$B$6+K214))</f>
        <v>375</v>
      </c>
      <c r="O214" s="24">
        <f t="shared" si="15"/>
        <v>0</v>
      </c>
      <c r="P214" s="24">
        <f>K214/Date!$B$2*Date!$B$3+K214</f>
        <v>562.5</v>
      </c>
      <c r="Q214" s="24">
        <f>J214*Date!$B$3+K214</f>
        <v>375</v>
      </c>
      <c r="R214" s="24">
        <f t="shared" si="16"/>
        <v>750</v>
      </c>
      <c r="S214" s="24">
        <f>J214/2*Date!$B$7+K214</f>
        <v>375</v>
      </c>
      <c r="T214" s="24">
        <f t="shared" si="17"/>
        <v>0</v>
      </c>
      <c r="U214" s="24">
        <f t="shared" si="18"/>
        <v>375</v>
      </c>
      <c r="V214" s="4">
        <v>0</v>
      </c>
      <c r="W214" s="4"/>
      <c r="X214" s="28" t="str">
        <f t="shared" si="19"/>
        <v>CHOOSE FORMULA</v>
      </c>
      <c r="Y214" s="4"/>
      <c r="Z214" s="4">
        <v>0</v>
      </c>
    </row>
    <row r="215" spans="1:26">
      <c r="A215" s="1" t="s">
        <v>6</v>
      </c>
      <c r="B215" s="1" t="s">
        <v>282</v>
      </c>
      <c r="C215" s="1" t="s">
        <v>282</v>
      </c>
      <c r="D215" s="1" t="s">
        <v>377</v>
      </c>
      <c r="E215" s="1" t="s">
        <v>8</v>
      </c>
      <c r="F215" s="1" t="s">
        <v>378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24">
        <f>IF(AND(B215="60",C215="32"),(J215/'FD Date'!$B$4*'FD Date'!$B$6+K215),(J215/Date!$B$4*Date!$B$6+K215))</f>
        <v>0</v>
      </c>
      <c r="O215" s="24">
        <f t="shared" si="15"/>
        <v>0</v>
      </c>
      <c r="P215" s="24">
        <f>K215/Date!$B$2*Date!$B$3+K215</f>
        <v>0</v>
      </c>
      <c r="Q215" s="24">
        <f>J215*Date!$B$3+K215</f>
        <v>0</v>
      </c>
      <c r="R215" s="24">
        <f t="shared" si="16"/>
        <v>0</v>
      </c>
      <c r="S215" s="24">
        <f>J215/2*Date!$B$7+K215</f>
        <v>0</v>
      </c>
      <c r="T215" s="24">
        <f t="shared" si="17"/>
        <v>0</v>
      </c>
      <c r="U215" s="24">
        <f t="shared" si="18"/>
        <v>0</v>
      </c>
      <c r="V215" s="4">
        <v>0</v>
      </c>
      <c r="W215" s="4"/>
      <c r="X215" s="28" t="str">
        <f t="shared" si="19"/>
        <v>CHOOSE FORMULA</v>
      </c>
      <c r="Y215" s="4"/>
      <c r="Z215" s="4">
        <v>0</v>
      </c>
    </row>
    <row r="216" spans="1:26">
      <c r="A216" s="1" t="s">
        <v>6</v>
      </c>
      <c r="B216" s="1" t="s">
        <v>282</v>
      </c>
      <c r="C216" s="1" t="s">
        <v>282</v>
      </c>
      <c r="D216" s="1" t="s">
        <v>301</v>
      </c>
      <c r="E216" s="1" t="s">
        <v>8</v>
      </c>
      <c r="F216" s="1" t="s">
        <v>302</v>
      </c>
      <c r="G216" s="4">
        <v>6960</v>
      </c>
      <c r="H216" s="4">
        <v>0</v>
      </c>
      <c r="I216" s="4">
        <v>6960</v>
      </c>
      <c r="J216" s="4">
        <v>-328.76</v>
      </c>
      <c r="K216" s="4">
        <v>5007</v>
      </c>
      <c r="L216" s="4">
        <v>234</v>
      </c>
      <c r="M216" s="4">
        <v>1227.0899999999999</v>
      </c>
      <c r="N216" s="24">
        <f>IF(AND(B216="60",C216="32"),(J216/'FD Date'!$B$4*'FD Date'!$B$6+K216),(J216/Date!$B$4*Date!$B$6+K216))</f>
        <v>3363.2</v>
      </c>
      <c r="O216" s="24">
        <f t="shared" si="15"/>
        <v>-657.52</v>
      </c>
      <c r="P216" s="24">
        <f>K216/Date!$B$2*Date!$B$3+K216</f>
        <v>7510.5</v>
      </c>
      <c r="Q216" s="24">
        <f>J216*Date!$B$3+K216</f>
        <v>3691.96</v>
      </c>
      <c r="R216" s="24">
        <f t="shared" si="16"/>
        <v>26256.579615384613</v>
      </c>
      <c r="S216" s="24">
        <f>J216/2*Date!$B$7+K216</f>
        <v>3691.96</v>
      </c>
      <c r="T216" s="24">
        <f t="shared" si="17"/>
        <v>6960</v>
      </c>
      <c r="U216" s="24">
        <f t="shared" si="18"/>
        <v>5007</v>
      </c>
      <c r="V216" s="4">
        <v>0</v>
      </c>
      <c r="W216" s="4"/>
      <c r="X216" s="28" t="str">
        <f t="shared" si="19"/>
        <v>CHOOSE FORMULA</v>
      </c>
      <c r="Y216" s="4"/>
      <c r="Z216" s="4">
        <v>0</v>
      </c>
    </row>
    <row r="217" spans="1:26">
      <c r="A217" s="1" t="s">
        <v>6</v>
      </c>
      <c r="B217" s="1" t="s">
        <v>282</v>
      </c>
      <c r="C217" s="1" t="s">
        <v>282</v>
      </c>
      <c r="D217" s="1" t="s">
        <v>303</v>
      </c>
      <c r="E217" s="1" t="s">
        <v>8</v>
      </c>
      <c r="F217" s="1" t="s">
        <v>304</v>
      </c>
      <c r="G217" s="4">
        <v>4500</v>
      </c>
      <c r="H217" s="4">
        <v>0</v>
      </c>
      <c r="I217" s="4">
        <v>4500</v>
      </c>
      <c r="J217" s="4">
        <v>0</v>
      </c>
      <c r="K217" s="4">
        <v>983</v>
      </c>
      <c r="L217" s="4">
        <v>1338.95</v>
      </c>
      <c r="M217" s="4">
        <v>4022.05</v>
      </c>
      <c r="N217" s="24">
        <f>IF(AND(B217="60",C217="32"),(J217/'FD Date'!$B$4*'FD Date'!$B$6+K217),(J217/Date!$B$4*Date!$B$6+K217))</f>
        <v>983</v>
      </c>
      <c r="O217" s="24">
        <f t="shared" si="15"/>
        <v>0</v>
      </c>
      <c r="P217" s="24">
        <f>K217/Date!$B$2*Date!$B$3+K217</f>
        <v>1474.5</v>
      </c>
      <c r="Q217" s="24">
        <f>J217*Date!$B$3+K217</f>
        <v>983</v>
      </c>
      <c r="R217" s="24">
        <f t="shared" si="16"/>
        <v>2952.8176182829829</v>
      </c>
      <c r="S217" s="24">
        <f>J217/2*Date!$B$7+K217</f>
        <v>983</v>
      </c>
      <c r="T217" s="24">
        <f t="shared" si="17"/>
        <v>4500</v>
      </c>
      <c r="U217" s="24">
        <f t="shared" si="18"/>
        <v>983</v>
      </c>
      <c r="V217" s="4">
        <v>0</v>
      </c>
      <c r="W217" s="4"/>
      <c r="X217" s="28" t="str">
        <f t="shared" si="19"/>
        <v>CHOOSE FORMULA</v>
      </c>
      <c r="Y217" s="4"/>
      <c r="Z217" s="4">
        <v>0</v>
      </c>
    </row>
    <row r="218" spans="1:26">
      <c r="A218" s="1" t="s">
        <v>6</v>
      </c>
      <c r="B218" s="1" t="s">
        <v>282</v>
      </c>
      <c r="C218" s="1" t="s">
        <v>282</v>
      </c>
      <c r="D218" s="1" t="s">
        <v>305</v>
      </c>
      <c r="E218" s="1" t="s">
        <v>8</v>
      </c>
      <c r="F218" s="1" t="s">
        <v>306</v>
      </c>
      <c r="G218" s="4">
        <v>3530</v>
      </c>
      <c r="H218" s="4">
        <v>0</v>
      </c>
      <c r="I218" s="4">
        <v>3530</v>
      </c>
      <c r="J218" s="4">
        <v>0</v>
      </c>
      <c r="K218" s="4">
        <v>500</v>
      </c>
      <c r="L218" s="4">
        <v>1225</v>
      </c>
      <c r="M218" s="4">
        <v>1225</v>
      </c>
      <c r="N218" s="24">
        <f>IF(AND(B218="60",C218="32"),(J218/'FD Date'!$B$4*'FD Date'!$B$6+K218),(J218/Date!$B$4*Date!$B$6+K218))</f>
        <v>500</v>
      </c>
      <c r="O218" s="24">
        <f t="shared" si="15"/>
        <v>0</v>
      </c>
      <c r="P218" s="24">
        <f>K218/Date!$B$2*Date!$B$3+K218</f>
        <v>750</v>
      </c>
      <c r="Q218" s="24">
        <f>J218*Date!$B$3+K218</f>
        <v>500</v>
      </c>
      <c r="R218" s="24">
        <f t="shared" si="16"/>
        <v>500</v>
      </c>
      <c r="S218" s="24">
        <f>J218/2*Date!$B$7+K218</f>
        <v>500</v>
      </c>
      <c r="T218" s="24">
        <f t="shared" si="17"/>
        <v>3530</v>
      </c>
      <c r="U218" s="24">
        <f t="shared" si="18"/>
        <v>500</v>
      </c>
      <c r="V218" s="4">
        <v>0</v>
      </c>
      <c r="W218" s="4"/>
      <c r="X218" s="28" t="str">
        <f t="shared" si="19"/>
        <v>CHOOSE FORMULA</v>
      </c>
      <c r="Y218" s="4"/>
      <c r="Z218" s="4">
        <v>0</v>
      </c>
    </row>
    <row r="219" spans="1:26">
      <c r="A219" s="1" t="s">
        <v>6</v>
      </c>
      <c r="B219" s="1" t="s">
        <v>282</v>
      </c>
      <c r="C219" s="1" t="s">
        <v>282</v>
      </c>
      <c r="D219" s="1" t="s">
        <v>379</v>
      </c>
      <c r="E219" s="1" t="s">
        <v>8</v>
      </c>
      <c r="F219" s="1" t="s">
        <v>380</v>
      </c>
      <c r="G219" s="4">
        <v>27000</v>
      </c>
      <c r="H219" s="4">
        <v>0</v>
      </c>
      <c r="I219" s="4">
        <v>27000</v>
      </c>
      <c r="J219" s="4">
        <v>1777.7</v>
      </c>
      <c r="K219" s="4">
        <v>12588.41</v>
      </c>
      <c r="L219" s="4">
        <v>8672.7800000000007</v>
      </c>
      <c r="M219" s="4">
        <v>18939.509999999998</v>
      </c>
      <c r="N219" s="24">
        <f>IF(AND(B219="60",C219="32"),(J219/'FD Date'!$B$4*'FD Date'!$B$6+K219),(J219/Date!$B$4*Date!$B$6+K219))</f>
        <v>21476.91</v>
      </c>
      <c r="O219" s="24">
        <f t="shared" si="15"/>
        <v>3555.4</v>
      </c>
      <c r="P219" s="24">
        <f>K219/Date!$B$2*Date!$B$3+K219</f>
        <v>18882.614999999998</v>
      </c>
      <c r="Q219" s="24">
        <f>J219*Date!$B$3+K219</f>
        <v>19699.21</v>
      </c>
      <c r="R219" s="24">
        <f t="shared" si="16"/>
        <v>27490.414501359421</v>
      </c>
      <c r="S219" s="24">
        <f>J219/2*Date!$B$7+K219</f>
        <v>19699.21</v>
      </c>
      <c r="T219" s="24">
        <f t="shared" si="17"/>
        <v>27000</v>
      </c>
      <c r="U219" s="24">
        <f t="shared" si="18"/>
        <v>12588.41</v>
      </c>
      <c r="V219" s="4">
        <v>0</v>
      </c>
      <c r="W219" s="4"/>
      <c r="X219" s="28" t="str">
        <f t="shared" si="19"/>
        <v>CHOOSE FORMULA</v>
      </c>
      <c r="Y219" s="4"/>
      <c r="Z219" s="4">
        <v>26176</v>
      </c>
    </row>
    <row r="220" spans="1:26">
      <c r="A220" s="1" t="s">
        <v>6</v>
      </c>
      <c r="B220" s="1" t="s">
        <v>282</v>
      </c>
      <c r="C220" s="1" t="s">
        <v>282</v>
      </c>
      <c r="D220" s="1" t="s">
        <v>381</v>
      </c>
      <c r="E220" s="1" t="s">
        <v>8</v>
      </c>
      <c r="F220" s="1" t="s">
        <v>382</v>
      </c>
      <c r="G220" s="4">
        <v>20000</v>
      </c>
      <c r="H220" s="4">
        <v>0</v>
      </c>
      <c r="I220" s="4">
        <v>20000</v>
      </c>
      <c r="J220" s="4">
        <v>1424.59</v>
      </c>
      <c r="K220" s="4">
        <v>11346.23</v>
      </c>
      <c r="L220" s="4">
        <v>10187.780000000001</v>
      </c>
      <c r="M220" s="4">
        <v>16140.15</v>
      </c>
      <c r="N220" s="24">
        <f>IF(AND(B220="60",C220="32"),(J220/'FD Date'!$B$4*'FD Date'!$B$6+K220),(J220/Date!$B$4*Date!$B$6+K220))</f>
        <v>18469.18</v>
      </c>
      <c r="O220" s="24">
        <f t="shared" si="15"/>
        <v>2849.18</v>
      </c>
      <c r="P220" s="24">
        <f>K220/Date!$B$2*Date!$B$3+K220</f>
        <v>17019.345000000001</v>
      </c>
      <c r="Q220" s="24">
        <f>J220*Date!$B$3+K220</f>
        <v>17044.59</v>
      </c>
      <c r="R220" s="24">
        <f t="shared" si="16"/>
        <v>17975.442553186269</v>
      </c>
      <c r="S220" s="24">
        <f>J220/2*Date!$B$7+K220</f>
        <v>17044.59</v>
      </c>
      <c r="T220" s="24">
        <f t="shared" si="17"/>
        <v>20000</v>
      </c>
      <c r="U220" s="24">
        <f t="shared" si="18"/>
        <v>11346.23</v>
      </c>
      <c r="V220" s="4">
        <v>0</v>
      </c>
      <c r="W220" s="4"/>
      <c r="X220" s="28" t="str">
        <f t="shared" si="19"/>
        <v>CHOOSE FORMULA</v>
      </c>
      <c r="Y220" s="4"/>
      <c r="Z220" s="4">
        <v>18500</v>
      </c>
    </row>
    <row r="221" spans="1:26">
      <c r="A221" s="1" t="s">
        <v>6</v>
      </c>
      <c r="B221" s="1" t="s">
        <v>282</v>
      </c>
      <c r="C221" s="1" t="s">
        <v>282</v>
      </c>
      <c r="D221" s="1" t="s">
        <v>383</v>
      </c>
      <c r="E221" s="1" t="s">
        <v>8</v>
      </c>
      <c r="F221" s="1" t="s">
        <v>384</v>
      </c>
      <c r="G221" s="4">
        <v>5500</v>
      </c>
      <c r="H221" s="4">
        <v>0</v>
      </c>
      <c r="I221" s="4">
        <v>5500</v>
      </c>
      <c r="J221" s="4">
        <v>792.59</v>
      </c>
      <c r="K221" s="4">
        <v>7950.65</v>
      </c>
      <c r="L221" s="4">
        <v>4474.3599999999997</v>
      </c>
      <c r="M221" s="4">
        <v>5970.54</v>
      </c>
      <c r="N221" s="24">
        <f>IF(AND(B221="60",C221="32"),(J221/'FD Date'!$B$4*'FD Date'!$B$6+K221),(J221/Date!$B$4*Date!$B$6+K221))</f>
        <v>11913.6</v>
      </c>
      <c r="O221" s="24">
        <f t="shared" si="15"/>
        <v>1585.18</v>
      </c>
      <c r="P221" s="24">
        <f>K221/Date!$B$2*Date!$B$3+K221</f>
        <v>11925.974999999999</v>
      </c>
      <c r="Q221" s="24">
        <f>J221*Date!$B$3+K221</f>
        <v>11121.01</v>
      </c>
      <c r="R221" s="24">
        <f t="shared" si="16"/>
        <v>10609.265649388963</v>
      </c>
      <c r="S221" s="24">
        <f>J221/2*Date!$B$7+K221</f>
        <v>11121.01</v>
      </c>
      <c r="T221" s="24">
        <f t="shared" si="17"/>
        <v>5500</v>
      </c>
      <c r="U221" s="24">
        <f t="shared" si="18"/>
        <v>7950.65</v>
      </c>
      <c r="V221" s="4">
        <v>0</v>
      </c>
      <c r="W221" s="4"/>
      <c r="X221" s="28" t="str">
        <f t="shared" si="19"/>
        <v>CHOOSE FORMULA</v>
      </c>
      <c r="Y221" s="4"/>
      <c r="Z221" s="4">
        <v>6597</v>
      </c>
    </row>
    <row r="222" spans="1:26">
      <c r="A222" s="1" t="s">
        <v>6</v>
      </c>
      <c r="B222" s="1" t="s">
        <v>282</v>
      </c>
      <c r="C222" s="1" t="s">
        <v>282</v>
      </c>
      <c r="D222" s="1" t="s">
        <v>307</v>
      </c>
      <c r="E222" s="1" t="s">
        <v>8</v>
      </c>
      <c r="F222" s="1" t="s">
        <v>308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6777.16</v>
      </c>
      <c r="M222" s="4">
        <v>7100.16</v>
      </c>
      <c r="N222" s="24">
        <f>IF(AND(B222="60",C222="32"),(J222/'FD Date'!$B$4*'FD Date'!$B$6+K222),(J222/Date!$B$4*Date!$B$6+K222))</f>
        <v>0</v>
      </c>
      <c r="O222" s="24">
        <f t="shared" si="15"/>
        <v>0</v>
      </c>
      <c r="P222" s="24">
        <f>K222/Date!$B$2*Date!$B$3+K222</f>
        <v>0</v>
      </c>
      <c r="Q222" s="24">
        <f>J222*Date!$B$3+K222</f>
        <v>0</v>
      </c>
      <c r="R222" s="24">
        <f t="shared" si="16"/>
        <v>0</v>
      </c>
      <c r="S222" s="24">
        <f>J222/2*Date!$B$7+K222</f>
        <v>0</v>
      </c>
      <c r="T222" s="24">
        <f t="shared" si="17"/>
        <v>0</v>
      </c>
      <c r="U222" s="24">
        <f t="shared" si="18"/>
        <v>0</v>
      </c>
      <c r="V222" s="4">
        <v>0</v>
      </c>
      <c r="W222" s="4"/>
      <c r="X222" s="28" t="str">
        <f t="shared" si="19"/>
        <v>CHOOSE FORMULA</v>
      </c>
      <c r="Y222" s="4"/>
      <c r="Z222" s="4">
        <v>0</v>
      </c>
    </row>
    <row r="223" spans="1:26">
      <c r="A223" s="1" t="s">
        <v>6</v>
      </c>
      <c r="B223" s="1" t="s">
        <v>282</v>
      </c>
      <c r="C223" s="1" t="s">
        <v>282</v>
      </c>
      <c r="D223" s="1" t="s">
        <v>313</v>
      </c>
      <c r="E223" s="1" t="s">
        <v>8</v>
      </c>
      <c r="F223" s="1" t="s">
        <v>314</v>
      </c>
      <c r="G223" s="4">
        <v>6000</v>
      </c>
      <c r="H223" s="4">
        <v>0</v>
      </c>
      <c r="I223" s="4">
        <v>6000</v>
      </c>
      <c r="J223" s="4">
        <v>0</v>
      </c>
      <c r="K223" s="4">
        <v>8408.7199999999993</v>
      </c>
      <c r="L223" s="4">
        <v>3145.39</v>
      </c>
      <c r="M223" s="4">
        <v>4936.97</v>
      </c>
      <c r="N223" s="24">
        <f>IF(AND(B223="60",C223="32"),(J223/'FD Date'!$B$4*'FD Date'!$B$6+K223),(J223/Date!$B$4*Date!$B$6+K223))</f>
        <v>8408.7199999999993</v>
      </c>
      <c r="O223" s="24">
        <f t="shared" si="15"/>
        <v>0</v>
      </c>
      <c r="P223" s="24">
        <f>K223/Date!$B$2*Date!$B$3+K223</f>
        <v>12613.079999999998</v>
      </c>
      <c r="Q223" s="24">
        <f>J223*Date!$B$3+K223</f>
        <v>8408.7199999999993</v>
      </c>
      <c r="R223" s="24">
        <f t="shared" si="16"/>
        <v>13198.235633228313</v>
      </c>
      <c r="S223" s="24">
        <f>J223/2*Date!$B$7+K223</f>
        <v>8408.7199999999993</v>
      </c>
      <c r="T223" s="24">
        <f t="shared" si="17"/>
        <v>6000</v>
      </c>
      <c r="U223" s="24">
        <f t="shared" si="18"/>
        <v>8408.7199999999993</v>
      </c>
      <c r="V223" s="4">
        <v>0</v>
      </c>
      <c r="W223" s="4"/>
      <c r="X223" s="28" t="str">
        <f t="shared" si="19"/>
        <v>CHOOSE FORMULA</v>
      </c>
      <c r="Y223" s="4"/>
      <c r="Z223" s="4">
        <v>0</v>
      </c>
    </row>
    <row r="224" spans="1:26">
      <c r="A224" s="1" t="s">
        <v>6</v>
      </c>
      <c r="B224" s="1" t="s">
        <v>282</v>
      </c>
      <c r="C224" s="1" t="s">
        <v>282</v>
      </c>
      <c r="D224" s="1" t="s">
        <v>385</v>
      </c>
      <c r="E224" s="1" t="s">
        <v>8</v>
      </c>
      <c r="F224" s="1" t="s">
        <v>386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24">
        <f>IF(AND(B224="60",C224="32"),(J224/'FD Date'!$B$4*'FD Date'!$B$6+K224),(J224/Date!$B$4*Date!$B$6+K224))</f>
        <v>0</v>
      </c>
      <c r="O224" s="24">
        <f t="shared" si="15"/>
        <v>0</v>
      </c>
      <c r="P224" s="24">
        <f>K224/Date!$B$2*Date!$B$3+K224</f>
        <v>0</v>
      </c>
      <c r="Q224" s="24">
        <f>J224*Date!$B$3+K224</f>
        <v>0</v>
      </c>
      <c r="R224" s="24">
        <f t="shared" si="16"/>
        <v>0</v>
      </c>
      <c r="S224" s="24">
        <f>J224/2*Date!$B$7+K224</f>
        <v>0</v>
      </c>
      <c r="T224" s="24">
        <f t="shared" si="17"/>
        <v>0</v>
      </c>
      <c r="U224" s="24">
        <f t="shared" si="18"/>
        <v>0</v>
      </c>
      <c r="V224" s="4">
        <v>0</v>
      </c>
      <c r="W224" s="4"/>
      <c r="X224" s="28" t="str">
        <f t="shared" si="19"/>
        <v>CHOOSE FORMULA</v>
      </c>
      <c r="Y224" s="4"/>
      <c r="Z224" s="4">
        <v>0</v>
      </c>
    </row>
    <row r="225" spans="1:26">
      <c r="A225" s="1" t="s">
        <v>6</v>
      </c>
      <c r="B225" s="1" t="s">
        <v>282</v>
      </c>
      <c r="C225" s="1" t="s">
        <v>387</v>
      </c>
      <c r="D225" s="1" t="s">
        <v>315</v>
      </c>
      <c r="E225" s="1" t="s">
        <v>13</v>
      </c>
      <c r="F225" s="1" t="s">
        <v>316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688.68</v>
      </c>
      <c r="M225" s="4">
        <v>688.68</v>
      </c>
      <c r="N225" s="24">
        <f>IF(AND(B225="60",C225="32"),(J225/'FD Date'!$B$4*'FD Date'!$B$6+K225),(J225/Date!$B$4*Date!$B$6+K225))</f>
        <v>0</v>
      </c>
      <c r="O225" s="24">
        <f t="shared" si="15"/>
        <v>0</v>
      </c>
      <c r="P225" s="24">
        <f>K225/Date!$B$2*Date!$B$3+K225</f>
        <v>0</v>
      </c>
      <c r="Q225" s="24">
        <f>J225*Date!$B$3+K225</f>
        <v>0</v>
      </c>
      <c r="R225" s="24">
        <f t="shared" si="16"/>
        <v>0</v>
      </c>
      <c r="S225" s="24">
        <f>J225/2*Date!$B$7+K225</f>
        <v>0</v>
      </c>
      <c r="T225" s="24">
        <f t="shared" si="17"/>
        <v>0</v>
      </c>
      <c r="U225" s="24">
        <f t="shared" si="18"/>
        <v>0</v>
      </c>
      <c r="V225" s="4">
        <v>0</v>
      </c>
      <c r="W225" s="4"/>
      <c r="X225" s="28" t="str">
        <f t="shared" si="19"/>
        <v>CHOOSE FORMULA</v>
      </c>
      <c r="Y225" s="4"/>
      <c r="Z225" s="4">
        <v>0</v>
      </c>
    </row>
    <row r="226" spans="1:26">
      <c r="A226" s="1" t="s">
        <v>6</v>
      </c>
      <c r="B226" s="1" t="s">
        <v>282</v>
      </c>
      <c r="C226" s="1" t="s">
        <v>387</v>
      </c>
      <c r="D226" s="1" t="s">
        <v>315</v>
      </c>
      <c r="E226" s="1" t="s">
        <v>15</v>
      </c>
      <c r="F226" s="1" t="s">
        <v>317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24">
        <f>IF(AND(B226="60",C226="32"),(J226/'FD Date'!$B$4*'FD Date'!$B$6+K226),(J226/Date!$B$4*Date!$B$6+K226))</f>
        <v>0</v>
      </c>
      <c r="O226" s="24">
        <f t="shared" si="15"/>
        <v>0</v>
      </c>
      <c r="P226" s="24">
        <f>K226/Date!$B$2*Date!$B$3+K226</f>
        <v>0</v>
      </c>
      <c r="Q226" s="24">
        <f>J226*Date!$B$3+K226</f>
        <v>0</v>
      </c>
      <c r="R226" s="24">
        <f t="shared" si="16"/>
        <v>0</v>
      </c>
      <c r="S226" s="24">
        <f>J226/2*Date!$B$7+K226</f>
        <v>0</v>
      </c>
      <c r="T226" s="24">
        <f t="shared" si="17"/>
        <v>0</v>
      </c>
      <c r="U226" s="24">
        <f t="shared" si="18"/>
        <v>0</v>
      </c>
      <c r="V226" s="4">
        <v>0</v>
      </c>
      <c r="W226" s="4"/>
      <c r="X226" s="28" t="str">
        <f t="shared" si="19"/>
        <v>CHOOSE FORMULA</v>
      </c>
      <c r="Y226" s="4"/>
      <c r="Z226" s="4">
        <v>0</v>
      </c>
    </row>
    <row r="227" spans="1:26">
      <c r="A227" s="1" t="s">
        <v>6</v>
      </c>
      <c r="B227" s="1" t="s">
        <v>282</v>
      </c>
      <c r="C227" s="1" t="s">
        <v>387</v>
      </c>
      <c r="D227" s="1" t="s">
        <v>318</v>
      </c>
      <c r="E227" s="1" t="s">
        <v>8</v>
      </c>
      <c r="F227" s="1" t="s">
        <v>319</v>
      </c>
      <c r="G227" s="4">
        <v>182990</v>
      </c>
      <c r="H227" s="4">
        <v>0</v>
      </c>
      <c r="I227" s="4">
        <v>182990</v>
      </c>
      <c r="J227" s="4">
        <v>14023.6</v>
      </c>
      <c r="K227" s="4">
        <v>112896.69</v>
      </c>
      <c r="L227" s="4">
        <v>107003.81</v>
      </c>
      <c r="M227" s="4">
        <v>174585.59</v>
      </c>
      <c r="N227" s="24">
        <f>IF(AND(B227="60",C227="32"),(J227/'FD Date'!$B$4*'FD Date'!$B$6+K227),(J227/Date!$B$4*Date!$B$6+K227))</f>
        <v>183014.69</v>
      </c>
      <c r="O227" s="24">
        <f t="shared" si="15"/>
        <v>28047.200000000001</v>
      </c>
      <c r="P227" s="24">
        <f>K227/Date!$B$2*Date!$B$3+K227</f>
        <v>169345.035</v>
      </c>
      <c r="Q227" s="24">
        <f>J227*Date!$B$3+K227</f>
        <v>168991.09</v>
      </c>
      <c r="R227" s="24">
        <f t="shared" si="16"/>
        <v>184200.31242529681</v>
      </c>
      <c r="S227" s="24">
        <f>J227/2*Date!$B$7+K227</f>
        <v>168991.09</v>
      </c>
      <c r="T227" s="24">
        <f t="shared" si="17"/>
        <v>182990</v>
      </c>
      <c r="U227" s="24">
        <f t="shared" si="18"/>
        <v>112896.69</v>
      </c>
      <c r="V227" s="4">
        <v>0</v>
      </c>
      <c r="W227" s="4"/>
      <c r="X227" s="28" t="str">
        <f t="shared" si="19"/>
        <v>CHOOSE FORMULA</v>
      </c>
      <c r="Y227" s="4"/>
      <c r="Z227" s="4">
        <v>183657</v>
      </c>
    </row>
    <row r="228" spans="1:26">
      <c r="A228" s="1" t="s">
        <v>6</v>
      </c>
      <c r="B228" s="1" t="s">
        <v>282</v>
      </c>
      <c r="C228" s="1" t="s">
        <v>387</v>
      </c>
      <c r="D228" s="1" t="s">
        <v>318</v>
      </c>
      <c r="E228" s="1" t="s">
        <v>80</v>
      </c>
      <c r="F228" s="1" t="s">
        <v>322</v>
      </c>
      <c r="G228" s="4">
        <v>600</v>
      </c>
      <c r="H228" s="4">
        <v>0</v>
      </c>
      <c r="I228" s="4">
        <v>600</v>
      </c>
      <c r="J228" s="4">
        <v>46.16</v>
      </c>
      <c r="K228" s="4">
        <v>370.93</v>
      </c>
      <c r="L228" s="4">
        <v>367.63</v>
      </c>
      <c r="M228" s="4">
        <v>596.78</v>
      </c>
      <c r="N228" s="24">
        <f>IF(AND(B228="60",C228="32"),(J228/'FD Date'!$B$4*'FD Date'!$B$6+K228),(J228/Date!$B$4*Date!$B$6+K228))</f>
        <v>601.73</v>
      </c>
      <c r="O228" s="24">
        <f t="shared" si="15"/>
        <v>92.32</v>
      </c>
      <c r="P228" s="24">
        <f>K228/Date!$B$2*Date!$B$3+K228</f>
        <v>556.39499999999998</v>
      </c>
      <c r="Q228" s="24">
        <f>J228*Date!$B$3+K228</f>
        <v>555.56999999999994</v>
      </c>
      <c r="R228" s="24">
        <f t="shared" si="16"/>
        <v>602.1369458422871</v>
      </c>
      <c r="S228" s="24">
        <f>J228/2*Date!$B$7+K228</f>
        <v>555.56999999999994</v>
      </c>
      <c r="T228" s="24">
        <f t="shared" si="17"/>
        <v>600</v>
      </c>
      <c r="U228" s="24">
        <f t="shared" si="18"/>
        <v>370.93</v>
      </c>
      <c r="V228" s="4">
        <v>0</v>
      </c>
      <c r="W228" s="4"/>
      <c r="X228" s="28" t="str">
        <f t="shared" si="19"/>
        <v>CHOOSE FORMULA</v>
      </c>
      <c r="Y228" s="4"/>
      <c r="Z228" s="4">
        <v>602</v>
      </c>
    </row>
    <row r="229" spans="1:26">
      <c r="A229" s="1" t="s">
        <v>6</v>
      </c>
      <c r="B229" s="1" t="s">
        <v>282</v>
      </c>
      <c r="C229" s="1" t="s">
        <v>387</v>
      </c>
      <c r="D229" s="1" t="s">
        <v>318</v>
      </c>
      <c r="E229" s="1" t="s">
        <v>323</v>
      </c>
      <c r="F229" s="1" t="s">
        <v>324</v>
      </c>
      <c r="G229" s="4">
        <v>600</v>
      </c>
      <c r="H229" s="4">
        <v>0</v>
      </c>
      <c r="I229" s="4">
        <v>600</v>
      </c>
      <c r="J229" s="4">
        <v>50</v>
      </c>
      <c r="K229" s="4">
        <v>376.79</v>
      </c>
      <c r="L229" s="4">
        <v>328.13</v>
      </c>
      <c r="M229" s="4">
        <v>551.34</v>
      </c>
      <c r="N229" s="24">
        <f>IF(AND(B229="60",C229="32"),(J229/'FD Date'!$B$4*'FD Date'!$B$6+K229),(J229/Date!$B$4*Date!$B$6+K229))</f>
        <v>626.79</v>
      </c>
      <c r="O229" s="24">
        <f t="shared" si="15"/>
        <v>100</v>
      </c>
      <c r="P229" s="24">
        <f>K229/Date!$B$2*Date!$B$3+K229</f>
        <v>565.18500000000006</v>
      </c>
      <c r="Q229" s="24">
        <f>J229*Date!$B$3+K229</f>
        <v>576.79</v>
      </c>
      <c r="R229" s="24">
        <f t="shared" si="16"/>
        <v>633.10090086246305</v>
      </c>
      <c r="S229" s="24">
        <f>J229/2*Date!$B$7+K229</f>
        <v>576.79</v>
      </c>
      <c r="T229" s="24">
        <f t="shared" si="17"/>
        <v>600</v>
      </c>
      <c r="U229" s="24">
        <f t="shared" si="18"/>
        <v>376.79</v>
      </c>
      <c r="V229" s="4">
        <v>0</v>
      </c>
      <c r="W229" s="4"/>
      <c r="X229" s="28" t="str">
        <f t="shared" si="19"/>
        <v>CHOOSE FORMULA</v>
      </c>
      <c r="Y229" s="4"/>
      <c r="Z229" s="4">
        <v>627</v>
      </c>
    </row>
    <row r="230" spans="1:26">
      <c r="A230" s="1" t="s">
        <v>6</v>
      </c>
      <c r="B230" s="1" t="s">
        <v>282</v>
      </c>
      <c r="C230" s="1" t="s">
        <v>387</v>
      </c>
      <c r="D230" s="1" t="s">
        <v>318</v>
      </c>
      <c r="E230" s="1" t="s">
        <v>325</v>
      </c>
      <c r="F230" s="1" t="s">
        <v>326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24">
        <f>IF(AND(B230="60",C230="32"),(J230/'FD Date'!$B$4*'FD Date'!$B$6+K230),(J230/Date!$B$4*Date!$B$6+K230))</f>
        <v>0</v>
      </c>
      <c r="O230" s="24">
        <f t="shared" si="15"/>
        <v>0</v>
      </c>
      <c r="P230" s="24">
        <f>K230/Date!$B$2*Date!$B$3+K230</f>
        <v>0</v>
      </c>
      <c r="Q230" s="24">
        <f>J230*Date!$B$3+K230</f>
        <v>0</v>
      </c>
      <c r="R230" s="24">
        <f t="shared" si="16"/>
        <v>0</v>
      </c>
      <c r="S230" s="24">
        <f>J230/2*Date!$B$7+K230</f>
        <v>0</v>
      </c>
      <c r="T230" s="24">
        <f t="shared" si="17"/>
        <v>0</v>
      </c>
      <c r="U230" s="24">
        <f t="shared" si="18"/>
        <v>0</v>
      </c>
      <c r="V230" s="4">
        <v>0</v>
      </c>
      <c r="W230" s="4"/>
      <c r="X230" s="28" t="str">
        <f t="shared" si="19"/>
        <v>CHOOSE FORMULA</v>
      </c>
      <c r="Y230" s="4"/>
      <c r="Z230" s="4">
        <v>0</v>
      </c>
    </row>
    <row r="231" spans="1:26">
      <c r="A231" s="1" t="s">
        <v>6</v>
      </c>
      <c r="B231" s="1" t="s">
        <v>282</v>
      </c>
      <c r="C231" s="1" t="s">
        <v>387</v>
      </c>
      <c r="D231" s="1" t="s">
        <v>327</v>
      </c>
      <c r="E231" s="1" t="s">
        <v>8</v>
      </c>
      <c r="F231" s="1" t="s">
        <v>328</v>
      </c>
      <c r="G231" s="4">
        <v>1570</v>
      </c>
      <c r="H231" s="4">
        <v>0</v>
      </c>
      <c r="I231" s="4">
        <v>1570</v>
      </c>
      <c r="J231" s="4">
        <v>0</v>
      </c>
      <c r="K231" s="4">
        <v>0</v>
      </c>
      <c r="L231" s="4">
        <v>0</v>
      </c>
      <c r="M231" s="4">
        <v>1515</v>
      </c>
      <c r="N231" s="24">
        <f>IF(AND(B231="60",C231="32"),(J231/'FD Date'!$B$4*'FD Date'!$B$6+K231),(J231/Date!$B$4*Date!$B$6+K231))</f>
        <v>0</v>
      </c>
      <c r="O231" s="24">
        <f t="shared" si="15"/>
        <v>0</v>
      </c>
      <c r="P231" s="24">
        <f>K231/Date!$B$2*Date!$B$3+K231</f>
        <v>0</v>
      </c>
      <c r="Q231" s="24">
        <f>J231*Date!$B$3+K231</f>
        <v>0</v>
      </c>
      <c r="R231" s="24">
        <f t="shared" si="16"/>
        <v>0</v>
      </c>
      <c r="S231" s="24">
        <f>J231/2*Date!$B$7+K231</f>
        <v>0</v>
      </c>
      <c r="T231" s="24">
        <f t="shared" si="17"/>
        <v>1570</v>
      </c>
      <c r="U231" s="24">
        <f t="shared" si="18"/>
        <v>0</v>
      </c>
      <c r="V231" s="4">
        <v>0</v>
      </c>
      <c r="W231" s="4"/>
      <c r="X231" s="28" t="str">
        <f t="shared" si="19"/>
        <v>CHOOSE FORMULA</v>
      </c>
      <c r="Y231" s="4"/>
      <c r="Z231" s="4">
        <v>1570</v>
      </c>
    </row>
    <row r="232" spans="1:26">
      <c r="A232" s="1" t="s">
        <v>6</v>
      </c>
      <c r="B232" s="1" t="s">
        <v>282</v>
      </c>
      <c r="C232" s="1" t="s">
        <v>387</v>
      </c>
      <c r="D232" s="1" t="s">
        <v>329</v>
      </c>
      <c r="E232" s="1" t="s">
        <v>8</v>
      </c>
      <c r="F232" s="1" t="s">
        <v>330</v>
      </c>
      <c r="G232" s="4">
        <v>2500</v>
      </c>
      <c r="H232" s="4">
        <v>0</v>
      </c>
      <c r="I232" s="4">
        <v>2500</v>
      </c>
      <c r="J232" s="4">
        <v>490.81</v>
      </c>
      <c r="K232" s="4">
        <v>2107.9699999999998</v>
      </c>
      <c r="L232" s="4">
        <v>530.01</v>
      </c>
      <c r="M232" s="4">
        <v>2078.19</v>
      </c>
      <c r="N232" s="24">
        <f>IF(AND(B232="60",C232="32"),(J232/'FD Date'!$B$4*'FD Date'!$B$6+K232),(J232/Date!$B$4*Date!$B$6+K232))</f>
        <v>4562.0200000000004</v>
      </c>
      <c r="O232" s="24">
        <f t="shared" si="15"/>
        <v>981.62</v>
      </c>
      <c r="P232" s="24">
        <f>K232/Date!$B$2*Date!$B$3+K232</f>
        <v>3161.9549999999999</v>
      </c>
      <c r="Q232" s="24">
        <f>J232*Date!$B$3+K232</f>
        <v>4071.21</v>
      </c>
      <c r="R232" s="24">
        <f t="shared" si="16"/>
        <v>8265.4330565461023</v>
      </c>
      <c r="S232" s="24">
        <f>J232/2*Date!$B$7+K232</f>
        <v>4071.21</v>
      </c>
      <c r="T232" s="24">
        <f t="shared" si="17"/>
        <v>2500</v>
      </c>
      <c r="U232" s="24">
        <f t="shared" si="18"/>
        <v>2107.9699999999998</v>
      </c>
      <c r="V232" s="4">
        <v>0</v>
      </c>
      <c r="W232" s="4"/>
      <c r="X232" s="28" t="str">
        <f t="shared" si="19"/>
        <v>CHOOSE FORMULA</v>
      </c>
      <c r="Y232" s="4"/>
      <c r="Z232" s="4">
        <v>2500</v>
      </c>
    </row>
    <row r="233" spans="1:26">
      <c r="A233" s="1" t="s">
        <v>6</v>
      </c>
      <c r="B233" s="1" t="s">
        <v>282</v>
      </c>
      <c r="C233" s="1" t="s">
        <v>387</v>
      </c>
      <c r="D233" s="1" t="s">
        <v>331</v>
      </c>
      <c r="E233" s="1" t="s">
        <v>84</v>
      </c>
      <c r="F233" s="1" t="s">
        <v>333</v>
      </c>
      <c r="G233" s="4">
        <v>270</v>
      </c>
      <c r="H233" s="4">
        <v>0</v>
      </c>
      <c r="I233" s="4">
        <v>270</v>
      </c>
      <c r="J233" s="4">
        <v>21.52</v>
      </c>
      <c r="K233" s="4">
        <v>162.16999999999999</v>
      </c>
      <c r="L233" s="4">
        <v>189.05</v>
      </c>
      <c r="M233" s="4">
        <v>285.12</v>
      </c>
      <c r="N233" s="24">
        <f>IF(AND(B233="60",C233="32"),(J233/'FD Date'!$B$4*'FD Date'!$B$6+K233),(J233/Date!$B$4*Date!$B$6+K233))</f>
        <v>269.77</v>
      </c>
      <c r="O233" s="24">
        <f t="shared" si="15"/>
        <v>43.04</v>
      </c>
      <c r="P233" s="24">
        <f>K233/Date!$B$2*Date!$B$3+K233</f>
        <v>243.255</v>
      </c>
      <c r="Q233" s="24">
        <f>J233*Date!$B$3+K233</f>
        <v>248.25</v>
      </c>
      <c r="R233" s="24">
        <f t="shared" si="16"/>
        <v>244.58032478180371</v>
      </c>
      <c r="S233" s="24">
        <f>J233/2*Date!$B$7+K233</f>
        <v>248.25</v>
      </c>
      <c r="T233" s="24">
        <f t="shared" si="17"/>
        <v>270</v>
      </c>
      <c r="U233" s="24">
        <f t="shared" si="18"/>
        <v>162.16999999999999</v>
      </c>
      <c r="V233" s="4">
        <v>0</v>
      </c>
      <c r="W233" s="4"/>
      <c r="X233" s="28" t="str">
        <f t="shared" si="19"/>
        <v>CHOOSE FORMULA</v>
      </c>
      <c r="Y233" s="4"/>
      <c r="Z233" s="4">
        <v>248</v>
      </c>
    </row>
    <row r="234" spans="1:26">
      <c r="A234" s="1" t="s">
        <v>6</v>
      </c>
      <c r="B234" s="1" t="s">
        <v>282</v>
      </c>
      <c r="C234" s="1" t="s">
        <v>387</v>
      </c>
      <c r="D234" s="1" t="s">
        <v>331</v>
      </c>
      <c r="E234" s="1" t="s">
        <v>334</v>
      </c>
      <c r="F234" s="1" t="s">
        <v>335</v>
      </c>
      <c r="G234" s="4">
        <v>760</v>
      </c>
      <c r="H234" s="4">
        <v>0</v>
      </c>
      <c r="I234" s="4">
        <v>760</v>
      </c>
      <c r="J234" s="4">
        <v>64.84</v>
      </c>
      <c r="K234" s="4">
        <v>488.62</v>
      </c>
      <c r="L234" s="4">
        <v>426.04</v>
      </c>
      <c r="M234" s="4">
        <v>700.94</v>
      </c>
      <c r="N234" s="24">
        <f>IF(AND(B234="60",C234="32"),(J234/'FD Date'!$B$4*'FD Date'!$B$6+K234),(J234/Date!$B$4*Date!$B$6+K234))</f>
        <v>812.82</v>
      </c>
      <c r="O234" s="24">
        <f t="shared" si="15"/>
        <v>129.68</v>
      </c>
      <c r="P234" s="24">
        <f>K234/Date!$B$2*Date!$B$3+K234</f>
        <v>732.93000000000006</v>
      </c>
      <c r="Q234" s="24">
        <f>J234*Date!$B$3+K234</f>
        <v>747.98</v>
      </c>
      <c r="R234" s="24">
        <f t="shared" si="16"/>
        <v>803.89940568960662</v>
      </c>
      <c r="S234" s="24">
        <f>J234/2*Date!$B$7+K234</f>
        <v>747.98</v>
      </c>
      <c r="T234" s="24">
        <f t="shared" si="17"/>
        <v>760</v>
      </c>
      <c r="U234" s="24">
        <f t="shared" si="18"/>
        <v>488.62</v>
      </c>
      <c r="V234" s="4">
        <v>0</v>
      </c>
      <c r="W234" s="4"/>
      <c r="X234" s="28" t="str">
        <f t="shared" si="19"/>
        <v>CHOOSE FORMULA</v>
      </c>
      <c r="Y234" s="4"/>
      <c r="Z234" s="4">
        <v>748</v>
      </c>
    </row>
    <row r="235" spans="1:26">
      <c r="A235" s="1" t="s">
        <v>6</v>
      </c>
      <c r="B235" s="1" t="s">
        <v>282</v>
      </c>
      <c r="C235" s="1" t="s">
        <v>387</v>
      </c>
      <c r="D235" s="1" t="s">
        <v>331</v>
      </c>
      <c r="E235" s="1" t="s">
        <v>336</v>
      </c>
      <c r="F235" s="1" t="s">
        <v>337</v>
      </c>
      <c r="G235" s="4">
        <v>12360</v>
      </c>
      <c r="H235" s="4">
        <v>0</v>
      </c>
      <c r="I235" s="4">
        <v>12360</v>
      </c>
      <c r="J235" s="4">
        <v>1002.64</v>
      </c>
      <c r="K235" s="4">
        <v>7555.12</v>
      </c>
      <c r="L235" s="4">
        <v>7344.14</v>
      </c>
      <c r="M235" s="4">
        <v>11759.32</v>
      </c>
      <c r="N235" s="24">
        <f>IF(AND(B235="60",C235="32"),(J235/'FD Date'!$B$4*'FD Date'!$B$6+K235),(J235/Date!$B$4*Date!$B$6+K235))</f>
        <v>12568.32</v>
      </c>
      <c r="O235" s="24">
        <f t="shared" si="15"/>
        <v>2005.28</v>
      </c>
      <c r="P235" s="24">
        <f>K235/Date!$B$2*Date!$B$3+K235</f>
        <v>11332.68</v>
      </c>
      <c r="Q235" s="24">
        <f>J235*Date!$B$3+K235</f>
        <v>11565.68</v>
      </c>
      <c r="R235" s="24">
        <f t="shared" si="16"/>
        <v>12097.137815782378</v>
      </c>
      <c r="S235" s="24">
        <f>J235/2*Date!$B$7+K235</f>
        <v>11565.68</v>
      </c>
      <c r="T235" s="24">
        <f t="shared" si="17"/>
        <v>12360</v>
      </c>
      <c r="U235" s="24">
        <f t="shared" si="18"/>
        <v>7555.12</v>
      </c>
      <c r="V235" s="4">
        <v>0</v>
      </c>
      <c r="W235" s="4"/>
      <c r="X235" s="28" t="str">
        <f t="shared" si="19"/>
        <v>CHOOSE FORMULA</v>
      </c>
      <c r="Y235" s="4"/>
      <c r="Z235" s="4">
        <v>11566</v>
      </c>
    </row>
    <row r="236" spans="1:26">
      <c r="A236" s="1" t="s">
        <v>6</v>
      </c>
      <c r="B236" s="1" t="s">
        <v>282</v>
      </c>
      <c r="C236" s="1" t="s">
        <v>387</v>
      </c>
      <c r="D236" s="1" t="s">
        <v>331</v>
      </c>
      <c r="E236" s="1" t="s">
        <v>338</v>
      </c>
      <c r="F236" s="1" t="s">
        <v>339</v>
      </c>
      <c r="G236" s="4">
        <v>1000</v>
      </c>
      <c r="H236" s="4">
        <v>0</v>
      </c>
      <c r="I236" s="4">
        <v>1000</v>
      </c>
      <c r="J236" s="4">
        <v>0</v>
      </c>
      <c r="K236" s="4">
        <v>1071.43</v>
      </c>
      <c r="L236" s="4">
        <v>928.57</v>
      </c>
      <c r="M236" s="4">
        <v>1857.14</v>
      </c>
      <c r="N236" s="24">
        <f>IF(AND(B236="60",C236="32"),(J236/'FD Date'!$B$4*'FD Date'!$B$6+K236),(J236/Date!$B$4*Date!$B$6+K236))</f>
        <v>1071.43</v>
      </c>
      <c r="O236" s="24">
        <f t="shared" si="15"/>
        <v>0</v>
      </c>
      <c r="P236" s="24">
        <f>K236/Date!$B$2*Date!$B$3+K236</f>
        <v>1607.145</v>
      </c>
      <c r="Q236" s="24">
        <f>J236*Date!$B$3+K236</f>
        <v>1071.43</v>
      </c>
      <c r="R236" s="24">
        <f t="shared" si="16"/>
        <v>2142.86</v>
      </c>
      <c r="S236" s="24">
        <f>J236/2*Date!$B$7+K236</f>
        <v>1071.43</v>
      </c>
      <c r="T236" s="24">
        <f t="shared" si="17"/>
        <v>1000</v>
      </c>
      <c r="U236" s="24">
        <f t="shared" si="18"/>
        <v>1071.43</v>
      </c>
      <c r="V236" s="4">
        <v>0</v>
      </c>
      <c r="W236" s="4"/>
      <c r="X236" s="28" t="str">
        <f t="shared" si="19"/>
        <v>CHOOSE FORMULA</v>
      </c>
      <c r="Y236" s="4"/>
      <c r="Z236" s="4">
        <v>1071</v>
      </c>
    </row>
    <row r="237" spans="1:26">
      <c r="A237" s="1" t="s">
        <v>6</v>
      </c>
      <c r="B237" s="1" t="s">
        <v>282</v>
      </c>
      <c r="C237" s="1" t="s">
        <v>387</v>
      </c>
      <c r="D237" s="1" t="s">
        <v>331</v>
      </c>
      <c r="E237" s="1" t="s">
        <v>340</v>
      </c>
      <c r="F237" s="1" t="s">
        <v>341</v>
      </c>
      <c r="G237" s="4">
        <v>500</v>
      </c>
      <c r="H237" s="4">
        <v>0</v>
      </c>
      <c r="I237" s="4">
        <v>500</v>
      </c>
      <c r="J237" s="4">
        <v>40</v>
      </c>
      <c r="K237" s="4">
        <v>301.43</v>
      </c>
      <c r="L237" s="4">
        <v>298.57</v>
      </c>
      <c r="M237" s="4">
        <v>477.14</v>
      </c>
      <c r="N237" s="24">
        <f>IF(AND(B237="60",C237="32"),(J237/'FD Date'!$B$4*'FD Date'!$B$6+K237),(J237/Date!$B$4*Date!$B$6+K237))</f>
        <v>501.43</v>
      </c>
      <c r="O237" s="24">
        <f t="shared" si="15"/>
        <v>80</v>
      </c>
      <c r="P237" s="24">
        <f>K237/Date!$B$2*Date!$B$3+K237</f>
        <v>452.14499999999998</v>
      </c>
      <c r="Q237" s="24">
        <f>J237*Date!$B$3+K237</f>
        <v>461.43</v>
      </c>
      <c r="R237" s="24">
        <f t="shared" si="16"/>
        <v>481.71052081588908</v>
      </c>
      <c r="S237" s="24">
        <f>J237/2*Date!$B$7+K237</f>
        <v>461.43</v>
      </c>
      <c r="T237" s="24">
        <f t="shared" si="17"/>
        <v>500</v>
      </c>
      <c r="U237" s="24">
        <f t="shared" si="18"/>
        <v>301.43</v>
      </c>
      <c r="V237" s="4">
        <v>0</v>
      </c>
      <c r="W237" s="4"/>
      <c r="X237" s="28" t="str">
        <f t="shared" si="19"/>
        <v>CHOOSE FORMULA</v>
      </c>
      <c r="Y237" s="4"/>
      <c r="Z237" s="4">
        <v>461</v>
      </c>
    </row>
    <row r="238" spans="1:26">
      <c r="A238" s="1" t="s">
        <v>6</v>
      </c>
      <c r="B238" s="1" t="s">
        <v>282</v>
      </c>
      <c r="C238" s="1" t="s">
        <v>387</v>
      </c>
      <c r="D238" s="1" t="s">
        <v>342</v>
      </c>
      <c r="E238" s="1" t="s">
        <v>8</v>
      </c>
      <c r="F238" s="1" t="s">
        <v>343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-279.39999999999998</v>
      </c>
      <c r="M238" s="4">
        <v>1028.7</v>
      </c>
      <c r="N238" s="24">
        <f>IF(AND(B238="60",C238="32"),(J238/'FD Date'!$B$4*'FD Date'!$B$6+K238),(J238/Date!$B$4*Date!$B$6+K238))</f>
        <v>0</v>
      </c>
      <c r="O238" s="24">
        <f t="shared" si="15"/>
        <v>0</v>
      </c>
      <c r="P238" s="24">
        <f>K238/Date!$B$2*Date!$B$3+K238</f>
        <v>0</v>
      </c>
      <c r="Q238" s="24">
        <f>J238*Date!$B$3+K238</f>
        <v>0</v>
      </c>
      <c r="R238" s="24">
        <f t="shared" si="16"/>
        <v>0</v>
      </c>
      <c r="S238" s="24">
        <f>J238/2*Date!$B$7+K238</f>
        <v>0</v>
      </c>
      <c r="T238" s="24">
        <f t="shared" si="17"/>
        <v>0</v>
      </c>
      <c r="U238" s="24">
        <f t="shared" si="18"/>
        <v>0</v>
      </c>
      <c r="V238" s="4">
        <v>0</v>
      </c>
      <c r="W238" s="4"/>
      <c r="X238" s="28" t="str">
        <f t="shared" si="19"/>
        <v>CHOOSE FORMULA</v>
      </c>
      <c r="Y238" s="4"/>
      <c r="Z238" s="4">
        <v>0</v>
      </c>
    </row>
    <row r="239" spans="1:26">
      <c r="A239" s="1" t="s">
        <v>6</v>
      </c>
      <c r="B239" s="1" t="s">
        <v>282</v>
      </c>
      <c r="C239" s="1" t="s">
        <v>387</v>
      </c>
      <c r="D239" s="1" t="s">
        <v>342</v>
      </c>
      <c r="E239" s="1" t="s">
        <v>13</v>
      </c>
      <c r="F239" s="1" t="s">
        <v>344</v>
      </c>
      <c r="G239" s="4">
        <v>30820</v>
      </c>
      <c r="H239" s="4">
        <v>0</v>
      </c>
      <c r="I239" s="4">
        <v>30820</v>
      </c>
      <c r="J239" s="4">
        <v>2423.89</v>
      </c>
      <c r="K239" s="4">
        <v>19102.66</v>
      </c>
      <c r="L239" s="4">
        <v>15051.82</v>
      </c>
      <c r="M239" s="4">
        <v>24744.639999999999</v>
      </c>
      <c r="N239" s="24">
        <f>IF(AND(B239="60",C239="32"),(J239/'FD Date'!$B$4*'FD Date'!$B$6+K239),(J239/Date!$B$4*Date!$B$6+K239))</f>
        <v>31222.11</v>
      </c>
      <c r="O239" s="24">
        <f t="shared" si="15"/>
        <v>4847.78</v>
      </c>
      <c r="P239" s="24">
        <f>K239/Date!$B$2*Date!$B$3+K239</f>
        <v>28653.989999999998</v>
      </c>
      <c r="Q239" s="24">
        <f>J239*Date!$B$3+K239</f>
        <v>28798.22</v>
      </c>
      <c r="R239" s="24">
        <f t="shared" si="16"/>
        <v>31404.072380775215</v>
      </c>
      <c r="S239" s="24">
        <f>J239/2*Date!$B$7+K239</f>
        <v>28798.22</v>
      </c>
      <c r="T239" s="24">
        <f t="shared" si="17"/>
        <v>30820</v>
      </c>
      <c r="U239" s="24">
        <f t="shared" si="18"/>
        <v>19102.66</v>
      </c>
      <c r="V239" s="4">
        <v>0</v>
      </c>
      <c r="W239" s="4"/>
      <c r="X239" s="28" t="str">
        <f t="shared" si="19"/>
        <v>CHOOSE FORMULA</v>
      </c>
      <c r="Y239" s="4"/>
      <c r="Z239" s="4">
        <v>32291</v>
      </c>
    </row>
    <row r="240" spans="1:26">
      <c r="A240" s="1" t="s">
        <v>6</v>
      </c>
      <c r="B240" s="1" t="s">
        <v>282</v>
      </c>
      <c r="C240" s="1" t="s">
        <v>387</v>
      </c>
      <c r="D240" s="1" t="s">
        <v>345</v>
      </c>
      <c r="E240" s="1" t="s">
        <v>8</v>
      </c>
      <c r="F240" s="1" t="s">
        <v>346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24">
        <f>IF(AND(B240="60",C240="32"),(J240/'FD Date'!$B$4*'FD Date'!$B$6+K240),(J240/Date!$B$4*Date!$B$6+K240))</f>
        <v>0</v>
      </c>
      <c r="O240" s="24">
        <f t="shared" si="15"/>
        <v>0</v>
      </c>
      <c r="P240" s="24">
        <f>K240/Date!$B$2*Date!$B$3+K240</f>
        <v>0</v>
      </c>
      <c r="Q240" s="24">
        <f>J240*Date!$B$3+K240</f>
        <v>0</v>
      </c>
      <c r="R240" s="24">
        <f t="shared" si="16"/>
        <v>0</v>
      </c>
      <c r="S240" s="24">
        <f>J240/2*Date!$B$7+K240</f>
        <v>0</v>
      </c>
      <c r="T240" s="24">
        <f t="shared" si="17"/>
        <v>0</v>
      </c>
      <c r="U240" s="24">
        <f t="shared" si="18"/>
        <v>0</v>
      </c>
      <c r="V240" s="4">
        <v>0</v>
      </c>
      <c r="W240" s="4"/>
      <c r="X240" s="28" t="str">
        <f t="shared" si="19"/>
        <v>CHOOSE FORMULA</v>
      </c>
      <c r="Y240" s="4"/>
      <c r="Z240" s="4">
        <v>0</v>
      </c>
    </row>
    <row r="241" spans="1:26">
      <c r="A241" s="1" t="s">
        <v>6</v>
      </c>
      <c r="B241" s="1" t="s">
        <v>282</v>
      </c>
      <c r="C241" s="1" t="s">
        <v>387</v>
      </c>
      <c r="D241" s="1" t="s">
        <v>347</v>
      </c>
      <c r="E241" s="1" t="s">
        <v>8</v>
      </c>
      <c r="F241" s="1" t="s">
        <v>348</v>
      </c>
      <c r="G241" s="4">
        <v>270</v>
      </c>
      <c r="H241" s="4">
        <v>0</v>
      </c>
      <c r="I241" s="4">
        <v>270</v>
      </c>
      <c r="J241" s="4">
        <v>-325.82</v>
      </c>
      <c r="K241" s="4">
        <v>95.12</v>
      </c>
      <c r="L241" s="4">
        <v>171.53</v>
      </c>
      <c r="M241" s="4">
        <v>215.51</v>
      </c>
      <c r="N241" s="24">
        <f>IF(AND(B241="60",C241="32"),(J241/'FD Date'!$B$4*'FD Date'!$B$6+K241),(J241/Date!$B$4*Date!$B$6+K241))</f>
        <v>-1533.98</v>
      </c>
      <c r="O241" s="24">
        <f t="shared" si="15"/>
        <v>-651.64</v>
      </c>
      <c r="P241" s="24">
        <f>K241/Date!$B$2*Date!$B$3+K241</f>
        <v>142.68</v>
      </c>
      <c r="Q241" s="24">
        <f>J241*Date!$B$3+K241</f>
        <v>-1208.1599999999999</v>
      </c>
      <c r="R241" s="24">
        <f t="shared" si="16"/>
        <v>119.50860607473911</v>
      </c>
      <c r="S241" s="24">
        <f>J241/2*Date!$B$7+K241</f>
        <v>-1208.1599999999999</v>
      </c>
      <c r="T241" s="24">
        <f t="shared" si="17"/>
        <v>270</v>
      </c>
      <c r="U241" s="24">
        <f t="shared" si="18"/>
        <v>95.12</v>
      </c>
      <c r="V241" s="4">
        <v>0</v>
      </c>
      <c r="W241" s="4"/>
      <c r="X241" s="28" t="str">
        <f t="shared" si="19"/>
        <v>CHOOSE FORMULA</v>
      </c>
      <c r="Y241" s="4"/>
      <c r="Z241" s="4">
        <v>781</v>
      </c>
    </row>
    <row r="242" spans="1:26">
      <c r="A242" s="1" t="s">
        <v>6</v>
      </c>
      <c r="B242" s="1" t="s">
        <v>282</v>
      </c>
      <c r="C242" s="1" t="s">
        <v>387</v>
      </c>
      <c r="D242" s="1" t="s">
        <v>349</v>
      </c>
      <c r="E242" s="1" t="s">
        <v>8</v>
      </c>
      <c r="F242" s="1" t="s">
        <v>350</v>
      </c>
      <c r="G242" s="4">
        <v>0</v>
      </c>
      <c r="H242" s="4">
        <v>0</v>
      </c>
      <c r="I242" s="4">
        <v>0</v>
      </c>
      <c r="J242" s="4">
        <v>0</v>
      </c>
      <c r="K242" s="4">
        <v>18</v>
      </c>
      <c r="L242" s="4">
        <v>288</v>
      </c>
      <c r="M242" s="4">
        <v>504</v>
      </c>
      <c r="N242" s="24">
        <f>IF(AND(B242="60",C242="32"),(J242/'FD Date'!$B$4*'FD Date'!$B$6+K242),(J242/Date!$B$4*Date!$B$6+K242))</f>
        <v>18</v>
      </c>
      <c r="O242" s="24">
        <f t="shared" si="15"/>
        <v>0</v>
      </c>
      <c r="P242" s="24">
        <f>K242/Date!$B$2*Date!$B$3+K242</f>
        <v>27</v>
      </c>
      <c r="Q242" s="24">
        <f>J242*Date!$B$3+K242</f>
        <v>18</v>
      </c>
      <c r="R242" s="24">
        <f t="shared" si="16"/>
        <v>31.5</v>
      </c>
      <c r="S242" s="24">
        <f>J242/2*Date!$B$7+K242</f>
        <v>18</v>
      </c>
      <c r="T242" s="24">
        <f t="shared" si="17"/>
        <v>0</v>
      </c>
      <c r="U242" s="24">
        <f t="shared" si="18"/>
        <v>18</v>
      </c>
      <c r="V242" s="4">
        <v>0</v>
      </c>
      <c r="W242" s="4"/>
      <c r="X242" s="28" t="str">
        <f t="shared" si="19"/>
        <v>CHOOSE FORMULA</v>
      </c>
      <c r="Y242" s="4"/>
      <c r="Z242" s="4">
        <v>0</v>
      </c>
    </row>
    <row r="243" spans="1:26">
      <c r="A243" s="1" t="s">
        <v>6</v>
      </c>
      <c r="B243" s="1" t="s">
        <v>282</v>
      </c>
      <c r="C243" s="1" t="s">
        <v>387</v>
      </c>
      <c r="D243" s="1" t="s">
        <v>351</v>
      </c>
      <c r="E243" s="1" t="s">
        <v>8</v>
      </c>
      <c r="F243" s="1" t="s">
        <v>352</v>
      </c>
      <c r="G243" s="4">
        <v>2660</v>
      </c>
      <c r="H243" s="4">
        <v>0</v>
      </c>
      <c r="I243" s="4">
        <v>2660</v>
      </c>
      <c r="J243" s="4">
        <v>211.59</v>
      </c>
      <c r="K243" s="4">
        <v>1698.67</v>
      </c>
      <c r="L243" s="4">
        <v>1640.64</v>
      </c>
      <c r="M243" s="4">
        <v>2648.37</v>
      </c>
      <c r="N243" s="24">
        <f>IF(AND(B243="60",C243="32"),(J243/'FD Date'!$B$4*'FD Date'!$B$6+K243),(J243/Date!$B$4*Date!$B$6+K243))</f>
        <v>2756.62</v>
      </c>
      <c r="O243" s="24">
        <f t="shared" si="15"/>
        <v>423.18</v>
      </c>
      <c r="P243" s="24">
        <f>K243/Date!$B$2*Date!$B$3+K243</f>
        <v>2548.0050000000001</v>
      </c>
      <c r="Q243" s="24">
        <f>J243*Date!$B$3+K243</f>
        <v>2545.0300000000002</v>
      </c>
      <c r="R243" s="24">
        <f t="shared" si="16"/>
        <v>2742.0437560342302</v>
      </c>
      <c r="S243" s="24">
        <f>J243/2*Date!$B$7+K243</f>
        <v>2545.0300000000002</v>
      </c>
      <c r="T243" s="24">
        <f t="shared" si="17"/>
        <v>2660</v>
      </c>
      <c r="U243" s="24">
        <f t="shared" si="18"/>
        <v>1698.67</v>
      </c>
      <c r="V243" s="4">
        <v>0</v>
      </c>
      <c r="W243" s="4"/>
      <c r="X243" s="28" t="str">
        <f t="shared" si="19"/>
        <v>CHOOSE FORMULA</v>
      </c>
      <c r="Y243" s="4"/>
      <c r="Z243" s="4">
        <v>2760</v>
      </c>
    </row>
    <row r="244" spans="1:26">
      <c r="A244" s="1" t="s">
        <v>6</v>
      </c>
      <c r="B244" s="1" t="s">
        <v>282</v>
      </c>
      <c r="C244" s="1" t="s">
        <v>387</v>
      </c>
      <c r="D244" s="1" t="s">
        <v>355</v>
      </c>
      <c r="E244" s="1" t="s">
        <v>8</v>
      </c>
      <c r="F244" s="1" t="s">
        <v>356</v>
      </c>
      <c r="G244" s="4">
        <v>400</v>
      </c>
      <c r="H244" s="4">
        <v>0</v>
      </c>
      <c r="I244" s="4">
        <v>400</v>
      </c>
      <c r="J244" s="4">
        <v>31.94</v>
      </c>
      <c r="K244" s="4">
        <v>240.69</v>
      </c>
      <c r="L244" s="4">
        <v>238.41</v>
      </c>
      <c r="M244" s="4">
        <v>381</v>
      </c>
      <c r="N244" s="24">
        <f>IF(AND(B244="60",C244="32"),(J244/'FD Date'!$B$4*'FD Date'!$B$6+K244),(J244/Date!$B$4*Date!$B$6+K244))</f>
        <v>400.39</v>
      </c>
      <c r="O244" s="24">
        <f t="shared" si="15"/>
        <v>63.88</v>
      </c>
      <c r="P244" s="24">
        <f>K244/Date!$B$2*Date!$B$3+K244</f>
        <v>361.03499999999997</v>
      </c>
      <c r="Q244" s="24">
        <f>J244*Date!$B$3+K244</f>
        <v>368.45</v>
      </c>
      <c r="R244" s="24">
        <f t="shared" si="16"/>
        <v>384.64363910909782</v>
      </c>
      <c r="S244" s="24">
        <f>J244/2*Date!$B$7+K244</f>
        <v>368.45</v>
      </c>
      <c r="T244" s="24">
        <f t="shared" si="17"/>
        <v>400</v>
      </c>
      <c r="U244" s="24">
        <f t="shared" si="18"/>
        <v>240.69</v>
      </c>
      <c r="V244" s="4">
        <v>0</v>
      </c>
      <c r="W244" s="4"/>
      <c r="X244" s="28" t="str">
        <f t="shared" si="19"/>
        <v>CHOOSE FORMULA</v>
      </c>
      <c r="Y244" s="4"/>
      <c r="Z244" s="4">
        <v>368</v>
      </c>
    </row>
    <row r="245" spans="1:26">
      <c r="A245" s="1" t="s">
        <v>6</v>
      </c>
      <c r="B245" s="1" t="s">
        <v>282</v>
      </c>
      <c r="C245" s="1" t="s">
        <v>387</v>
      </c>
      <c r="D245" s="1" t="s">
        <v>357</v>
      </c>
      <c r="E245" s="1" t="s">
        <v>8</v>
      </c>
      <c r="F245" s="1" t="s">
        <v>358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24">
        <f>IF(AND(B245="60",C245="32"),(J245/'FD Date'!$B$4*'FD Date'!$B$6+K245),(J245/Date!$B$4*Date!$B$6+K245))</f>
        <v>0</v>
      </c>
      <c r="O245" s="24">
        <f t="shared" si="15"/>
        <v>0</v>
      </c>
      <c r="P245" s="24">
        <f>K245/Date!$B$2*Date!$B$3+K245</f>
        <v>0</v>
      </c>
      <c r="Q245" s="24">
        <f>J245*Date!$B$3+K245</f>
        <v>0</v>
      </c>
      <c r="R245" s="24">
        <f t="shared" si="16"/>
        <v>0</v>
      </c>
      <c r="S245" s="24">
        <f>J245/2*Date!$B$7+K245</f>
        <v>0</v>
      </c>
      <c r="T245" s="24">
        <f t="shared" si="17"/>
        <v>0</v>
      </c>
      <c r="U245" s="24">
        <f t="shared" si="18"/>
        <v>0</v>
      </c>
      <c r="V245" s="4">
        <v>0</v>
      </c>
      <c r="W245" s="4"/>
      <c r="X245" s="28" t="str">
        <f t="shared" si="19"/>
        <v>CHOOSE FORMULA</v>
      </c>
      <c r="Y245" s="4"/>
      <c r="Z245" s="4">
        <v>0</v>
      </c>
    </row>
    <row r="246" spans="1:26">
      <c r="A246" s="1" t="s">
        <v>6</v>
      </c>
      <c r="B246" s="1" t="s">
        <v>282</v>
      </c>
      <c r="C246" s="1" t="s">
        <v>387</v>
      </c>
      <c r="D246" s="1" t="s">
        <v>359</v>
      </c>
      <c r="E246" s="1" t="s">
        <v>8</v>
      </c>
      <c r="F246" s="1" t="s">
        <v>360</v>
      </c>
      <c r="G246" s="4">
        <v>2500</v>
      </c>
      <c r="H246" s="4">
        <v>0</v>
      </c>
      <c r="I246" s="4">
        <v>2500</v>
      </c>
      <c r="J246" s="4">
        <v>0</v>
      </c>
      <c r="K246" s="4">
        <v>0</v>
      </c>
      <c r="L246" s="4">
        <v>1000</v>
      </c>
      <c r="M246" s="4">
        <v>1000</v>
      </c>
      <c r="N246" s="24">
        <f>IF(AND(B246="60",C246="32"),(J246/'FD Date'!$B$4*'FD Date'!$B$6+K246),(J246/Date!$B$4*Date!$B$6+K246))</f>
        <v>0</v>
      </c>
      <c r="O246" s="24">
        <f t="shared" si="15"/>
        <v>0</v>
      </c>
      <c r="P246" s="24">
        <f>K246/Date!$B$2*Date!$B$3+K246</f>
        <v>0</v>
      </c>
      <c r="Q246" s="24">
        <f>J246*Date!$B$3+K246</f>
        <v>0</v>
      </c>
      <c r="R246" s="24">
        <f t="shared" si="16"/>
        <v>0</v>
      </c>
      <c r="S246" s="24">
        <f>J246/2*Date!$B$7+K246</f>
        <v>0</v>
      </c>
      <c r="T246" s="24">
        <f t="shared" si="17"/>
        <v>2500</v>
      </c>
      <c r="U246" s="24">
        <f t="shared" si="18"/>
        <v>0</v>
      </c>
      <c r="V246" s="4">
        <v>0</v>
      </c>
      <c r="W246" s="4"/>
      <c r="X246" s="28" t="str">
        <f t="shared" si="19"/>
        <v>CHOOSE FORMULA</v>
      </c>
      <c r="Y246" s="4"/>
      <c r="Z246" s="4">
        <v>2500</v>
      </c>
    </row>
    <row r="247" spans="1:26">
      <c r="A247" s="1" t="s">
        <v>6</v>
      </c>
      <c r="B247" s="1" t="s">
        <v>282</v>
      </c>
      <c r="C247" s="1" t="s">
        <v>387</v>
      </c>
      <c r="D247" s="1" t="s">
        <v>284</v>
      </c>
      <c r="E247" s="1" t="s">
        <v>8</v>
      </c>
      <c r="F247" s="1" t="s">
        <v>285</v>
      </c>
      <c r="G247" s="4">
        <v>5700</v>
      </c>
      <c r="H247" s="4">
        <v>0</v>
      </c>
      <c r="I247" s="4">
        <v>5700</v>
      </c>
      <c r="J247" s="4">
        <v>16.57</v>
      </c>
      <c r="K247" s="4">
        <v>832.68</v>
      </c>
      <c r="L247" s="4">
        <v>302.39999999999998</v>
      </c>
      <c r="M247" s="4">
        <v>784.89</v>
      </c>
      <c r="N247" s="24">
        <f>IF(AND(B247="60",C247="32"),(J247/'FD Date'!$B$4*'FD Date'!$B$6+K247),(J247/Date!$B$4*Date!$B$6+K247))</f>
        <v>915.53</v>
      </c>
      <c r="O247" s="24">
        <f t="shared" si="15"/>
        <v>33.14</v>
      </c>
      <c r="P247" s="24">
        <f>K247/Date!$B$2*Date!$B$3+K247</f>
        <v>1249.02</v>
      </c>
      <c r="Q247" s="24">
        <f>J247*Date!$B$3+K247</f>
        <v>898.95999999999992</v>
      </c>
      <c r="R247" s="24">
        <f t="shared" si="16"/>
        <v>2161.2506785714286</v>
      </c>
      <c r="S247" s="24">
        <f>J247/2*Date!$B$7+K247</f>
        <v>898.95999999999992</v>
      </c>
      <c r="T247" s="24">
        <f t="shared" si="17"/>
        <v>5700</v>
      </c>
      <c r="U247" s="24">
        <f t="shared" si="18"/>
        <v>832.68</v>
      </c>
      <c r="V247" s="4">
        <v>0</v>
      </c>
      <c r="W247" s="4"/>
      <c r="X247" s="28" t="str">
        <f t="shared" si="19"/>
        <v>CHOOSE FORMULA</v>
      </c>
      <c r="Y247" s="4"/>
      <c r="Z247" s="4">
        <v>5700</v>
      </c>
    </row>
    <row r="248" spans="1:26">
      <c r="A248" s="1" t="s">
        <v>6</v>
      </c>
      <c r="B248" s="1" t="s">
        <v>282</v>
      </c>
      <c r="C248" s="1" t="s">
        <v>387</v>
      </c>
      <c r="D248" s="1" t="s">
        <v>388</v>
      </c>
      <c r="E248" s="1" t="s">
        <v>8</v>
      </c>
      <c r="F248" s="1" t="s">
        <v>389</v>
      </c>
      <c r="G248" s="4">
        <v>550</v>
      </c>
      <c r="H248" s="4">
        <v>0</v>
      </c>
      <c r="I248" s="4">
        <v>550</v>
      </c>
      <c r="J248" s="4">
        <v>5.84</v>
      </c>
      <c r="K248" s="4">
        <v>226.98</v>
      </c>
      <c r="L248" s="4">
        <v>225.07</v>
      </c>
      <c r="M248" s="4">
        <v>281.72000000000003</v>
      </c>
      <c r="N248" s="24">
        <f>IF(AND(B248="60",C248="32"),(J248/'FD Date'!$B$4*'FD Date'!$B$6+K248),(J248/Date!$B$4*Date!$B$6+K248))</f>
        <v>256.18</v>
      </c>
      <c r="O248" s="24">
        <f t="shared" si="15"/>
        <v>11.68</v>
      </c>
      <c r="P248" s="24">
        <f>K248/Date!$B$2*Date!$B$3+K248</f>
        <v>340.46999999999997</v>
      </c>
      <c r="Q248" s="24">
        <f>J248*Date!$B$3+K248</f>
        <v>250.33999999999997</v>
      </c>
      <c r="R248" s="24">
        <f t="shared" si="16"/>
        <v>284.11074599013642</v>
      </c>
      <c r="S248" s="24">
        <f>J248/2*Date!$B$7+K248</f>
        <v>250.33999999999997</v>
      </c>
      <c r="T248" s="24">
        <f t="shared" si="17"/>
        <v>550</v>
      </c>
      <c r="U248" s="24">
        <f t="shared" si="18"/>
        <v>226.98</v>
      </c>
      <c r="V248" s="4">
        <v>0</v>
      </c>
      <c r="W248" s="4"/>
      <c r="X248" s="28" t="str">
        <f t="shared" si="19"/>
        <v>CHOOSE FORMULA</v>
      </c>
      <c r="Y248" s="4"/>
      <c r="Z248" s="4">
        <v>300</v>
      </c>
    </row>
    <row r="249" spans="1:26">
      <c r="A249" s="1" t="s">
        <v>6</v>
      </c>
      <c r="B249" s="1" t="s">
        <v>282</v>
      </c>
      <c r="C249" s="1" t="s">
        <v>387</v>
      </c>
      <c r="D249" s="1" t="s">
        <v>369</v>
      </c>
      <c r="E249" s="1" t="s">
        <v>8</v>
      </c>
      <c r="F249" s="1" t="s">
        <v>370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24">
        <f>IF(AND(B249="60",C249="32"),(J249/'FD Date'!$B$4*'FD Date'!$B$6+K249),(J249/Date!$B$4*Date!$B$6+K249))</f>
        <v>0</v>
      </c>
      <c r="O249" s="24">
        <f t="shared" si="15"/>
        <v>0</v>
      </c>
      <c r="P249" s="24">
        <f>K249/Date!$B$2*Date!$B$3+K249</f>
        <v>0</v>
      </c>
      <c r="Q249" s="24">
        <f>J249*Date!$B$3+K249</f>
        <v>0</v>
      </c>
      <c r="R249" s="24">
        <f t="shared" si="16"/>
        <v>0</v>
      </c>
      <c r="S249" s="24">
        <f>J249/2*Date!$B$7+K249</f>
        <v>0</v>
      </c>
      <c r="T249" s="24">
        <f t="shared" si="17"/>
        <v>0</v>
      </c>
      <c r="U249" s="24">
        <f t="shared" si="18"/>
        <v>0</v>
      </c>
      <c r="V249" s="4">
        <v>0</v>
      </c>
      <c r="W249" s="4"/>
      <c r="X249" s="28" t="str">
        <f t="shared" si="19"/>
        <v>CHOOSE FORMULA</v>
      </c>
      <c r="Y249" s="4"/>
      <c r="Z249" s="4">
        <v>0</v>
      </c>
    </row>
    <row r="250" spans="1:26">
      <c r="A250" s="1" t="s">
        <v>6</v>
      </c>
      <c r="B250" s="1" t="s">
        <v>282</v>
      </c>
      <c r="C250" s="1" t="s">
        <v>387</v>
      </c>
      <c r="D250" s="1" t="s">
        <v>373</v>
      </c>
      <c r="E250" s="1" t="s">
        <v>8</v>
      </c>
      <c r="F250" s="1" t="s">
        <v>374</v>
      </c>
      <c r="G250" s="4">
        <v>8000</v>
      </c>
      <c r="H250" s="4">
        <v>0</v>
      </c>
      <c r="I250" s="4">
        <v>8000</v>
      </c>
      <c r="J250" s="4">
        <v>387.5</v>
      </c>
      <c r="K250" s="4">
        <v>5680.98</v>
      </c>
      <c r="L250" s="4">
        <v>1326.37</v>
      </c>
      <c r="M250" s="4">
        <v>2816.37</v>
      </c>
      <c r="N250" s="24">
        <f>IF(AND(B250="60",C250="32"),(J250/'FD Date'!$B$4*'FD Date'!$B$6+K250),(J250/Date!$B$4*Date!$B$6+K250))</f>
        <v>7618.48</v>
      </c>
      <c r="O250" s="24">
        <f t="shared" si="15"/>
        <v>775</v>
      </c>
      <c r="P250" s="24">
        <f>K250/Date!$B$2*Date!$B$3+K250</f>
        <v>8521.4699999999993</v>
      </c>
      <c r="Q250" s="24">
        <f>J250*Date!$B$3+K250</f>
        <v>7230.98</v>
      </c>
      <c r="R250" s="24">
        <f t="shared" si="16"/>
        <v>12062.804227025641</v>
      </c>
      <c r="S250" s="24">
        <f>J250/2*Date!$B$7+K250</f>
        <v>7230.98</v>
      </c>
      <c r="T250" s="24">
        <f t="shared" si="17"/>
        <v>8000</v>
      </c>
      <c r="U250" s="24">
        <f t="shared" si="18"/>
        <v>5680.98</v>
      </c>
      <c r="V250" s="4">
        <v>0</v>
      </c>
      <c r="W250" s="4"/>
      <c r="X250" s="28" t="str">
        <f t="shared" si="19"/>
        <v>CHOOSE FORMULA</v>
      </c>
      <c r="Y250" s="4"/>
      <c r="Z250" s="4">
        <v>8000</v>
      </c>
    </row>
    <row r="251" spans="1:26">
      <c r="A251" s="1" t="s">
        <v>6</v>
      </c>
      <c r="B251" s="1" t="s">
        <v>282</v>
      </c>
      <c r="C251" s="1" t="s">
        <v>387</v>
      </c>
      <c r="D251" s="1" t="s">
        <v>292</v>
      </c>
      <c r="E251" s="1" t="s">
        <v>8</v>
      </c>
      <c r="F251" s="1" t="s">
        <v>293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24">
        <f>IF(AND(B251="60",C251="32"),(J251/'FD Date'!$B$4*'FD Date'!$B$6+K251),(J251/Date!$B$4*Date!$B$6+K251))</f>
        <v>0</v>
      </c>
      <c r="O251" s="24">
        <f t="shared" si="15"/>
        <v>0</v>
      </c>
      <c r="P251" s="24">
        <f>K251/Date!$B$2*Date!$B$3+K251</f>
        <v>0</v>
      </c>
      <c r="Q251" s="24">
        <f>J251*Date!$B$3+K251</f>
        <v>0</v>
      </c>
      <c r="R251" s="24">
        <f t="shared" si="16"/>
        <v>0</v>
      </c>
      <c r="S251" s="24">
        <f>J251/2*Date!$B$7+K251</f>
        <v>0</v>
      </c>
      <c r="T251" s="24">
        <f t="shared" si="17"/>
        <v>0</v>
      </c>
      <c r="U251" s="24">
        <f t="shared" si="18"/>
        <v>0</v>
      </c>
      <c r="V251" s="4">
        <v>0</v>
      </c>
      <c r="W251" s="4"/>
      <c r="X251" s="28" t="str">
        <f t="shared" si="19"/>
        <v>CHOOSE FORMULA</v>
      </c>
      <c r="Y251" s="4"/>
      <c r="Z251" s="4">
        <v>0</v>
      </c>
    </row>
    <row r="252" spans="1:26">
      <c r="A252" s="1" t="s">
        <v>6</v>
      </c>
      <c r="B252" s="1" t="s">
        <v>282</v>
      </c>
      <c r="C252" s="1" t="s">
        <v>387</v>
      </c>
      <c r="D252" s="1" t="s">
        <v>294</v>
      </c>
      <c r="E252" s="1" t="s">
        <v>8</v>
      </c>
      <c r="F252" s="1" t="s">
        <v>295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24">
        <f>IF(AND(B252="60",C252="32"),(J252/'FD Date'!$B$4*'FD Date'!$B$6+K252),(J252/Date!$B$4*Date!$B$6+K252))</f>
        <v>0</v>
      </c>
      <c r="O252" s="24">
        <f t="shared" si="15"/>
        <v>0</v>
      </c>
      <c r="P252" s="24">
        <f>K252/Date!$B$2*Date!$B$3+K252</f>
        <v>0</v>
      </c>
      <c r="Q252" s="24">
        <f>J252*Date!$B$3+K252</f>
        <v>0</v>
      </c>
      <c r="R252" s="24">
        <f t="shared" si="16"/>
        <v>0</v>
      </c>
      <c r="S252" s="24">
        <f>J252/2*Date!$B$7+K252</f>
        <v>0</v>
      </c>
      <c r="T252" s="24">
        <f t="shared" si="17"/>
        <v>0</v>
      </c>
      <c r="U252" s="24">
        <f t="shared" si="18"/>
        <v>0</v>
      </c>
      <c r="V252" s="4">
        <v>0</v>
      </c>
      <c r="W252" s="4"/>
      <c r="X252" s="28" t="str">
        <f t="shared" si="19"/>
        <v>CHOOSE FORMULA</v>
      </c>
      <c r="Y252" s="4"/>
      <c r="Z252" s="4">
        <v>0</v>
      </c>
    </row>
    <row r="253" spans="1:26">
      <c r="A253" s="1" t="s">
        <v>6</v>
      </c>
      <c r="B253" s="1" t="s">
        <v>282</v>
      </c>
      <c r="C253" s="1" t="s">
        <v>387</v>
      </c>
      <c r="D253" s="1" t="s">
        <v>297</v>
      </c>
      <c r="E253" s="1" t="s">
        <v>8</v>
      </c>
      <c r="F253" s="1" t="s">
        <v>298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24">
        <f>IF(AND(B253="60",C253="32"),(J253/'FD Date'!$B$4*'FD Date'!$B$6+K253),(J253/Date!$B$4*Date!$B$6+K253))</f>
        <v>0</v>
      </c>
      <c r="O253" s="24">
        <f t="shared" si="15"/>
        <v>0</v>
      </c>
      <c r="P253" s="24">
        <f>K253/Date!$B$2*Date!$B$3+K253</f>
        <v>0</v>
      </c>
      <c r="Q253" s="24">
        <f>J253*Date!$B$3+K253</f>
        <v>0</v>
      </c>
      <c r="R253" s="24">
        <f t="shared" si="16"/>
        <v>0</v>
      </c>
      <c r="S253" s="24">
        <f>J253/2*Date!$B$7+K253</f>
        <v>0</v>
      </c>
      <c r="T253" s="24">
        <f t="shared" si="17"/>
        <v>0</v>
      </c>
      <c r="U253" s="24">
        <f t="shared" si="18"/>
        <v>0</v>
      </c>
      <c r="V253" s="4">
        <v>0</v>
      </c>
      <c r="W253" s="4"/>
      <c r="X253" s="28" t="str">
        <f t="shared" si="19"/>
        <v>CHOOSE FORMULA</v>
      </c>
      <c r="Y253" s="4"/>
      <c r="Z253" s="4">
        <v>0</v>
      </c>
    </row>
    <row r="254" spans="1:26">
      <c r="A254" s="1" t="s">
        <v>6</v>
      </c>
      <c r="B254" s="1" t="s">
        <v>282</v>
      </c>
      <c r="C254" s="1" t="s">
        <v>387</v>
      </c>
      <c r="D254" s="1" t="s">
        <v>390</v>
      </c>
      <c r="E254" s="1" t="s">
        <v>8</v>
      </c>
      <c r="F254" s="1" t="s">
        <v>391</v>
      </c>
      <c r="G254" s="4">
        <v>12750</v>
      </c>
      <c r="H254" s="4">
        <v>0</v>
      </c>
      <c r="I254" s="4">
        <v>12750</v>
      </c>
      <c r="J254" s="4">
        <v>0</v>
      </c>
      <c r="K254" s="4">
        <v>9127.0499999999993</v>
      </c>
      <c r="L254" s="4">
        <v>4419.6000000000004</v>
      </c>
      <c r="M254" s="4">
        <v>28049.63</v>
      </c>
      <c r="N254" s="24">
        <f>IF(AND(B254="60",C254="32"),(J254/'FD Date'!$B$4*'FD Date'!$B$6+K254),(J254/Date!$B$4*Date!$B$6+K254))</f>
        <v>9127.0499999999993</v>
      </c>
      <c r="O254" s="24">
        <f t="shared" si="15"/>
        <v>0</v>
      </c>
      <c r="P254" s="24">
        <f>K254/Date!$B$2*Date!$B$3+K254</f>
        <v>13690.574999999999</v>
      </c>
      <c r="Q254" s="24">
        <f>J254*Date!$B$3+K254</f>
        <v>9127.0499999999993</v>
      </c>
      <c r="R254" s="24">
        <f t="shared" si="16"/>
        <v>57926.14161722779</v>
      </c>
      <c r="S254" s="24">
        <f>J254/2*Date!$B$7+K254</f>
        <v>9127.0499999999993</v>
      </c>
      <c r="T254" s="24">
        <f t="shared" si="17"/>
        <v>12750</v>
      </c>
      <c r="U254" s="24">
        <f t="shared" si="18"/>
        <v>9127.0499999999993</v>
      </c>
      <c r="V254" s="4">
        <v>0</v>
      </c>
      <c r="W254" s="4"/>
      <c r="X254" s="28" t="str">
        <f t="shared" si="19"/>
        <v>CHOOSE FORMULA</v>
      </c>
      <c r="Y254" s="4"/>
      <c r="Z254" s="4">
        <v>30000</v>
      </c>
    </row>
    <row r="255" spans="1:26">
      <c r="A255" s="1" t="s">
        <v>6</v>
      </c>
      <c r="B255" s="1" t="s">
        <v>282</v>
      </c>
      <c r="C255" s="1" t="s">
        <v>387</v>
      </c>
      <c r="D255" s="1" t="s">
        <v>299</v>
      </c>
      <c r="E255" s="1" t="s">
        <v>8</v>
      </c>
      <c r="F255" s="1" t="s">
        <v>300</v>
      </c>
      <c r="G255" s="4">
        <v>27510</v>
      </c>
      <c r="H255" s="4">
        <v>0</v>
      </c>
      <c r="I255" s="4">
        <v>27510</v>
      </c>
      <c r="J255" s="4">
        <v>0</v>
      </c>
      <c r="K255" s="4">
        <v>14340</v>
      </c>
      <c r="L255" s="4">
        <v>14332.88</v>
      </c>
      <c r="M255" s="4">
        <v>17137.88</v>
      </c>
      <c r="N255" s="24">
        <f>IF(AND(B255="60",C255="32"),(J255/'FD Date'!$B$4*'FD Date'!$B$6+K255),(J255/Date!$B$4*Date!$B$6+K255))</f>
        <v>14340</v>
      </c>
      <c r="O255" s="24">
        <f t="shared" si="15"/>
        <v>0</v>
      </c>
      <c r="P255" s="24">
        <f>K255/Date!$B$2*Date!$B$3+K255</f>
        <v>21510</v>
      </c>
      <c r="Q255" s="24">
        <f>J255*Date!$B$3+K255</f>
        <v>14340</v>
      </c>
      <c r="R255" s="24">
        <f t="shared" si="16"/>
        <v>17146.393411512552</v>
      </c>
      <c r="S255" s="24">
        <f>J255/2*Date!$B$7+K255</f>
        <v>14340</v>
      </c>
      <c r="T255" s="24">
        <f t="shared" si="17"/>
        <v>27510</v>
      </c>
      <c r="U255" s="24">
        <f t="shared" si="18"/>
        <v>14340</v>
      </c>
      <c r="V255" s="4">
        <v>0</v>
      </c>
      <c r="W255" s="4"/>
      <c r="X255" s="28" t="str">
        <f t="shared" si="19"/>
        <v>CHOOSE FORMULA</v>
      </c>
      <c r="Y255" s="4"/>
      <c r="Z255" s="4">
        <v>25500</v>
      </c>
    </row>
    <row r="256" spans="1:26">
      <c r="A256" s="1" t="s">
        <v>6</v>
      </c>
      <c r="B256" s="1" t="s">
        <v>282</v>
      </c>
      <c r="C256" s="1" t="s">
        <v>387</v>
      </c>
      <c r="D256" s="1" t="s">
        <v>392</v>
      </c>
      <c r="E256" s="1" t="s">
        <v>8</v>
      </c>
      <c r="F256" s="1" t="s">
        <v>393</v>
      </c>
      <c r="G256" s="4">
        <v>5500</v>
      </c>
      <c r="H256" s="4">
        <v>0</v>
      </c>
      <c r="I256" s="4">
        <v>5500</v>
      </c>
      <c r="J256" s="4">
        <v>1556.79</v>
      </c>
      <c r="K256" s="4">
        <v>1798</v>
      </c>
      <c r="L256" s="4">
        <v>2694.81</v>
      </c>
      <c r="M256" s="4">
        <v>5069.24</v>
      </c>
      <c r="N256" s="24">
        <f>IF(AND(B256="60",C256="32"),(J256/'FD Date'!$B$4*'FD Date'!$B$6+K256),(J256/Date!$B$4*Date!$B$6+K256))</f>
        <v>9581.9500000000007</v>
      </c>
      <c r="O256" s="24">
        <f t="shared" si="15"/>
        <v>3113.58</v>
      </c>
      <c r="P256" s="24">
        <f>K256/Date!$B$2*Date!$B$3+K256</f>
        <v>2697</v>
      </c>
      <c r="Q256" s="24">
        <f>J256*Date!$B$3+K256</f>
        <v>8025.16</v>
      </c>
      <c r="R256" s="24">
        <f t="shared" si="16"/>
        <v>3382.2397571628426</v>
      </c>
      <c r="S256" s="24">
        <f>J256/2*Date!$B$7+K256</f>
        <v>8025.16</v>
      </c>
      <c r="T256" s="24">
        <f t="shared" si="17"/>
        <v>5500</v>
      </c>
      <c r="U256" s="24">
        <f t="shared" si="18"/>
        <v>1798</v>
      </c>
      <c r="V256" s="4">
        <v>0</v>
      </c>
      <c r="W256" s="4"/>
      <c r="X256" s="28" t="str">
        <f t="shared" si="19"/>
        <v>CHOOSE FORMULA</v>
      </c>
      <c r="Y256" s="4"/>
      <c r="Z256" s="4">
        <v>2500</v>
      </c>
    </row>
    <row r="257" spans="1:26">
      <c r="A257" s="1" t="s">
        <v>6</v>
      </c>
      <c r="B257" s="1" t="s">
        <v>282</v>
      </c>
      <c r="C257" s="1" t="s">
        <v>387</v>
      </c>
      <c r="D257" s="1" t="s">
        <v>392</v>
      </c>
      <c r="E257" s="1" t="s">
        <v>13</v>
      </c>
      <c r="F257" s="1" t="s">
        <v>394</v>
      </c>
      <c r="G257" s="4">
        <v>0</v>
      </c>
      <c r="H257" s="4">
        <v>0</v>
      </c>
      <c r="I257" s="4">
        <v>0</v>
      </c>
      <c r="J257" s="4">
        <v>0</v>
      </c>
      <c r="K257" s="4">
        <v>37.29</v>
      </c>
      <c r="L257" s="4">
        <v>0</v>
      </c>
      <c r="M257" s="4">
        <v>0</v>
      </c>
      <c r="N257" s="24">
        <f>IF(AND(B257="60",C257="32"),(J257/'FD Date'!$B$4*'FD Date'!$B$6+K257),(J257/Date!$B$4*Date!$B$6+K257))</f>
        <v>37.29</v>
      </c>
      <c r="O257" s="24">
        <f t="shared" si="15"/>
        <v>0</v>
      </c>
      <c r="P257" s="24">
        <f>K257/Date!$B$2*Date!$B$3+K257</f>
        <v>55.935000000000002</v>
      </c>
      <c r="Q257" s="24">
        <f>J257*Date!$B$3+K257</f>
        <v>37.29</v>
      </c>
      <c r="R257" s="24">
        <f t="shared" si="16"/>
        <v>0</v>
      </c>
      <c r="S257" s="24">
        <f>J257/2*Date!$B$7+K257</f>
        <v>37.29</v>
      </c>
      <c r="T257" s="24">
        <f t="shared" si="17"/>
        <v>0</v>
      </c>
      <c r="U257" s="24">
        <f t="shared" si="18"/>
        <v>37.29</v>
      </c>
      <c r="V257" s="4">
        <v>0</v>
      </c>
      <c r="W257" s="4"/>
      <c r="X257" s="28" t="str">
        <f t="shared" si="19"/>
        <v>CHOOSE FORMULA</v>
      </c>
      <c r="Y257" s="4"/>
      <c r="Z257" s="4">
        <v>0</v>
      </c>
    </row>
    <row r="258" spans="1:26">
      <c r="A258" s="1" t="s">
        <v>6</v>
      </c>
      <c r="B258" s="1" t="s">
        <v>282</v>
      </c>
      <c r="C258" s="1" t="s">
        <v>387</v>
      </c>
      <c r="D258" s="1" t="s">
        <v>301</v>
      </c>
      <c r="E258" s="1" t="s">
        <v>8</v>
      </c>
      <c r="F258" s="1" t="s">
        <v>302</v>
      </c>
      <c r="G258" s="4">
        <v>560</v>
      </c>
      <c r="H258" s="4">
        <v>0</v>
      </c>
      <c r="I258" s="4">
        <v>560</v>
      </c>
      <c r="J258" s="4">
        <v>0</v>
      </c>
      <c r="K258" s="4">
        <v>430.96</v>
      </c>
      <c r="L258" s="4">
        <v>0</v>
      </c>
      <c r="M258" s="4">
        <v>695.02</v>
      </c>
      <c r="N258" s="24">
        <f>IF(AND(B258="60",C258="32"),(J258/'FD Date'!$B$4*'FD Date'!$B$6+K258),(J258/Date!$B$4*Date!$B$6+K258))</f>
        <v>430.96</v>
      </c>
      <c r="O258" s="24">
        <f t="shared" si="15"/>
        <v>0</v>
      </c>
      <c r="P258" s="24">
        <f>K258/Date!$B$2*Date!$B$3+K258</f>
        <v>646.43999999999994</v>
      </c>
      <c r="Q258" s="24">
        <f>J258*Date!$B$3+K258</f>
        <v>430.96</v>
      </c>
      <c r="R258" s="24">
        <f t="shared" si="16"/>
        <v>0</v>
      </c>
      <c r="S258" s="24">
        <f>J258/2*Date!$B$7+K258</f>
        <v>430.96</v>
      </c>
      <c r="T258" s="24">
        <f t="shared" si="17"/>
        <v>560</v>
      </c>
      <c r="U258" s="24">
        <f t="shared" si="18"/>
        <v>430.96</v>
      </c>
      <c r="V258" s="4">
        <v>0</v>
      </c>
      <c r="W258" s="4"/>
      <c r="X258" s="28" t="str">
        <f t="shared" si="19"/>
        <v>CHOOSE FORMULA</v>
      </c>
      <c r="Y258" s="4"/>
      <c r="Z258" s="4">
        <v>560</v>
      </c>
    </row>
    <row r="259" spans="1:26">
      <c r="A259" s="1" t="s">
        <v>6</v>
      </c>
      <c r="B259" s="1" t="s">
        <v>282</v>
      </c>
      <c r="C259" s="1" t="s">
        <v>387</v>
      </c>
      <c r="D259" s="1" t="s">
        <v>303</v>
      </c>
      <c r="E259" s="1" t="s">
        <v>8</v>
      </c>
      <c r="F259" s="1" t="s">
        <v>304</v>
      </c>
      <c r="G259" s="4">
        <v>260</v>
      </c>
      <c r="H259" s="4">
        <v>0</v>
      </c>
      <c r="I259" s="4">
        <v>260</v>
      </c>
      <c r="J259" s="4">
        <v>0</v>
      </c>
      <c r="K259" s="4">
        <v>360</v>
      </c>
      <c r="L259" s="4">
        <v>310</v>
      </c>
      <c r="M259" s="4">
        <v>310</v>
      </c>
      <c r="N259" s="24">
        <f>IF(AND(B259="60",C259="32"),(J259/'FD Date'!$B$4*'FD Date'!$B$6+K259),(J259/Date!$B$4*Date!$B$6+K259))</f>
        <v>360</v>
      </c>
      <c r="O259" s="24">
        <f t="shared" si="15"/>
        <v>0</v>
      </c>
      <c r="P259" s="24">
        <f>K259/Date!$B$2*Date!$B$3+K259</f>
        <v>540</v>
      </c>
      <c r="Q259" s="24">
        <f>J259*Date!$B$3+K259</f>
        <v>360</v>
      </c>
      <c r="R259" s="24">
        <f t="shared" si="16"/>
        <v>360</v>
      </c>
      <c r="S259" s="24">
        <f>J259/2*Date!$B$7+K259</f>
        <v>360</v>
      </c>
      <c r="T259" s="24">
        <f t="shared" si="17"/>
        <v>260</v>
      </c>
      <c r="U259" s="24">
        <f t="shared" si="18"/>
        <v>360</v>
      </c>
      <c r="V259" s="4">
        <v>0</v>
      </c>
      <c r="W259" s="4"/>
      <c r="X259" s="28" t="str">
        <f t="shared" si="19"/>
        <v>CHOOSE FORMULA</v>
      </c>
      <c r="Y259" s="4"/>
      <c r="Z259" s="4">
        <v>360</v>
      </c>
    </row>
    <row r="260" spans="1:26">
      <c r="A260" s="1" t="s">
        <v>6</v>
      </c>
      <c r="B260" s="1" t="s">
        <v>282</v>
      </c>
      <c r="C260" s="1" t="s">
        <v>387</v>
      </c>
      <c r="D260" s="1" t="s">
        <v>305</v>
      </c>
      <c r="E260" s="1" t="s">
        <v>8</v>
      </c>
      <c r="F260" s="1" t="s">
        <v>306</v>
      </c>
      <c r="G260" s="4">
        <v>1040</v>
      </c>
      <c r="H260" s="4">
        <v>0</v>
      </c>
      <c r="I260" s="4">
        <v>1040</v>
      </c>
      <c r="J260" s="4">
        <v>0</v>
      </c>
      <c r="K260" s="4">
        <v>740</v>
      </c>
      <c r="L260" s="4">
        <v>300</v>
      </c>
      <c r="M260" s="4">
        <v>620</v>
      </c>
      <c r="N260" s="24">
        <f>IF(AND(B260="60",C260="32"),(J260/'FD Date'!$B$4*'FD Date'!$B$6+K260),(J260/Date!$B$4*Date!$B$6+K260))</f>
        <v>740</v>
      </c>
      <c r="O260" s="24">
        <f t="shared" ref="O260:O323" si="20">J260*2</f>
        <v>0</v>
      </c>
      <c r="P260" s="24">
        <f>K260/Date!$B$2*Date!$B$3+K260</f>
        <v>1110</v>
      </c>
      <c r="Q260" s="24">
        <f>J260*Date!$B$3+K260</f>
        <v>740</v>
      </c>
      <c r="R260" s="24">
        <f t="shared" ref="R260:R323" si="21">IF(OR(L260=0,M260=0),0,K260/(L260/M260))</f>
        <v>1529.3333333333333</v>
      </c>
      <c r="S260" s="24">
        <f>J260/2*Date!$B$7+K260</f>
        <v>740</v>
      </c>
      <c r="T260" s="24">
        <f t="shared" ref="T260:T323" si="22">I260</f>
        <v>1040</v>
      </c>
      <c r="U260" s="24">
        <f t="shared" ref="U260:U323" si="23">K260</f>
        <v>740</v>
      </c>
      <c r="V260" s="4">
        <v>0</v>
      </c>
      <c r="W260" s="4"/>
      <c r="X260" s="28" t="str">
        <f t="shared" ref="X260:X323" si="24">IF($W260=1,($N260+$V260),IF($W260=2,($O260+$V260), IF($W260=3,($P260+$V260), IF($W260=4,($Q260+$V260), IF($W260=5,($R260+$V260), IF($W260=6,($S260+$V260), IF($W260=7,($T260+$V260), IF($W260=8,($U260+$V260),"CHOOSE FORMULA"))))))))</f>
        <v>CHOOSE FORMULA</v>
      </c>
      <c r="Y260" s="4"/>
      <c r="Z260" s="4">
        <v>1040</v>
      </c>
    </row>
    <row r="261" spans="1:26">
      <c r="A261" s="1" t="s">
        <v>6</v>
      </c>
      <c r="B261" s="1" t="s">
        <v>282</v>
      </c>
      <c r="C261" s="1" t="s">
        <v>387</v>
      </c>
      <c r="D261" s="1" t="s">
        <v>307</v>
      </c>
      <c r="E261" s="1" t="s">
        <v>8</v>
      </c>
      <c r="F261" s="1" t="s">
        <v>308</v>
      </c>
      <c r="G261" s="4">
        <v>390</v>
      </c>
      <c r="H261" s="4">
        <v>0</v>
      </c>
      <c r="I261" s="4">
        <v>390</v>
      </c>
      <c r="J261" s="4">
        <v>0</v>
      </c>
      <c r="K261" s="4">
        <v>108.24</v>
      </c>
      <c r="L261" s="4">
        <v>99.11</v>
      </c>
      <c r="M261" s="4">
        <v>99.11</v>
      </c>
      <c r="N261" s="24">
        <f>IF(AND(B261="60",C261="32"),(J261/'FD Date'!$B$4*'FD Date'!$B$6+K261),(J261/Date!$B$4*Date!$B$6+K261))</f>
        <v>108.24</v>
      </c>
      <c r="O261" s="24">
        <f t="shared" si="20"/>
        <v>0</v>
      </c>
      <c r="P261" s="24">
        <f>K261/Date!$B$2*Date!$B$3+K261</f>
        <v>162.35999999999999</v>
      </c>
      <c r="Q261" s="24">
        <f>J261*Date!$B$3+K261</f>
        <v>108.24</v>
      </c>
      <c r="R261" s="24">
        <f t="shared" si="21"/>
        <v>108.24</v>
      </c>
      <c r="S261" s="24">
        <f>J261/2*Date!$B$7+K261</f>
        <v>108.24</v>
      </c>
      <c r="T261" s="24">
        <f t="shared" si="22"/>
        <v>390</v>
      </c>
      <c r="U261" s="24">
        <f t="shared" si="23"/>
        <v>108.24</v>
      </c>
      <c r="V261" s="4">
        <v>0</v>
      </c>
      <c r="W261" s="4"/>
      <c r="X261" s="28" t="str">
        <f t="shared" si="24"/>
        <v>CHOOSE FORMULA</v>
      </c>
      <c r="Y261" s="4"/>
      <c r="Z261" s="4">
        <v>400</v>
      </c>
    </row>
    <row r="262" spans="1:26">
      <c r="A262" s="1" t="s">
        <v>6</v>
      </c>
      <c r="B262" s="1" t="s">
        <v>282</v>
      </c>
      <c r="C262" s="1" t="s">
        <v>387</v>
      </c>
      <c r="D262" s="1" t="s">
        <v>313</v>
      </c>
      <c r="E262" s="1" t="s">
        <v>8</v>
      </c>
      <c r="F262" s="1" t="s">
        <v>314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224.34</v>
      </c>
      <c r="N262" s="24">
        <f>IF(AND(B262="60",C262="32"),(J262/'FD Date'!$B$4*'FD Date'!$B$6+K262),(J262/Date!$B$4*Date!$B$6+K262))</f>
        <v>0</v>
      </c>
      <c r="O262" s="24">
        <f t="shared" si="20"/>
        <v>0</v>
      </c>
      <c r="P262" s="24">
        <f>K262/Date!$B$2*Date!$B$3+K262</f>
        <v>0</v>
      </c>
      <c r="Q262" s="24">
        <f>J262*Date!$B$3+K262</f>
        <v>0</v>
      </c>
      <c r="R262" s="24">
        <f t="shared" si="21"/>
        <v>0</v>
      </c>
      <c r="S262" s="24">
        <f>J262/2*Date!$B$7+K262</f>
        <v>0</v>
      </c>
      <c r="T262" s="24">
        <f t="shared" si="22"/>
        <v>0</v>
      </c>
      <c r="U262" s="24">
        <f t="shared" si="23"/>
        <v>0</v>
      </c>
      <c r="V262" s="4">
        <v>0</v>
      </c>
      <c r="W262" s="4"/>
      <c r="X262" s="28" t="str">
        <f t="shared" si="24"/>
        <v>CHOOSE FORMULA</v>
      </c>
      <c r="Y262" s="4"/>
      <c r="Z262" s="4">
        <v>0</v>
      </c>
    </row>
    <row r="263" spans="1:26">
      <c r="A263" s="1" t="s">
        <v>6</v>
      </c>
      <c r="B263" s="1" t="s">
        <v>282</v>
      </c>
      <c r="C263" s="1" t="s">
        <v>387</v>
      </c>
      <c r="D263" s="1" t="s">
        <v>395</v>
      </c>
      <c r="E263" s="1" t="s">
        <v>8</v>
      </c>
      <c r="F263" s="1" t="s">
        <v>396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24">
        <f>IF(AND(B263="60",C263="32"),(J263/'FD Date'!$B$4*'FD Date'!$B$6+K263),(J263/Date!$B$4*Date!$B$6+K263))</f>
        <v>0</v>
      </c>
      <c r="O263" s="24">
        <f t="shared" si="20"/>
        <v>0</v>
      </c>
      <c r="P263" s="24">
        <f>K263/Date!$B$2*Date!$B$3+K263</f>
        <v>0</v>
      </c>
      <c r="Q263" s="24">
        <f>J263*Date!$B$3+K263</f>
        <v>0</v>
      </c>
      <c r="R263" s="24">
        <f t="shared" si="21"/>
        <v>0</v>
      </c>
      <c r="S263" s="24">
        <f>J263/2*Date!$B$7+K263</f>
        <v>0</v>
      </c>
      <c r="T263" s="24">
        <f t="shared" si="22"/>
        <v>0</v>
      </c>
      <c r="U263" s="24">
        <f t="shared" si="23"/>
        <v>0</v>
      </c>
      <c r="V263" s="4">
        <v>0</v>
      </c>
      <c r="W263" s="4"/>
      <c r="X263" s="28" t="str">
        <f t="shared" si="24"/>
        <v>CHOOSE FORMULA</v>
      </c>
      <c r="Y263" s="4"/>
      <c r="Z263" s="4">
        <v>0</v>
      </c>
    </row>
    <row r="264" spans="1:26">
      <c r="A264" s="1" t="s">
        <v>6</v>
      </c>
      <c r="B264" s="1" t="s">
        <v>282</v>
      </c>
      <c r="C264" s="1" t="s">
        <v>387</v>
      </c>
      <c r="D264" s="1" t="s">
        <v>397</v>
      </c>
      <c r="E264" s="1" t="s">
        <v>8</v>
      </c>
      <c r="F264" s="1" t="s">
        <v>398</v>
      </c>
      <c r="G264" s="4">
        <v>200</v>
      </c>
      <c r="H264" s="4">
        <v>0</v>
      </c>
      <c r="I264" s="4">
        <v>200</v>
      </c>
      <c r="J264" s="4">
        <v>0</v>
      </c>
      <c r="K264" s="4">
        <v>203.58</v>
      </c>
      <c r="L264" s="4">
        <v>0</v>
      </c>
      <c r="M264" s="4">
        <v>200</v>
      </c>
      <c r="N264" s="24">
        <f>IF(AND(B264="60",C264="32"),(J264/'FD Date'!$B$4*'FD Date'!$B$6+K264),(J264/Date!$B$4*Date!$B$6+K264))</f>
        <v>203.58</v>
      </c>
      <c r="O264" s="24">
        <f t="shared" si="20"/>
        <v>0</v>
      </c>
      <c r="P264" s="24">
        <f>K264/Date!$B$2*Date!$B$3+K264</f>
        <v>305.37</v>
      </c>
      <c r="Q264" s="24">
        <f>J264*Date!$B$3+K264</f>
        <v>203.58</v>
      </c>
      <c r="R264" s="24">
        <f t="shared" si="21"/>
        <v>0</v>
      </c>
      <c r="S264" s="24">
        <f>J264/2*Date!$B$7+K264</f>
        <v>203.58</v>
      </c>
      <c r="T264" s="24">
        <f t="shared" si="22"/>
        <v>200</v>
      </c>
      <c r="U264" s="24">
        <f t="shared" si="23"/>
        <v>203.58</v>
      </c>
      <c r="V264" s="4">
        <v>0</v>
      </c>
      <c r="W264" s="4"/>
      <c r="X264" s="28" t="str">
        <f t="shared" si="24"/>
        <v>CHOOSE FORMULA</v>
      </c>
      <c r="Y264" s="4"/>
      <c r="Z264" s="4">
        <v>250</v>
      </c>
    </row>
    <row r="265" spans="1:26">
      <c r="A265" s="1" t="s">
        <v>6</v>
      </c>
      <c r="B265" s="1" t="s">
        <v>282</v>
      </c>
      <c r="C265" s="1" t="s">
        <v>399</v>
      </c>
      <c r="D265" s="1" t="s">
        <v>315</v>
      </c>
      <c r="E265" s="1" t="s">
        <v>13</v>
      </c>
      <c r="F265" s="1" t="s">
        <v>316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1161.24</v>
      </c>
      <c r="M265" s="4">
        <v>1161.24</v>
      </c>
      <c r="N265" s="24">
        <f>IF(AND(B265="60",C265="32"),(J265/'FD Date'!$B$4*'FD Date'!$B$6+K265),(J265/Date!$B$4*Date!$B$6+K265))</f>
        <v>0</v>
      </c>
      <c r="O265" s="24">
        <f t="shared" si="20"/>
        <v>0</v>
      </c>
      <c r="P265" s="24">
        <f>K265/Date!$B$2*Date!$B$3+K265</f>
        <v>0</v>
      </c>
      <c r="Q265" s="24">
        <f>J265*Date!$B$3+K265</f>
        <v>0</v>
      </c>
      <c r="R265" s="24">
        <f t="shared" si="21"/>
        <v>0</v>
      </c>
      <c r="S265" s="24">
        <f>J265/2*Date!$B$7+K265</f>
        <v>0</v>
      </c>
      <c r="T265" s="24">
        <f t="shared" si="22"/>
        <v>0</v>
      </c>
      <c r="U265" s="24">
        <f t="shared" si="23"/>
        <v>0</v>
      </c>
      <c r="V265" s="4">
        <v>0</v>
      </c>
      <c r="W265" s="4"/>
      <c r="X265" s="28" t="str">
        <f t="shared" si="24"/>
        <v>CHOOSE FORMULA</v>
      </c>
      <c r="Y265" s="4"/>
      <c r="Z265" s="4">
        <v>0</v>
      </c>
    </row>
    <row r="266" spans="1:26">
      <c r="A266" s="1" t="s">
        <v>6</v>
      </c>
      <c r="B266" s="1" t="s">
        <v>282</v>
      </c>
      <c r="C266" s="1" t="s">
        <v>399</v>
      </c>
      <c r="D266" s="1" t="s">
        <v>318</v>
      </c>
      <c r="E266" s="1" t="s">
        <v>8</v>
      </c>
      <c r="F266" s="1" t="s">
        <v>319</v>
      </c>
      <c r="G266" s="4">
        <v>254231</v>
      </c>
      <c r="H266" s="4">
        <v>0</v>
      </c>
      <c r="I266" s="4">
        <v>254231</v>
      </c>
      <c r="J266" s="4">
        <v>21196.53</v>
      </c>
      <c r="K266" s="4">
        <v>153744.57</v>
      </c>
      <c r="L266" s="4">
        <v>115275</v>
      </c>
      <c r="M266" s="4">
        <v>188637.79</v>
      </c>
      <c r="N266" s="24">
        <f>IF(AND(B266="60",C266="32"),(J266/'FD Date'!$B$4*'FD Date'!$B$6+K266),(J266/Date!$B$4*Date!$B$6+K266))</f>
        <v>259727.22</v>
      </c>
      <c r="O266" s="24">
        <f t="shared" si="20"/>
        <v>42393.06</v>
      </c>
      <c r="P266" s="24">
        <f>K266/Date!$B$2*Date!$B$3+K266</f>
        <v>230616.85500000001</v>
      </c>
      <c r="Q266" s="24">
        <f>J266*Date!$B$3+K266</f>
        <v>238530.69</v>
      </c>
      <c r="R266" s="24">
        <f t="shared" si="21"/>
        <v>251589.9883695537</v>
      </c>
      <c r="S266" s="24">
        <f>J266/2*Date!$B$7+K266</f>
        <v>238530.69</v>
      </c>
      <c r="T266" s="24">
        <f t="shared" si="22"/>
        <v>254231</v>
      </c>
      <c r="U266" s="24">
        <f t="shared" si="23"/>
        <v>153744.57</v>
      </c>
      <c r="V266" s="4">
        <v>0</v>
      </c>
      <c r="W266" s="4"/>
      <c r="X266" s="28" t="str">
        <f t="shared" si="24"/>
        <v>CHOOSE FORMULA</v>
      </c>
      <c r="Y266" s="4"/>
      <c r="Z266" s="4">
        <v>259751</v>
      </c>
    </row>
    <row r="267" spans="1:26">
      <c r="A267" s="1" t="s">
        <v>6</v>
      </c>
      <c r="B267" s="1" t="s">
        <v>282</v>
      </c>
      <c r="C267" s="1" t="s">
        <v>399</v>
      </c>
      <c r="D267" s="1" t="s">
        <v>318</v>
      </c>
      <c r="E267" s="1" t="s">
        <v>80</v>
      </c>
      <c r="F267" s="1" t="s">
        <v>322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630.47</v>
      </c>
      <c r="M267" s="4">
        <v>630.47</v>
      </c>
      <c r="N267" s="24">
        <f>IF(AND(B267="60",C267="32"),(J267/'FD Date'!$B$4*'FD Date'!$B$6+K267),(J267/Date!$B$4*Date!$B$6+K267))</f>
        <v>0</v>
      </c>
      <c r="O267" s="24">
        <f t="shared" si="20"/>
        <v>0</v>
      </c>
      <c r="P267" s="24">
        <f>K267/Date!$B$2*Date!$B$3+K267</f>
        <v>0</v>
      </c>
      <c r="Q267" s="24">
        <f>J267*Date!$B$3+K267</f>
        <v>0</v>
      </c>
      <c r="R267" s="24">
        <f t="shared" si="21"/>
        <v>0</v>
      </c>
      <c r="S267" s="24">
        <f>J267/2*Date!$B$7+K267</f>
        <v>0</v>
      </c>
      <c r="T267" s="24">
        <f t="shared" si="22"/>
        <v>0</v>
      </c>
      <c r="U267" s="24">
        <f t="shared" si="23"/>
        <v>0</v>
      </c>
      <c r="V267" s="4">
        <v>0</v>
      </c>
      <c r="W267" s="4"/>
      <c r="X267" s="28" t="str">
        <f t="shared" si="24"/>
        <v>CHOOSE FORMULA</v>
      </c>
      <c r="Y267" s="4"/>
      <c r="Z267" s="4">
        <v>0</v>
      </c>
    </row>
    <row r="268" spans="1:26">
      <c r="A268" s="1" t="s">
        <v>6</v>
      </c>
      <c r="B268" s="1" t="s">
        <v>282</v>
      </c>
      <c r="C268" s="1" t="s">
        <v>399</v>
      </c>
      <c r="D268" s="1" t="s">
        <v>318</v>
      </c>
      <c r="E268" s="1" t="s">
        <v>323</v>
      </c>
      <c r="F268" s="1" t="s">
        <v>324</v>
      </c>
      <c r="G268" s="4">
        <v>600</v>
      </c>
      <c r="H268" s="4">
        <v>0</v>
      </c>
      <c r="I268" s="4">
        <v>600</v>
      </c>
      <c r="J268" s="4">
        <v>100</v>
      </c>
      <c r="K268" s="4">
        <v>753.57</v>
      </c>
      <c r="L268" s="4">
        <v>175</v>
      </c>
      <c r="M268" s="4">
        <v>621.42999999999995</v>
      </c>
      <c r="N268" s="24">
        <f>IF(AND(B268="60",C268="32"),(J268/'FD Date'!$B$4*'FD Date'!$B$6+K268),(J268/Date!$B$4*Date!$B$6+K268))</f>
        <v>1253.5700000000002</v>
      </c>
      <c r="O268" s="24">
        <f t="shared" si="20"/>
        <v>200</v>
      </c>
      <c r="P268" s="24">
        <f>K268/Date!$B$2*Date!$B$3+K268</f>
        <v>1130.355</v>
      </c>
      <c r="Q268" s="24">
        <f>J268*Date!$B$3+K268</f>
        <v>1153.5700000000002</v>
      </c>
      <c r="R268" s="24">
        <f t="shared" si="21"/>
        <v>2675.9486005714284</v>
      </c>
      <c r="S268" s="24">
        <f>J268/2*Date!$B$7+K268</f>
        <v>1153.5700000000002</v>
      </c>
      <c r="T268" s="24">
        <f t="shared" si="22"/>
        <v>600</v>
      </c>
      <c r="U268" s="24">
        <f t="shared" si="23"/>
        <v>753.57</v>
      </c>
      <c r="V268" s="4">
        <v>0</v>
      </c>
      <c r="W268" s="4"/>
      <c r="X268" s="28" t="str">
        <f t="shared" si="24"/>
        <v>CHOOSE FORMULA</v>
      </c>
      <c r="Y268" s="4"/>
      <c r="Z268" s="4">
        <v>1254</v>
      </c>
    </row>
    <row r="269" spans="1:26">
      <c r="A269" s="1" t="s">
        <v>6</v>
      </c>
      <c r="B269" s="1" t="s">
        <v>282</v>
      </c>
      <c r="C269" s="1" t="s">
        <v>399</v>
      </c>
      <c r="D269" s="1" t="s">
        <v>318</v>
      </c>
      <c r="E269" s="1" t="s">
        <v>325</v>
      </c>
      <c r="F269" s="1" t="s">
        <v>326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24">
        <f>IF(AND(B269="60",C269="32"),(J269/'FD Date'!$B$4*'FD Date'!$B$6+K269),(J269/Date!$B$4*Date!$B$6+K269))</f>
        <v>0</v>
      </c>
      <c r="O269" s="24">
        <f t="shared" si="20"/>
        <v>0</v>
      </c>
      <c r="P269" s="24">
        <f>K269/Date!$B$2*Date!$B$3+K269</f>
        <v>0</v>
      </c>
      <c r="Q269" s="24">
        <f>J269*Date!$B$3+K269</f>
        <v>0</v>
      </c>
      <c r="R269" s="24">
        <f t="shared" si="21"/>
        <v>0</v>
      </c>
      <c r="S269" s="24">
        <f>J269/2*Date!$B$7+K269</f>
        <v>0</v>
      </c>
      <c r="T269" s="24">
        <f t="shared" si="22"/>
        <v>0</v>
      </c>
      <c r="U269" s="24">
        <f t="shared" si="23"/>
        <v>0</v>
      </c>
      <c r="V269" s="4">
        <v>0</v>
      </c>
      <c r="W269" s="4"/>
      <c r="X269" s="28" t="str">
        <f t="shared" si="24"/>
        <v>CHOOSE FORMULA</v>
      </c>
      <c r="Y269" s="4"/>
      <c r="Z269" s="4">
        <v>0</v>
      </c>
    </row>
    <row r="270" spans="1:26">
      <c r="A270" s="1" t="s">
        <v>6</v>
      </c>
      <c r="B270" s="1" t="s">
        <v>282</v>
      </c>
      <c r="C270" s="1" t="s">
        <v>399</v>
      </c>
      <c r="D270" s="1" t="s">
        <v>327</v>
      </c>
      <c r="E270" s="1" t="s">
        <v>8</v>
      </c>
      <c r="F270" s="1" t="s">
        <v>328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382.08</v>
      </c>
      <c r="M270" s="4">
        <v>382.08</v>
      </c>
      <c r="N270" s="24">
        <f>IF(AND(B270="60",C270="32"),(J270/'FD Date'!$B$4*'FD Date'!$B$6+K270),(J270/Date!$B$4*Date!$B$6+K270))</f>
        <v>0</v>
      </c>
      <c r="O270" s="24">
        <f t="shared" si="20"/>
        <v>0</v>
      </c>
      <c r="P270" s="24">
        <f>K270/Date!$B$2*Date!$B$3+K270</f>
        <v>0</v>
      </c>
      <c r="Q270" s="24">
        <f>J270*Date!$B$3+K270</f>
        <v>0</v>
      </c>
      <c r="R270" s="24">
        <f t="shared" si="21"/>
        <v>0</v>
      </c>
      <c r="S270" s="24">
        <f>J270/2*Date!$B$7+K270</f>
        <v>0</v>
      </c>
      <c r="T270" s="24">
        <f t="shared" si="22"/>
        <v>0</v>
      </c>
      <c r="U270" s="24">
        <f t="shared" si="23"/>
        <v>0</v>
      </c>
      <c r="V270" s="4">
        <v>0</v>
      </c>
      <c r="W270" s="4"/>
      <c r="X270" s="28" t="str">
        <f t="shared" si="24"/>
        <v>CHOOSE FORMULA</v>
      </c>
      <c r="Y270" s="4"/>
      <c r="Z270" s="4">
        <v>0</v>
      </c>
    </row>
    <row r="271" spans="1:26">
      <c r="A271" s="1" t="s">
        <v>6</v>
      </c>
      <c r="B271" s="1" t="s">
        <v>282</v>
      </c>
      <c r="C271" s="1" t="s">
        <v>399</v>
      </c>
      <c r="D271" s="1" t="s">
        <v>329</v>
      </c>
      <c r="E271" s="1" t="s">
        <v>8</v>
      </c>
      <c r="F271" s="1" t="s">
        <v>330</v>
      </c>
      <c r="G271" s="4">
        <v>2500</v>
      </c>
      <c r="H271" s="4">
        <v>0</v>
      </c>
      <c r="I271" s="4">
        <v>2500</v>
      </c>
      <c r="J271" s="4">
        <v>249.58</v>
      </c>
      <c r="K271" s="4">
        <v>1843.75</v>
      </c>
      <c r="L271" s="4">
        <v>1696.11</v>
      </c>
      <c r="M271" s="4">
        <v>2582.91</v>
      </c>
      <c r="N271" s="24">
        <f>IF(AND(B271="60",C271="32"),(J271/'FD Date'!$B$4*'FD Date'!$B$6+K271),(J271/Date!$B$4*Date!$B$6+K271))</f>
        <v>3091.65</v>
      </c>
      <c r="O271" s="24">
        <f t="shared" si="20"/>
        <v>499.16</v>
      </c>
      <c r="P271" s="24">
        <f>K271/Date!$B$2*Date!$B$3+K271</f>
        <v>2765.625</v>
      </c>
      <c r="Q271" s="24">
        <f>J271*Date!$B$3+K271</f>
        <v>2842.07</v>
      </c>
      <c r="R271" s="24">
        <f t="shared" si="21"/>
        <v>2807.7426066115995</v>
      </c>
      <c r="S271" s="24">
        <f>J271/2*Date!$B$7+K271</f>
        <v>2842.07</v>
      </c>
      <c r="T271" s="24">
        <f t="shared" si="22"/>
        <v>2500</v>
      </c>
      <c r="U271" s="24">
        <f t="shared" si="23"/>
        <v>1843.75</v>
      </c>
      <c r="V271" s="4">
        <v>0</v>
      </c>
      <c r="W271" s="4"/>
      <c r="X271" s="28" t="str">
        <f t="shared" si="24"/>
        <v>CHOOSE FORMULA</v>
      </c>
      <c r="Y271" s="4"/>
      <c r="Z271" s="4">
        <v>3398</v>
      </c>
    </row>
    <row r="272" spans="1:26">
      <c r="A272" s="1" t="s">
        <v>6</v>
      </c>
      <c r="B272" s="1" t="s">
        <v>282</v>
      </c>
      <c r="C272" s="1" t="s">
        <v>399</v>
      </c>
      <c r="D272" s="1" t="s">
        <v>331</v>
      </c>
      <c r="E272" s="1" t="s">
        <v>84</v>
      </c>
      <c r="F272" s="1" t="s">
        <v>333</v>
      </c>
      <c r="G272" s="4">
        <v>280</v>
      </c>
      <c r="H272" s="4">
        <v>0</v>
      </c>
      <c r="I272" s="4">
        <v>280</v>
      </c>
      <c r="J272" s="4">
        <v>34.24</v>
      </c>
      <c r="K272" s="4">
        <v>227.59</v>
      </c>
      <c r="L272" s="4">
        <v>184.8</v>
      </c>
      <c r="M272" s="4">
        <v>278.97000000000003</v>
      </c>
      <c r="N272" s="24">
        <f>IF(AND(B272="60",C272="32"),(J272/'FD Date'!$B$4*'FD Date'!$B$6+K272),(J272/Date!$B$4*Date!$B$6+K272))</f>
        <v>398.79</v>
      </c>
      <c r="O272" s="24">
        <f t="shared" si="20"/>
        <v>68.48</v>
      </c>
      <c r="P272" s="24">
        <f>K272/Date!$B$2*Date!$B$3+K272</f>
        <v>341.38499999999999</v>
      </c>
      <c r="Q272" s="24">
        <f>J272*Date!$B$3+K272</f>
        <v>364.55</v>
      </c>
      <c r="R272" s="24">
        <f t="shared" si="21"/>
        <v>343.5648392857143</v>
      </c>
      <c r="S272" s="24">
        <f>J272/2*Date!$B$7+K272</f>
        <v>364.55</v>
      </c>
      <c r="T272" s="24">
        <f t="shared" si="22"/>
        <v>280</v>
      </c>
      <c r="U272" s="24">
        <f t="shared" si="23"/>
        <v>227.59</v>
      </c>
      <c r="V272" s="4">
        <v>0</v>
      </c>
      <c r="W272" s="4"/>
      <c r="X272" s="28" t="str">
        <f t="shared" si="24"/>
        <v>CHOOSE FORMULA</v>
      </c>
      <c r="Y272" s="4"/>
      <c r="Z272" s="4">
        <v>365</v>
      </c>
    </row>
    <row r="273" spans="1:26">
      <c r="A273" s="1" t="s">
        <v>6</v>
      </c>
      <c r="B273" s="1" t="s">
        <v>282</v>
      </c>
      <c r="C273" s="1" t="s">
        <v>399</v>
      </c>
      <c r="D273" s="1" t="s">
        <v>331</v>
      </c>
      <c r="E273" s="1" t="s">
        <v>334</v>
      </c>
      <c r="F273" s="1" t="s">
        <v>335</v>
      </c>
      <c r="G273" s="4">
        <v>1147</v>
      </c>
      <c r="H273" s="4">
        <v>0</v>
      </c>
      <c r="I273" s="4">
        <v>1147</v>
      </c>
      <c r="J273" s="4">
        <v>66.900000000000006</v>
      </c>
      <c r="K273" s="4">
        <v>504.14</v>
      </c>
      <c r="L273" s="4">
        <v>431.2</v>
      </c>
      <c r="M273" s="4">
        <v>698.64</v>
      </c>
      <c r="N273" s="24">
        <f>IF(AND(B273="60",C273="32"),(J273/'FD Date'!$B$4*'FD Date'!$B$6+K273),(J273/Date!$B$4*Date!$B$6+K273))</f>
        <v>838.64</v>
      </c>
      <c r="O273" s="24">
        <f t="shared" si="20"/>
        <v>133.80000000000001</v>
      </c>
      <c r="P273" s="24">
        <f>K273/Date!$B$2*Date!$B$3+K273</f>
        <v>756.21</v>
      </c>
      <c r="Q273" s="24">
        <f>J273*Date!$B$3+K273</f>
        <v>771.74</v>
      </c>
      <c r="R273" s="24">
        <f t="shared" si="21"/>
        <v>816.81903896103893</v>
      </c>
      <c r="S273" s="24">
        <f>J273/2*Date!$B$7+K273</f>
        <v>771.74</v>
      </c>
      <c r="T273" s="24">
        <f t="shared" si="22"/>
        <v>1147</v>
      </c>
      <c r="U273" s="24">
        <f t="shared" si="23"/>
        <v>504.14</v>
      </c>
      <c r="V273" s="4">
        <v>0</v>
      </c>
      <c r="W273" s="4"/>
      <c r="X273" s="28" t="str">
        <f t="shared" si="24"/>
        <v>CHOOSE FORMULA</v>
      </c>
      <c r="Y273" s="4"/>
      <c r="Z273" s="4">
        <v>772</v>
      </c>
    </row>
    <row r="274" spans="1:26">
      <c r="A274" s="1" t="s">
        <v>6</v>
      </c>
      <c r="B274" s="1" t="s">
        <v>282</v>
      </c>
      <c r="C274" s="1" t="s">
        <v>399</v>
      </c>
      <c r="D274" s="1" t="s">
        <v>331</v>
      </c>
      <c r="E274" s="1" t="s">
        <v>336</v>
      </c>
      <c r="F274" s="1" t="s">
        <v>337</v>
      </c>
      <c r="G274" s="4">
        <v>21393</v>
      </c>
      <c r="H274" s="4">
        <v>0</v>
      </c>
      <c r="I274" s="4">
        <v>21393</v>
      </c>
      <c r="J274" s="4">
        <v>3249.14</v>
      </c>
      <c r="K274" s="4">
        <v>20311.79</v>
      </c>
      <c r="L274" s="4">
        <v>8158.46</v>
      </c>
      <c r="M274" s="4">
        <v>13967.15</v>
      </c>
      <c r="N274" s="24">
        <f>IF(AND(B274="60",C274="32"),(J274/'FD Date'!$B$4*'FD Date'!$B$6+K274),(J274/Date!$B$4*Date!$B$6+K274))</f>
        <v>36557.49</v>
      </c>
      <c r="O274" s="24">
        <f t="shared" si="20"/>
        <v>6498.28</v>
      </c>
      <c r="P274" s="24">
        <f>K274/Date!$B$2*Date!$B$3+K274</f>
        <v>30467.685000000001</v>
      </c>
      <c r="Q274" s="24">
        <f>J274*Date!$B$3+K274</f>
        <v>33308.35</v>
      </c>
      <c r="R274" s="24">
        <f t="shared" si="21"/>
        <v>34773.452060621734</v>
      </c>
      <c r="S274" s="24">
        <f>J274/2*Date!$B$7+K274</f>
        <v>33308.35</v>
      </c>
      <c r="T274" s="24">
        <f t="shared" si="22"/>
        <v>21393</v>
      </c>
      <c r="U274" s="24">
        <f t="shared" si="23"/>
        <v>20311.79</v>
      </c>
      <c r="V274" s="4">
        <v>0</v>
      </c>
      <c r="W274" s="4"/>
      <c r="X274" s="28" t="str">
        <f t="shared" si="24"/>
        <v>CHOOSE FORMULA</v>
      </c>
      <c r="Y274" s="4"/>
      <c r="Z274" s="4">
        <v>33308</v>
      </c>
    </row>
    <row r="275" spans="1:26">
      <c r="A275" s="1" t="s">
        <v>6</v>
      </c>
      <c r="B275" s="1" t="s">
        <v>282</v>
      </c>
      <c r="C275" s="1" t="s">
        <v>399</v>
      </c>
      <c r="D275" s="1" t="s">
        <v>331</v>
      </c>
      <c r="E275" s="1" t="s">
        <v>338</v>
      </c>
      <c r="F275" s="1" t="s">
        <v>339</v>
      </c>
      <c r="G275" s="4">
        <v>1500</v>
      </c>
      <c r="H275" s="4">
        <v>0</v>
      </c>
      <c r="I275" s="4">
        <v>1500</v>
      </c>
      <c r="J275" s="4">
        <v>0</v>
      </c>
      <c r="K275" s="4">
        <v>0</v>
      </c>
      <c r="L275" s="4">
        <v>1524.4</v>
      </c>
      <c r="M275" s="4">
        <v>1691.07</v>
      </c>
      <c r="N275" s="24">
        <f>IF(AND(B275="60",C275="32"),(J275/'FD Date'!$B$4*'FD Date'!$B$6+K275),(J275/Date!$B$4*Date!$B$6+K275))</f>
        <v>0</v>
      </c>
      <c r="O275" s="24">
        <f t="shared" si="20"/>
        <v>0</v>
      </c>
      <c r="P275" s="24">
        <f>K275/Date!$B$2*Date!$B$3+K275</f>
        <v>0</v>
      </c>
      <c r="Q275" s="24">
        <f>J275*Date!$B$3+K275</f>
        <v>0</v>
      </c>
      <c r="R275" s="24">
        <f t="shared" si="21"/>
        <v>0</v>
      </c>
      <c r="S275" s="24">
        <f>J275/2*Date!$B$7+K275</f>
        <v>0</v>
      </c>
      <c r="T275" s="24">
        <f t="shared" si="22"/>
        <v>1500</v>
      </c>
      <c r="U275" s="24">
        <f t="shared" si="23"/>
        <v>0</v>
      </c>
      <c r="V275" s="4">
        <v>0</v>
      </c>
      <c r="W275" s="4"/>
      <c r="X275" s="28" t="str">
        <f t="shared" si="24"/>
        <v>CHOOSE FORMULA</v>
      </c>
      <c r="Y275" s="4"/>
      <c r="Z275" s="4">
        <v>0</v>
      </c>
    </row>
    <row r="276" spans="1:26">
      <c r="A276" s="1" t="s">
        <v>6</v>
      </c>
      <c r="B276" s="1" t="s">
        <v>282</v>
      </c>
      <c r="C276" s="1" t="s">
        <v>399</v>
      </c>
      <c r="D276" s="1" t="s">
        <v>331</v>
      </c>
      <c r="E276" s="1" t="s">
        <v>340</v>
      </c>
      <c r="F276" s="1" t="s">
        <v>341</v>
      </c>
      <c r="G276" s="4">
        <v>880</v>
      </c>
      <c r="H276" s="4">
        <v>0</v>
      </c>
      <c r="I276" s="4">
        <v>880</v>
      </c>
      <c r="J276" s="4">
        <v>0</v>
      </c>
      <c r="K276" s="4">
        <v>293.32</v>
      </c>
      <c r="L276" s="4">
        <v>321.57</v>
      </c>
      <c r="M276" s="4">
        <v>539.25</v>
      </c>
      <c r="N276" s="24">
        <f>IF(AND(B276="60",C276="32"),(J276/'FD Date'!$B$4*'FD Date'!$B$6+K276),(J276/Date!$B$4*Date!$B$6+K276))</f>
        <v>293.32</v>
      </c>
      <c r="O276" s="24">
        <f t="shared" si="20"/>
        <v>0</v>
      </c>
      <c r="P276" s="24">
        <f>K276/Date!$B$2*Date!$B$3+K276</f>
        <v>439.98</v>
      </c>
      <c r="Q276" s="24">
        <f>J276*Date!$B$3+K276</f>
        <v>293.32</v>
      </c>
      <c r="R276" s="24">
        <f t="shared" si="21"/>
        <v>491.8767608918742</v>
      </c>
      <c r="S276" s="24">
        <f>J276/2*Date!$B$7+K276</f>
        <v>293.32</v>
      </c>
      <c r="T276" s="24">
        <f t="shared" si="22"/>
        <v>880</v>
      </c>
      <c r="U276" s="24">
        <f t="shared" si="23"/>
        <v>293.32</v>
      </c>
      <c r="V276" s="4">
        <v>0</v>
      </c>
      <c r="W276" s="4"/>
      <c r="X276" s="28" t="str">
        <f t="shared" si="24"/>
        <v>CHOOSE FORMULA</v>
      </c>
      <c r="Y276" s="4"/>
      <c r="Z276" s="4">
        <v>588</v>
      </c>
    </row>
    <row r="277" spans="1:26">
      <c r="A277" s="1" t="s">
        <v>6</v>
      </c>
      <c r="B277" s="1" t="s">
        <v>282</v>
      </c>
      <c r="C277" s="1" t="s">
        <v>399</v>
      </c>
      <c r="D277" s="1" t="s">
        <v>342</v>
      </c>
      <c r="E277" s="1" t="s">
        <v>8</v>
      </c>
      <c r="F277" s="1" t="s">
        <v>343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-801.21</v>
      </c>
      <c r="M277" s="4">
        <v>0</v>
      </c>
      <c r="N277" s="24">
        <f>IF(AND(B277="60",C277="32"),(J277/'FD Date'!$B$4*'FD Date'!$B$6+K277),(J277/Date!$B$4*Date!$B$6+K277))</f>
        <v>0</v>
      </c>
      <c r="O277" s="24">
        <f t="shared" si="20"/>
        <v>0</v>
      </c>
      <c r="P277" s="24">
        <f>K277/Date!$B$2*Date!$B$3+K277</f>
        <v>0</v>
      </c>
      <c r="Q277" s="24">
        <f>J277*Date!$B$3+K277</f>
        <v>0</v>
      </c>
      <c r="R277" s="24">
        <f t="shared" si="21"/>
        <v>0</v>
      </c>
      <c r="S277" s="24">
        <f>J277/2*Date!$B$7+K277</f>
        <v>0</v>
      </c>
      <c r="T277" s="24">
        <f t="shared" si="22"/>
        <v>0</v>
      </c>
      <c r="U277" s="24">
        <f t="shared" si="23"/>
        <v>0</v>
      </c>
      <c r="V277" s="4">
        <v>0</v>
      </c>
      <c r="W277" s="4"/>
      <c r="X277" s="28" t="str">
        <f t="shared" si="24"/>
        <v>CHOOSE FORMULA</v>
      </c>
      <c r="Y277" s="4"/>
      <c r="Z277" s="4">
        <v>0</v>
      </c>
    </row>
    <row r="278" spans="1:26">
      <c r="A278" s="1" t="s">
        <v>6</v>
      </c>
      <c r="B278" s="1" t="s">
        <v>282</v>
      </c>
      <c r="C278" s="1" t="s">
        <v>399</v>
      </c>
      <c r="D278" s="1" t="s">
        <v>342</v>
      </c>
      <c r="E278" s="1" t="s">
        <v>13</v>
      </c>
      <c r="F278" s="1" t="s">
        <v>344</v>
      </c>
      <c r="G278" s="4">
        <v>42113</v>
      </c>
      <c r="H278" s="4">
        <v>0</v>
      </c>
      <c r="I278" s="4">
        <v>42113</v>
      </c>
      <c r="J278" s="4">
        <v>3574.49</v>
      </c>
      <c r="K278" s="4">
        <v>25557.3</v>
      </c>
      <c r="L278" s="4">
        <v>18979.27</v>
      </c>
      <c r="M278" s="4">
        <v>29350.080000000002</v>
      </c>
      <c r="N278" s="24">
        <f>IF(AND(B278="60",C278="32"),(J278/'FD Date'!$B$4*'FD Date'!$B$6+K278),(J278/Date!$B$4*Date!$B$6+K278))</f>
        <v>43429.75</v>
      </c>
      <c r="O278" s="24">
        <f t="shared" si="20"/>
        <v>7148.98</v>
      </c>
      <c r="P278" s="24">
        <f>K278/Date!$B$2*Date!$B$3+K278</f>
        <v>38335.949999999997</v>
      </c>
      <c r="Q278" s="24">
        <f>J278*Date!$B$3+K278</f>
        <v>39855.259999999995</v>
      </c>
      <c r="R278" s="24">
        <f t="shared" si="21"/>
        <v>39522.531666602561</v>
      </c>
      <c r="S278" s="24">
        <f>J278/2*Date!$B$7+K278</f>
        <v>39855.259999999995</v>
      </c>
      <c r="T278" s="24">
        <f t="shared" si="22"/>
        <v>42113</v>
      </c>
      <c r="U278" s="24">
        <f t="shared" si="23"/>
        <v>25557.3</v>
      </c>
      <c r="V278" s="4">
        <v>0</v>
      </c>
      <c r="W278" s="4"/>
      <c r="X278" s="28" t="str">
        <f t="shared" si="24"/>
        <v>CHOOSE FORMULA</v>
      </c>
      <c r="Y278" s="4"/>
      <c r="Z278" s="4">
        <v>43424</v>
      </c>
    </row>
    <row r="279" spans="1:26">
      <c r="A279" s="1" t="s">
        <v>6</v>
      </c>
      <c r="B279" s="1" t="s">
        <v>282</v>
      </c>
      <c r="C279" s="1" t="s">
        <v>399</v>
      </c>
      <c r="D279" s="1" t="s">
        <v>345</v>
      </c>
      <c r="E279" s="1" t="s">
        <v>8</v>
      </c>
      <c r="F279" s="1" t="s">
        <v>346</v>
      </c>
      <c r="G279" s="4">
        <v>0</v>
      </c>
      <c r="H279" s="4">
        <v>0</v>
      </c>
      <c r="I279" s="4">
        <v>0</v>
      </c>
      <c r="J279" s="4">
        <v>0</v>
      </c>
      <c r="K279" s="4">
        <v>48</v>
      </c>
      <c r="L279" s="4">
        <v>35</v>
      </c>
      <c r="M279" s="4">
        <v>83</v>
      </c>
      <c r="N279" s="24">
        <f>IF(AND(B279="60",C279="32"),(J279/'FD Date'!$B$4*'FD Date'!$B$6+K279),(J279/Date!$B$4*Date!$B$6+K279))</f>
        <v>48</v>
      </c>
      <c r="O279" s="24">
        <f t="shared" si="20"/>
        <v>0</v>
      </c>
      <c r="P279" s="24">
        <f>K279/Date!$B$2*Date!$B$3+K279</f>
        <v>72</v>
      </c>
      <c r="Q279" s="24">
        <f>J279*Date!$B$3+K279</f>
        <v>48</v>
      </c>
      <c r="R279" s="24">
        <f t="shared" si="21"/>
        <v>113.82857142857142</v>
      </c>
      <c r="S279" s="24">
        <f>J279/2*Date!$B$7+K279</f>
        <v>48</v>
      </c>
      <c r="T279" s="24">
        <f t="shared" si="22"/>
        <v>0</v>
      </c>
      <c r="U279" s="24">
        <f t="shared" si="23"/>
        <v>48</v>
      </c>
      <c r="V279" s="4">
        <v>0</v>
      </c>
      <c r="W279" s="4"/>
      <c r="X279" s="28" t="str">
        <f t="shared" si="24"/>
        <v>CHOOSE FORMULA</v>
      </c>
      <c r="Y279" s="4"/>
      <c r="Z279" s="4">
        <v>48</v>
      </c>
    </row>
    <row r="280" spans="1:26">
      <c r="A280" s="1" t="s">
        <v>6</v>
      </c>
      <c r="B280" s="1" t="s">
        <v>282</v>
      </c>
      <c r="C280" s="1" t="s">
        <v>399</v>
      </c>
      <c r="D280" s="1" t="s">
        <v>347</v>
      </c>
      <c r="E280" s="1" t="s">
        <v>8</v>
      </c>
      <c r="F280" s="1" t="s">
        <v>348</v>
      </c>
      <c r="G280" s="4">
        <v>351</v>
      </c>
      <c r="H280" s="4">
        <v>0</v>
      </c>
      <c r="I280" s="4">
        <v>351</v>
      </c>
      <c r="J280" s="4">
        <v>-420.47</v>
      </c>
      <c r="K280" s="4">
        <v>132.16</v>
      </c>
      <c r="L280" s="4">
        <v>194.95</v>
      </c>
      <c r="M280" s="4">
        <v>239.22</v>
      </c>
      <c r="N280" s="24">
        <f>IF(AND(B280="60",C280="32"),(J280/'FD Date'!$B$4*'FD Date'!$B$6+K280),(J280/Date!$B$4*Date!$B$6+K280))</f>
        <v>-1970.1900000000003</v>
      </c>
      <c r="O280" s="24">
        <f t="shared" si="20"/>
        <v>-840.94</v>
      </c>
      <c r="P280" s="24">
        <f>K280/Date!$B$2*Date!$B$3+K280</f>
        <v>198.24</v>
      </c>
      <c r="Q280" s="24">
        <f>J280*Date!$B$3+K280</f>
        <v>-1549.72</v>
      </c>
      <c r="R280" s="24">
        <f t="shared" si="21"/>
        <v>162.17140394973069</v>
      </c>
      <c r="S280" s="24">
        <f>J280/2*Date!$B$7+K280</f>
        <v>-1549.72</v>
      </c>
      <c r="T280" s="24">
        <f t="shared" si="22"/>
        <v>351</v>
      </c>
      <c r="U280" s="24">
        <f t="shared" si="23"/>
        <v>132.16</v>
      </c>
      <c r="V280" s="4">
        <v>0</v>
      </c>
      <c r="W280" s="4"/>
      <c r="X280" s="28" t="str">
        <f t="shared" si="24"/>
        <v>CHOOSE FORMULA</v>
      </c>
      <c r="Y280" s="4"/>
      <c r="Z280" s="4">
        <v>1082</v>
      </c>
    </row>
    <row r="281" spans="1:26">
      <c r="A281" s="1" t="s">
        <v>6</v>
      </c>
      <c r="B281" s="1" t="s">
        <v>282</v>
      </c>
      <c r="C281" s="1" t="s">
        <v>399</v>
      </c>
      <c r="D281" s="1" t="s">
        <v>349</v>
      </c>
      <c r="E281" s="1" t="s">
        <v>8</v>
      </c>
      <c r="F281" s="1" t="s">
        <v>350</v>
      </c>
      <c r="G281" s="4">
        <v>0</v>
      </c>
      <c r="H281" s="4">
        <v>0</v>
      </c>
      <c r="I281" s="4">
        <v>0</v>
      </c>
      <c r="J281" s="4">
        <v>0</v>
      </c>
      <c r="K281" s="4">
        <v>179.28</v>
      </c>
      <c r="L281" s="4">
        <v>432</v>
      </c>
      <c r="M281" s="4">
        <v>897.72</v>
      </c>
      <c r="N281" s="24">
        <f>IF(AND(B281="60",C281="32"),(J281/'FD Date'!$B$4*'FD Date'!$B$6+K281),(J281/Date!$B$4*Date!$B$6+K281))</f>
        <v>179.28</v>
      </c>
      <c r="O281" s="24">
        <f t="shared" si="20"/>
        <v>0</v>
      </c>
      <c r="P281" s="24">
        <f>K281/Date!$B$2*Date!$B$3+K281</f>
        <v>268.92</v>
      </c>
      <c r="Q281" s="24">
        <f>J281*Date!$B$3+K281</f>
        <v>179.28</v>
      </c>
      <c r="R281" s="24">
        <f t="shared" si="21"/>
        <v>372.55380000000002</v>
      </c>
      <c r="S281" s="24">
        <f>J281/2*Date!$B$7+K281</f>
        <v>179.28</v>
      </c>
      <c r="T281" s="24">
        <f t="shared" si="22"/>
        <v>0</v>
      </c>
      <c r="U281" s="24">
        <f t="shared" si="23"/>
        <v>179.28</v>
      </c>
      <c r="V281" s="4">
        <v>0</v>
      </c>
      <c r="W281" s="4"/>
      <c r="X281" s="28" t="str">
        <f t="shared" si="24"/>
        <v>CHOOSE FORMULA</v>
      </c>
      <c r="Y281" s="4"/>
      <c r="Z281" s="4">
        <v>152</v>
      </c>
    </row>
    <row r="282" spans="1:26">
      <c r="A282" s="1" t="s">
        <v>6</v>
      </c>
      <c r="B282" s="1" t="s">
        <v>282</v>
      </c>
      <c r="C282" s="1" t="s">
        <v>399</v>
      </c>
      <c r="D282" s="1" t="s">
        <v>351</v>
      </c>
      <c r="E282" s="1" t="s">
        <v>8</v>
      </c>
      <c r="F282" s="1" t="s">
        <v>352</v>
      </c>
      <c r="G282" s="4">
        <v>3732</v>
      </c>
      <c r="H282" s="4">
        <v>0</v>
      </c>
      <c r="I282" s="4">
        <v>3732</v>
      </c>
      <c r="J282" s="4">
        <v>311.63</v>
      </c>
      <c r="K282" s="4">
        <v>2261.52</v>
      </c>
      <c r="L282" s="4">
        <v>1839.33</v>
      </c>
      <c r="M282" s="4">
        <v>2865.64</v>
      </c>
      <c r="N282" s="24">
        <f>IF(AND(B282="60",C282="32"),(J282/'FD Date'!$B$4*'FD Date'!$B$6+K282),(J282/Date!$B$4*Date!$B$6+K282))</f>
        <v>3819.67</v>
      </c>
      <c r="O282" s="24">
        <f t="shared" si="20"/>
        <v>623.26</v>
      </c>
      <c r="P282" s="24">
        <f>K282/Date!$B$2*Date!$B$3+K282</f>
        <v>3392.2799999999997</v>
      </c>
      <c r="Q282" s="24">
        <f>J282*Date!$B$3+K282</f>
        <v>3508.04</v>
      </c>
      <c r="R282" s="24">
        <f t="shared" si="21"/>
        <v>3523.4037246171156</v>
      </c>
      <c r="S282" s="24">
        <f>J282/2*Date!$B$7+K282</f>
        <v>3508.04</v>
      </c>
      <c r="T282" s="24">
        <f t="shared" si="22"/>
        <v>3732</v>
      </c>
      <c r="U282" s="24">
        <f t="shared" si="23"/>
        <v>2261.52</v>
      </c>
      <c r="V282" s="4">
        <v>0</v>
      </c>
      <c r="W282" s="4"/>
      <c r="X282" s="28" t="str">
        <f t="shared" si="24"/>
        <v>CHOOSE FORMULA</v>
      </c>
      <c r="Y282" s="4"/>
      <c r="Z282" s="4">
        <v>3819</v>
      </c>
    </row>
    <row r="283" spans="1:26">
      <c r="A283" s="1" t="s">
        <v>6</v>
      </c>
      <c r="B283" s="1" t="s">
        <v>282</v>
      </c>
      <c r="C283" s="1" t="s">
        <v>399</v>
      </c>
      <c r="D283" s="1" t="s">
        <v>355</v>
      </c>
      <c r="E283" s="1" t="s">
        <v>8</v>
      </c>
      <c r="F283" s="1" t="s">
        <v>356</v>
      </c>
      <c r="G283" s="4">
        <v>823</v>
      </c>
      <c r="H283" s="4">
        <v>0</v>
      </c>
      <c r="I283" s="4">
        <v>823</v>
      </c>
      <c r="J283" s="4">
        <v>47.86</v>
      </c>
      <c r="K283" s="4">
        <v>323.38</v>
      </c>
      <c r="L283" s="4">
        <v>206.41</v>
      </c>
      <c r="M283" s="4">
        <v>348.37</v>
      </c>
      <c r="N283" s="24">
        <f>IF(AND(B283="60",C283="32"),(J283/'FD Date'!$B$4*'FD Date'!$B$6+K283),(J283/Date!$B$4*Date!$B$6+K283))</f>
        <v>562.68000000000006</v>
      </c>
      <c r="O283" s="24">
        <f t="shared" si="20"/>
        <v>95.72</v>
      </c>
      <c r="P283" s="24">
        <f>K283/Date!$B$2*Date!$B$3+K283</f>
        <v>485.07</v>
      </c>
      <c r="Q283" s="24">
        <f>J283*Date!$B$3+K283</f>
        <v>514.81999999999994</v>
      </c>
      <c r="R283" s="24">
        <f t="shared" si="21"/>
        <v>545.78698028196311</v>
      </c>
      <c r="S283" s="24">
        <f>J283/2*Date!$B$7+K283</f>
        <v>514.81999999999994</v>
      </c>
      <c r="T283" s="24">
        <f t="shared" si="22"/>
        <v>823</v>
      </c>
      <c r="U283" s="24">
        <f t="shared" si="23"/>
        <v>323.38</v>
      </c>
      <c r="V283" s="4">
        <v>0</v>
      </c>
      <c r="W283" s="4"/>
      <c r="X283" s="28" t="str">
        <f t="shared" si="24"/>
        <v>CHOOSE FORMULA</v>
      </c>
      <c r="Y283" s="4"/>
      <c r="Z283" s="4">
        <v>515</v>
      </c>
    </row>
    <row r="284" spans="1:26">
      <c r="A284" s="1" t="s">
        <v>6</v>
      </c>
      <c r="B284" s="1" t="s">
        <v>282</v>
      </c>
      <c r="C284" s="1" t="s">
        <v>399</v>
      </c>
      <c r="D284" s="1" t="s">
        <v>357</v>
      </c>
      <c r="E284" s="1" t="s">
        <v>8</v>
      </c>
      <c r="F284" s="1" t="s">
        <v>358</v>
      </c>
      <c r="G284" s="4">
        <v>0</v>
      </c>
      <c r="H284" s="4">
        <v>0</v>
      </c>
      <c r="I284" s="4">
        <v>0</v>
      </c>
      <c r="J284" s="4">
        <v>0</v>
      </c>
      <c r="K284" s="4">
        <v>48.95</v>
      </c>
      <c r="L284" s="4">
        <v>18.95</v>
      </c>
      <c r="M284" s="4">
        <v>37.9</v>
      </c>
      <c r="N284" s="24">
        <f>IF(AND(B284="60",C284="32"),(J284/'FD Date'!$B$4*'FD Date'!$B$6+K284),(J284/Date!$B$4*Date!$B$6+K284))</f>
        <v>48.95</v>
      </c>
      <c r="O284" s="24">
        <f t="shared" si="20"/>
        <v>0</v>
      </c>
      <c r="P284" s="24">
        <f>K284/Date!$B$2*Date!$B$3+K284</f>
        <v>73.425000000000011</v>
      </c>
      <c r="Q284" s="24">
        <f>J284*Date!$B$3+K284</f>
        <v>48.95</v>
      </c>
      <c r="R284" s="24">
        <f t="shared" si="21"/>
        <v>97.9</v>
      </c>
      <c r="S284" s="24">
        <f>J284/2*Date!$B$7+K284</f>
        <v>48.95</v>
      </c>
      <c r="T284" s="24">
        <f t="shared" si="22"/>
        <v>0</v>
      </c>
      <c r="U284" s="24">
        <f t="shared" si="23"/>
        <v>48.95</v>
      </c>
      <c r="V284" s="4">
        <v>0</v>
      </c>
      <c r="W284" s="4"/>
      <c r="X284" s="28" t="str">
        <f t="shared" si="24"/>
        <v>CHOOSE FORMULA</v>
      </c>
      <c r="Y284" s="4"/>
      <c r="Z284" s="4">
        <v>49</v>
      </c>
    </row>
    <row r="285" spans="1:26">
      <c r="A285" s="1" t="s">
        <v>6</v>
      </c>
      <c r="B285" s="1" t="s">
        <v>282</v>
      </c>
      <c r="C285" s="1" t="s">
        <v>399</v>
      </c>
      <c r="D285" s="1" t="s">
        <v>284</v>
      </c>
      <c r="E285" s="1" t="s">
        <v>8</v>
      </c>
      <c r="F285" s="1" t="s">
        <v>285</v>
      </c>
      <c r="G285" s="4">
        <v>1300</v>
      </c>
      <c r="H285" s="4">
        <v>0</v>
      </c>
      <c r="I285" s="4">
        <v>1300</v>
      </c>
      <c r="J285" s="4">
        <v>144</v>
      </c>
      <c r="K285" s="4">
        <v>304.06</v>
      </c>
      <c r="L285" s="4">
        <v>970.31</v>
      </c>
      <c r="M285" s="4">
        <v>1182.83</v>
      </c>
      <c r="N285" s="24">
        <f>IF(AND(B285="60",C285="32"),(J285/'FD Date'!$B$4*'FD Date'!$B$6+K285),(J285/Date!$B$4*Date!$B$6+K285))</f>
        <v>1024.06</v>
      </c>
      <c r="O285" s="24">
        <f t="shared" si="20"/>
        <v>288</v>
      </c>
      <c r="P285" s="24">
        <f>K285/Date!$B$2*Date!$B$3+K285</f>
        <v>456.09000000000003</v>
      </c>
      <c r="Q285" s="24">
        <f>J285*Date!$B$3+K285</f>
        <v>880.06</v>
      </c>
      <c r="R285" s="24">
        <f t="shared" si="21"/>
        <v>370.65606847296226</v>
      </c>
      <c r="S285" s="24">
        <f>J285/2*Date!$B$7+K285</f>
        <v>880.06</v>
      </c>
      <c r="T285" s="24">
        <f t="shared" si="22"/>
        <v>1300</v>
      </c>
      <c r="U285" s="24">
        <f t="shared" si="23"/>
        <v>304.06</v>
      </c>
      <c r="V285" s="4">
        <v>0</v>
      </c>
      <c r="W285" s="4"/>
      <c r="X285" s="28" t="str">
        <f t="shared" si="24"/>
        <v>CHOOSE FORMULA</v>
      </c>
      <c r="Y285" s="4"/>
      <c r="Z285" s="4">
        <v>1300</v>
      </c>
    </row>
    <row r="286" spans="1:26">
      <c r="A286" s="1" t="s">
        <v>6</v>
      </c>
      <c r="B286" s="1" t="s">
        <v>282</v>
      </c>
      <c r="C286" s="1" t="s">
        <v>399</v>
      </c>
      <c r="D286" s="1" t="s">
        <v>286</v>
      </c>
      <c r="E286" s="1" t="s">
        <v>8</v>
      </c>
      <c r="F286" s="1" t="s">
        <v>287</v>
      </c>
      <c r="G286" s="4">
        <v>200</v>
      </c>
      <c r="H286" s="4">
        <v>0</v>
      </c>
      <c r="I286" s="4">
        <v>200</v>
      </c>
      <c r="J286" s="4">
        <v>0</v>
      </c>
      <c r="K286" s="4">
        <v>42.06</v>
      </c>
      <c r="L286" s="4">
        <v>55</v>
      </c>
      <c r="M286" s="4">
        <v>85.49</v>
      </c>
      <c r="N286" s="24">
        <f>IF(AND(B286="60",C286="32"),(J286/'FD Date'!$B$4*'FD Date'!$B$6+K286),(J286/Date!$B$4*Date!$B$6+K286))</f>
        <v>42.06</v>
      </c>
      <c r="O286" s="24">
        <f t="shared" si="20"/>
        <v>0</v>
      </c>
      <c r="P286" s="24">
        <f>K286/Date!$B$2*Date!$B$3+K286</f>
        <v>63.09</v>
      </c>
      <c r="Q286" s="24">
        <f>J286*Date!$B$3+K286</f>
        <v>42.06</v>
      </c>
      <c r="R286" s="24">
        <f t="shared" si="21"/>
        <v>65.376534545454547</v>
      </c>
      <c r="S286" s="24">
        <f>J286/2*Date!$B$7+K286</f>
        <v>42.06</v>
      </c>
      <c r="T286" s="24">
        <f t="shared" si="22"/>
        <v>200</v>
      </c>
      <c r="U286" s="24">
        <f t="shared" si="23"/>
        <v>42.06</v>
      </c>
      <c r="V286" s="4">
        <v>0</v>
      </c>
      <c r="W286" s="4"/>
      <c r="X286" s="28" t="str">
        <f t="shared" si="24"/>
        <v>CHOOSE FORMULA</v>
      </c>
      <c r="Y286" s="4"/>
      <c r="Z286" s="4">
        <v>200</v>
      </c>
    </row>
    <row r="287" spans="1:26">
      <c r="A287" s="1" t="s">
        <v>6</v>
      </c>
      <c r="B287" s="1" t="s">
        <v>282</v>
      </c>
      <c r="C287" s="1" t="s">
        <v>399</v>
      </c>
      <c r="D287" s="1" t="s">
        <v>363</v>
      </c>
      <c r="E287" s="1" t="s">
        <v>8</v>
      </c>
      <c r="F287" s="1" t="s">
        <v>364</v>
      </c>
      <c r="G287" s="4">
        <v>500</v>
      </c>
      <c r="H287" s="4">
        <v>0</v>
      </c>
      <c r="I287" s="4">
        <v>500</v>
      </c>
      <c r="J287" s="4">
        <v>373.91</v>
      </c>
      <c r="K287" s="4">
        <v>373.91</v>
      </c>
      <c r="L287" s="4">
        <v>363.67</v>
      </c>
      <c r="M287" s="4">
        <v>455.67</v>
      </c>
      <c r="N287" s="24">
        <f>IF(AND(B287="60",C287="32"),(J287/'FD Date'!$B$4*'FD Date'!$B$6+K287),(J287/Date!$B$4*Date!$B$6+K287))</f>
        <v>2243.46</v>
      </c>
      <c r="O287" s="24">
        <f t="shared" si="20"/>
        <v>747.82</v>
      </c>
      <c r="P287" s="24">
        <f>K287/Date!$B$2*Date!$B$3+K287</f>
        <v>560.86500000000001</v>
      </c>
      <c r="Q287" s="24">
        <f>J287*Date!$B$3+K287</f>
        <v>1869.5500000000002</v>
      </c>
      <c r="R287" s="24">
        <f t="shared" si="21"/>
        <v>468.50048038056485</v>
      </c>
      <c r="S287" s="24">
        <f>J287/2*Date!$B$7+K287</f>
        <v>1869.5500000000002</v>
      </c>
      <c r="T287" s="24">
        <f t="shared" si="22"/>
        <v>500</v>
      </c>
      <c r="U287" s="24">
        <f t="shared" si="23"/>
        <v>373.91</v>
      </c>
      <c r="V287" s="4">
        <v>0</v>
      </c>
      <c r="W287" s="4"/>
      <c r="X287" s="28" t="str">
        <f t="shared" si="24"/>
        <v>CHOOSE FORMULA</v>
      </c>
      <c r="Y287" s="4"/>
      <c r="Z287" s="4">
        <v>450</v>
      </c>
    </row>
    <row r="288" spans="1:26">
      <c r="A288" s="1" t="s">
        <v>6</v>
      </c>
      <c r="B288" s="1" t="s">
        <v>282</v>
      </c>
      <c r="C288" s="1" t="s">
        <v>399</v>
      </c>
      <c r="D288" s="1" t="s">
        <v>367</v>
      </c>
      <c r="E288" s="1" t="s">
        <v>8</v>
      </c>
      <c r="F288" s="1" t="s">
        <v>368</v>
      </c>
      <c r="G288" s="4">
        <v>2000</v>
      </c>
      <c r="H288" s="4">
        <v>0</v>
      </c>
      <c r="I288" s="4">
        <v>2000</v>
      </c>
      <c r="J288" s="4">
        <v>808.99</v>
      </c>
      <c r="K288" s="4">
        <v>813.99</v>
      </c>
      <c r="L288" s="4">
        <v>386.92</v>
      </c>
      <c r="M288" s="4">
        <v>835.92</v>
      </c>
      <c r="N288" s="24">
        <f>IF(AND(B288="60",C288="32"),(J288/'FD Date'!$B$4*'FD Date'!$B$6+K288),(J288/Date!$B$4*Date!$B$6+K288))</f>
        <v>4858.9399999999996</v>
      </c>
      <c r="O288" s="24">
        <f t="shared" si="20"/>
        <v>1617.98</v>
      </c>
      <c r="P288" s="24">
        <f>K288/Date!$B$2*Date!$B$3+K288</f>
        <v>1220.9850000000001</v>
      </c>
      <c r="Q288" s="24">
        <f>J288*Date!$B$3+K288</f>
        <v>4049.95</v>
      </c>
      <c r="R288" s="24">
        <f t="shared" si="21"/>
        <v>1758.5819311485577</v>
      </c>
      <c r="S288" s="24">
        <f>J288/2*Date!$B$7+K288</f>
        <v>4049.95</v>
      </c>
      <c r="T288" s="24">
        <f t="shared" si="22"/>
        <v>2000</v>
      </c>
      <c r="U288" s="24">
        <f t="shared" si="23"/>
        <v>813.99</v>
      </c>
      <c r="V288" s="4">
        <v>0</v>
      </c>
      <c r="W288" s="4"/>
      <c r="X288" s="28" t="str">
        <f t="shared" si="24"/>
        <v>CHOOSE FORMULA</v>
      </c>
      <c r="Y288" s="4"/>
      <c r="Z288" s="4">
        <v>2000</v>
      </c>
    </row>
    <row r="289" spans="1:26">
      <c r="A289" s="1" t="s">
        <v>6</v>
      </c>
      <c r="B289" s="1" t="s">
        <v>282</v>
      </c>
      <c r="C289" s="1" t="s">
        <v>399</v>
      </c>
      <c r="D289" s="1" t="s">
        <v>294</v>
      </c>
      <c r="E289" s="1" t="s">
        <v>8</v>
      </c>
      <c r="F289" s="1" t="s">
        <v>295</v>
      </c>
      <c r="G289" s="4">
        <v>0</v>
      </c>
      <c r="H289" s="4">
        <v>0</v>
      </c>
      <c r="I289" s="4">
        <v>0</v>
      </c>
      <c r="J289" s="4">
        <v>0</v>
      </c>
      <c r="K289" s="4">
        <v>-62.04</v>
      </c>
      <c r="L289" s="4">
        <v>2269.73</v>
      </c>
      <c r="M289" s="4">
        <v>2344.73</v>
      </c>
      <c r="N289" s="24">
        <f>IF(AND(B289="60",C289="32"),(J289/'FD Date'!$B$4*'FD Date'!$B$6+K289),(J289/Date!$B$4*Date!$B$6+K289))</f>
        <v>-62.04</v>
      </c>
      <c r="O289" s="24">
        <f t="shared" si="20"/>
        <v>0</v>
      </c>
      <c r="P289" s="24">
        <f>K289/Date!$B$2*Date!$B$3+K289</f>
        <v>-93.06</v>
      </c>
      <c r="Q289" s="24">
        <f>J289*Date!$B$3+K289</f>
        <v>-62.04</v>
      </c>
      <c r="R289" s="24">
        <f t="shared" si="21"/>
        <v>-64.090023571085553</v>
      </c>
      <c r="S289" s="24">
        <f>J289/2*Date!$B$7+K289</f>
        <v>-62.04</v>
      </c>
      <c r="T289" s="24">
        <f t="shared" si="22"/>
        <v>0</v>
      </c>
      <c r="U289" s="24">
        <f t="shared" si="23"/>
        <v>-62.04</v>
      </c>
      <c r="V289" s="4">
        <v>0</v>
      </c>
      <c r="W289" s="4"/>
      <c r="X289" s="28" t="str">
        <f t="shared" si="24"/>
        <v>CHOOSE FORMULA</v>
      </c>
      <c r="Y289" s="4"/>
      <c r="Z289" s="4">
        <v>0</v>
      </c>
    </row>
    <row r="290" spans="1:26">
      <c r="A290" s="1" t="s">
        <v>6</v>
      </c>
      <c r="B290" s="1" t="s">
        <v>282</v>
      </c>
      <c r="C290" s="1" t="s">
        <v>399</v>
      </c>
      <c r="D290" s="1" t="s">
        <v>297</v>
      </c>
      <c r="E290" s="1" t="s">
        <v>8</v>
      </c>
      <c r="F290" s="1" t="s">
        <v>298</v>
      </c>
      <c r="G290" s="4">
        <v>2400</v>
      </c>
      <c r="H290" s="4">
        <v>0</v>
      </c>
      <c r="I290" s="4">
        <v>2400</v>
      </c>
      <c r="J290" s="4">
        <v>0</v>
      </c>
      <c r="K290" s="4">
        <v>480</v>
      </c>
      <c r="L290" s="4">
        <v>1390.37</v>
      </c>
      <c r="M290" s="4">
        <v>1692.06</v>
      </c>
      <c r="N290" s="24">
        <f>IF(AND(B290="60",C290="32"),(J290/'FD Date'!$B$4*'FD Date'!$B$6+K290),(J290/Date!$B$4*Date!$B$6+K290))</f>
        <v>480</v>
      </c>
      <c r="O290" s="24">
        <f t="shared" si="20"/>
        <v>0</v>
      </c>
      <c r="P290" s="24">
        <f>K290/Date!$B$2*Date!$B$3+K290</f>
        <v>720</v>
      </c>
      <c r="Q290" s="24">
        <f>J290*Date!$B$3+K290</f>
        <v>480</v>
      </c>
      <c r="R290" s="24">
        <f t="shared" si="21"/>
        <v>584.15299524586976</v>
      </c>
      <c r="S290" s="24">
        <f>J290/2*Date!$B$7+K290</f>
        <v>480</v>
      </c>
      <c r="T290" s="24">
        <f t="shared" si="22"/>
        <v>2400</v>
      </c>
      <c r="U290" s="24">
        <f t="shared" si="23"/>
        <v>480</v>
      </c>
      <c r="V290" s="4">
        <v>0</v>
      </c>
      <c r="W290" s="4"/>
      <c r="X290" s="28" t="str">
        <f t="shared" si="24"/>
        <v>CHOOSE FORMULA</v>
      </c>
      <c r="Y290" s="4"/>
      <c r="Z290" s="4">
        <v>762</v>
      </c>
    </row>
    <row r="291" spans="1:26">
      <c r="A291" s="1" t="s">
        <v>6</v>
      </c>
      <c r="B291" s="1" t="s">
        <v>282</v>
      </c>
      <c r="C291" s="1" t="s">
        <v>399</v>
      </c>
      <c r="D291" s="1" t="s">
        <v>299</v>
      </c>
      <c r="E291" s="1" t="s">
        <v>8</v>
      </c>
      <c r="F291" s="1" t="s">
        <v>300</v>
      </c>
      <c r="G291" s="4">
        <v>15300</v>
      </c>
      <c r="H291" s="4">
        <v>0</v>
      </c>
      <c r="I291" s="4">
        <v>15300</v>
      </c>
      <c r="J291" s="4">
        <v>4658.5</v>
      </c>
      <c r="K291" s="4">
        <v>7450.51</v>
      </c>
      <c r="L291" s="4">
        <v>300</v>
      </c>
      <c r="M291" s="4">
        <v>4027.08</v>
      </c>
      <c r="N291" s="24">
        <f>IF(AND(B291="60",C291="32"),(J291/'FD Date'!$B$4*'FD Date'!$B$6+K291),(J291/Date!$B$4*Date!$B$6+K291))</f>
        <v>30743.010000000002</v>
      </c>
      <c r="O291" s="24">
        <f t="shared" si="20"/>
        <v>9317</v>
      </c>
      <c r="P291" s="24">
        <f>K291/Date!$B$2*Date!$B$3+K291</f>
        <v>11175.764999999999</v>
      </c>
      <c r="Q291" s="24">
        <f>J291*Date!$B$3+K291</f>
        <v>26084.510000000002</v>
      </c>
      <c r="R291" s="24">
        <f t="shared" si="21"/>
        <v>100012.66603600001</v>
      </c>
      <c r="S291" s="24">
        <f>J291/2*Date!$B$7+K291</f>
        <v>26084.510000000002</v>
      </c>
      <c r="T291" s="24">
        <f t="shared" si="22"/>
        <v>15300</v>
      </c>
      <c r="U291" s="24">
        <f t="shared" si="23"/>
        <v>7450.51</v>
      </c>
      <c r="V291" s="4">
        <v>0</v>
      </c>
      <c r="W291" s="4"/>
      <c r="X291" s="28" t="str">
        <f t="shared" si="24"/>
        <v>CHOOSE FORMULA</v>
      </c>
      <c r="Y291" s="4"/>
      <c r="Z291" s="4">
        <v>11412</v>
      </c>
    </row>
    <row r="292" spans="1:26">
      <c r="A292" s="1" t="s">
        <v>6</v>
      </c>
      <c r="B292" s="1" t="s">
        <v>282</v>
      </c>
      <c r="C292" s="1" t="s">
        <v>399</v>
      </c>
      <c r="D292" s="1" t="s">
        <v>392</v>
      </c>
      <c r="E292" s="1" t="s">
        <v>8</v>
      </c>
      <c r="F292" s="1" t="s">
        <v>393</v>
      </c>
      <c r="G292" s="4">
        <v>800</v>
      </c>
      <c r="H292" s="4">
        <v>0</v>
      </c>
      <c r="I292" s="4">
        <v>800</v>
      </c>
      <c r="J292" s="4">
        <v>26.39</v>
      </c>
      <c r="K292" s="4">
        <v>186.39</v>
      </c>
      <c r="L292" s="4">
        <v>0</v>
      </c>
      <c r="M292" s="4">
        <v>82.2</v>
      </c>
      <c r="N292" s="24">
        <f>IF(AND(B292="60",C292="32"),(J292/'FD Date'!$B$4*'FD Date'!$B$6+K292),(J292/Date!$B$4*Date!$B$6+K292))</f>
        <v>318.33999999999997</v>
      </c>
      <c r="O292" s="24">
        <f t="shared" si="20"/>
        <v>52.78</v>
      </c>
      <c r="P292" s="24">
        <f>K292/Date!$B$2*Date!$B$3+K292</f>
        <v>279.58499999999998</v>
      </c>
      <c r="Q292" s="24">
        <f>J292*Date!$B$3+K292</f>
        <v>291.95</v>
      </c>
      <c r="R292" s="24">
        <f t="shared" si="21"/>
        <v>0</v>
      </c>
      <c r="S292" s="24">
        <f>J292/2*Date!$B$7+K292</f>
        <v>291.95</v>
      </c>
      <c r="T292" s="24">
        <f t="shared" si="22"/>
        <v>800</v>
      </c>
      <c r="U292" s="24">
        <f t="shared" si="23"/>
        <v>186.39</v>
      </c>
      <c r="V292" s="4">
        <v>0</v>
      </c>
      <c r="W292" s="4"/>
      <c r="X292" s="28" t="str">
        <f t="shared" si="24"/>
        <v>CHOOSE FORMULA</v>
      </c>
      <c r="Y292" s="4"/>
      <c r="Z292" s="4">
        <v>700</v>
      </c>
    </row>
    <row r="293" spans="1:26">
      <c r="A293" s="1" t="s">
        <v>6</v>
      </c>
      <c r="B293" s="1" t="s">
        <v>282</v>
      </c>
      <c r="C293" s="1" t="s">
        <v>399</v>
      </c>
      <c r="D293" s="1" t="s">
        <v>301</v>
      </c>
      <c r="E293" s="1" t="s">
        <v>8</v>
      </c>
      <c r="F293" s="1" t="s">
        <v>302</v>
      </c>
      <c r="G293" s="4">
        <v>10020</v>
      </c>
      <c r="H293" s="4">
        <v>0</v>
      </c>
      <c r="I293" s="4">
        <v>10020</v>
      </c>
      <c r="J293" s="4">
        <v>1432.88</v>
      </c>
      <c r="K293" s="4">
        <v>2692.6</v>
      </c>
      <c r="L293" s="4">
        <v>0</v>
      </c>
      <c r="M293" s="4">
        <v>2524.42</v>
      </c>
      <c r="N293" s="24">
        <f>IF(AND(B293="60",C293="32"),(J293/'FD Date'!$B$4*'FD Date'!$B$6+K293),(J293/Date!$B$4*Date!$B$6+K293))</f>
        <v>9857</v>
      </c>
      <c r="O293" s="24">
        <f t="shared" si="20"/>
        <v>2865.76</v>
      </c>
      <c r="P293" s="24">
        <f>K293/Date!$B$2*Date!$B$3+K293</f>
        <v>4038.8999999999996</v>
      </c>
      <c r="Q293" s="24">
        <f>J293*Date!$B$3+K293</f>
        <v>8424.1200000000008</v>
      </c>
      <c r="R293" s="24">
        <f t="shared" si="21"/>
        <v>0</v>
      </c>
      <c r="S293" s="24">
        <f>J293/2*Date!$B$7+K293</f>
        <v>8424.1200000000008</v>
      </c>
      <c r="T293" s="24">
        <f t="shared" si="22"/>
        <v>10020</v>
      </c>
      <c r="U293" s="24">
        <f t="shared" si="23"/>
        <v>2692.6</v>
      </c>
      <c r="V293" s="4">
        <v>0</v>
      </c>
      <c r="W293" s="4"/>
      <c r="X293" s="28" t="str">
        <f t="shared" si="24"/>
        <v>CHOOSE FORMULA</v>
      </c>
      <c r="Y293" s="4"/>
      <c r="Z293" s="4">
        <v>6726</v>
      </c>
    </row>
    <row r="294" spans="1:26">
      <c r="A294" s="1" t="s">
        <v>6</v>
      </c>
      <c r="B294" s="1" t="s">
        <v>282</v>
      </c>
      <c r="C294" s="1" t="s">
        <v>399</v>
      </c>
      <c r="D294" s="1" t="s">
        <v>303</v>
      </c>
      <c r="E294" s="1" t="s">
        <v>8</v>
      </c>
      <c r="F294" s="1" t="s">
        <v>304</v>
      </c>
      <c r="G294" s="4">
        <v>2250</v>
      </c>
      <c r="H294" s="4">
        <v>0</v>
      </c>
      <c r="I294" s="4">
        <v>2250</v>
      </c>
      <c r="J294" s="4">
        <v>255</v>
      </c>
      <c r="K294" s="4">
        <v>255</v>
      </c>
      <c r="L294" s="4">
        <v>0</v>
      </c>
      <c r="M294" s="4">
        <v>85</v>
      </c>
      <c r="N294" s="24">
        <f>IF(AND(B294="60",C294="32"),(J294/'FD Date'!$B$4*'FD Date'!$B$6+K294),(J294/Date!$B$4*Date!$B$6+K294))</f>
        <v>1530</v>
      </c>
      <c r="O294" s="24">
        <f t="shared" si="20"/>
        <v>510</v>
      </c>
      <c r="P294" s="24">
        <f>K294/Date!$B$2*Date!$B$3+K294</f>
        <v>382.5</v>
      </c>
      <c r="Q294" s="24">
        <f>J294*Date!$B$3+K294</f>
        <v>1275</v>
      </c>
      <c r="R294" s="24">
        <f t="shared" si="21"/>
        <v>0</v>
      </c>
      <c r="S294" s="24">
        <f>J294/2*Date!$B$7+K294</f>
        <v>1275</v>
      </c>
      <c r="T294" s="24">
        <f t="shared" si="22"/>
        <v>2250</v>
      </c>
      <c r="U294" s="24">
        <f t="shared" si="23"/>
        <v>255</v>
      </c>
      <c r="V294" s="4">
        <v>0</v>
      </c>
      <c r="W294" s="4"/>
      <c r="X294" s="28" t="str">
        <f t="shared" si="24"/>
        <v>CHOOSE FORMULA</v>
      </c>
      <c r="Y294" s="4"/>
      <c r="Z294" s="4">
        <v>720</v>
      </c>
    </row>
    <row r="295" spans="1:26">
      <c r="A295" s="1" t="s">
        <v>6</v>
      </c>
      <c r="B295" s="1" t="s">
        <v>282</v>
      </c>
      <c r="C295" s="1" t="s">
        <v>399</v>
      </c>
      <c r="D295" s="1" t="s">
        <v>305</v>
      </c>
      <c r="E295" s="1" t="s">
        <v>8</v>
      </c>
      <c r="F295" s="1" t="s">
        <v>306</v>
      </c>
      <c r="G295" s="4">
        <v>6640</v>
      </c>
      <c r="H295" s="4">
        <v>0</v>
      </c>
      <c r="I295" s="4">
        <v>6640</v>
      </c>
      <c r="J295" s="4">
        <v>2295</v>
      </c>
      <c r="K295" s="4">
        <v>5895</v>
      </c>
      <c r="L295" s="4">
        <v>299</v>
      </c>
      <c r="M295" s="4">
        <v>1109</v>
      </c>
      <c r="N295" s="24">
        <f>IF(AND(B295="60",C295="32"),(J295/'FD Date'!$B$4*'FD Date'!$B$6+K295),(J295/Date!$B$4*Date!$B$6+K295))</f>
        <v>17370</v>
      </c>
      <c r="O295" s="24">
        <f t="shared" si="20"/>
        <v>4590</v>
      </c>
      <c r="P295" s="24">
        <f>K295/Date!$B$2*Date!$B$3+K295</f>
        <v>8842.5</v>
      </c>
      <c r="Q295" s="24">
        <f>J295*Date!$B$3+K295</f>
        <v>15075</v>
      </c>
      <c r="R295" s="24">
        <f t="shared" si="21"/>
        <v>21864.732441471573</v>
      </c>
      <c r="S295" s="24">
        <f>J295/2*Date!$B$7+K295</f>
        <v>15075</v>
      </c>
      <c r="T295" s="24">
        <f t="shared" si="22"/>
        <v>6640</v>
      </c>
      <c r="U295" s="24">
        <f t="shared" si="23"/>
        <v>5895</v>
      </c>
      <c r="V295" s="4">
        <v>0</v>
      </c>
      <c r="W295" s="4"/>
      <c r="X295" s="28" t="str">
        <f t="shared" si="24"/>
        <v>CHOOSE FORMULA</v>
      </c>
      <c r="Y295" s="4"/>
      <c r="Z295" s="4">
        <v>6640</v>
      </c>
    </row>
    <row r="296" spans="1:26">
      <c r="A296" s="1" t="s">
        <v>6</v>
      </c>
      <c r="B296" s="1" t="s">
        <v>282</v>
      </c>
      <c r="C296" s="1" t="s">
        <v>399</v>
      </c>
      <c r="D296" s="1" t="s">
        <v>307</v>
      </c>
      <c r="E296" s="1" t="s">
        <v>8</v>
      </c>
      <c r="F296" s="1" t="s">
        <v>308</v>
      </c>
      <c r="G296" s="4">
        <v>2825</v>
      </c>
      <c r="H296" s="4">
        <v>0</v>
      </c>
      <c r="I296" s="4">
        <v>2825</v>
      </c>
      <c r="J296" s="4">
        <v>212.13</v>
      </c>
      <c r="K296" s="4">
        <v>2411.11</v>
      </c>
      <c r="L296" s="4">
        <v>1595.14</v>
      </c>
      <c r="M296" s="4">
        <v>1715.13</v>
      </c>
      <c r="N296" s="24">
        <f>IF(AND(B296="60",C296="32"),(J296/'FD Date'!$B$4*'FD Date'!$B$6+K296),(J296/Date!$B$4*Date!$B$6+K296))</f>
        <v>3471.76</v>
      </c>
      <c r="O296" s="24">
        <f t="shared" si="20"/>
        <v>424.26</v>
      </c>
      <c r="P296" s="24">
        <f>K296/Date!$B$2*Date!$B$3+K296</f>
        <v>3616.665</v>
      </c>
      <c r="Q296" s="24">
        <f>J296*Date!$B$3+K296</f>
        <v>3259.63</v>
      </c>
      <c r="R296" s="24">
        <f t="shared" si="21"/>
        <v>2592.4790891708567</v>
      </c>
      <c r="S296" s="24">
        <f>J296/2*Date!$B$7+K296</f>
        <v>3259.63</v>
      </c>
      <c r="T296" s="24">
        <f t="shared" si="22"/>
        <v>2825</v>
      </c>
      <c r="U296" s="24">
        <f t="shared" si="23"/>
        <v>2411.11</v>
      </c>
      <c r="V296" s="4">
        <v>0</v>
      </c>
      <c r="W296" s="4"/>
      <c r="X296" s="28" t="str">
        <f t="shared" si="24"/>
        <v>CHOOSE FORMULA</v>
      </c>
      <c r="Y296" s="4"/>
      <c r="Z296" s="4">
        <v>2825</v>
      </c>
    </row>
    <row r="297" spans="1:26">
      <c r="A297" s="1" t="s">
        <v>6</v>
      </c>
      <c r="B297" s="1" t="s">
        <v>282</v>
      </c>
      <c r="C297" s="1" t="s">
        <v>399</v>
      </c>
      <c r="D297" s="1" t="s">
        <v>313</v>
      </c>
      <c r="E297" s="1" t="s">
        <v>8</v>
      </c>
      <c r="F297" s="1" t="s">
        <v>314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24">
        <f>IF(AND(B297="60",C297="32"),(J297/'FD Date'!$B$4*'FD Date'!$B$6+K297),(J297/Date!$B$4*Date!$B$6+K297))</f>
        <v>0</v>
      </c>
      <c r="O297" s="24">
        <f t="shared" si="20"/>
        <v>0</v>
      </c>
      <c r="P297" s="24">
        <f>K297/Date!$B$2*Date!$B$3+K297</f>
        <v>0</v>
      </c>
      <c r="Q297" s="24">
        <f>J297*Date!$B$3+K297</f>
        <v>0</v>
      </c>
      <c r="R297" s="24">
        <f t="shared" si="21"/>
        <v>0</v>
      </c>
      <c r="S297" s="24">
        <f>J297/2*Date!$B$7+K297</f>
        <v>0</v>
      </c>
      <c r="T297" s="24">
        <f t="shared" si="22"/>
        <v>0</v>
      </c>
      <c r="U297" s="24">
        <f t="shared" si="23"/>
        <v>0</v>
      </c>
      <c r="V297" s="4">
        <v>0</v>
      </c>
      <c r="W297" s="4"/>
      <c r="X297" s="28" t="str">
        <f t="shared" si="24"/>
        <v>CHOOSE FORMULA</v>
      </c>
      <c r="Y297" s="4"/>
      <c r="Z297" s="4">
        <v>0</v>
      </c>
    </row>
    <row r="298" spans="1:26">
      <c r="A298" s="1" t="s">
        <v>6</v>
      </c>
      <c r="B298" s="1" t="s">
        <v>400</v>
      </c>
      <c r="C298" s="1" t="s">
        <v>401</v>
      </c>
      <c r="D298" s="1" t="s">
        <v>315</v>
      </c>
      <c r="E298" s="1" t="s">
        <v>13</v>
      </c>
      <c r="F298" s="1" t="s">
        <v>316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24">
        <f>IF(AND(B298="60",C298="32"),(J298/'FD Date'!$B$4*'FD Date'!$B$6+K298),(J298/Date!$B$4*Date!$B$6+K298))</f>
        <v>0</v>
      </c>
      <c r="O298" s="24">
        <f t="shared" si="20"/>
        <v>0</v>
      </c>
      <c r="P298" s="24">
        <f>K298/Date!$B$2*Date!$B$3+K298</f>
        <v>0</v>
      </c>
      <c r="Q298" s="24">
        <f>J298*Date!$B$3+K298</f>
        <v>0</v>
      </c>
      <c r="R298" s="24">
        <f t="shared" si="21"/>
        <v>0</v>
      </c>
      <c r="S298" s="24">
        <f>J298/2*Date!$B$7+K298</f>
        <v>0</v>
      </c>
      <c r="T298" s="24">
        <f t="shared" si="22"/>
        <v>0</v>
      </c>
      <c r="U298" s="24">
        <f t="shared" si="23"/>
        <v>0</v>
      </c>
      <c r="V298" s="4">
        <v>0</v>
      </c>
      <c r="W298" s="4"/>
      <c r="X298" s="28" t="str">
        <f t="shared" si="24"/>
        <v>CHOOSE FORMULA</v>
      </c>
      <c r="Y298" s="4"/>
      <c r="Z298" s="4">
        <v>0</v>
      </c>
    </row>
    <row r="299" spans="1:26">
      <c r="A299" s="1" t="s">
        <v>6</v>
      </c>
      <c r="B299" s="1" t="s">
        <v>400</v>
      </c>
      <c r="C299" s="1" t="s">
        <v>401</v>
      </c>
      <c r="D299" s="1" t="s">
        <v>315</v>
      </c>
      <c r="E299" s="1" t="s">
        <v>15</v>
      </c>
      <c r="F299" s="1" t="s">
        <v>317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1015.5</v>
      </c>
      <c r="M299" s="4">
        <v>1015.5</v>
      </c>
      <c r="N299" s="24">
        <f>IF(AND(B299="60",C299="32"),(J299/'FD Date'!$B$4*'FD Date'!$B$6+K299),(J299/Date!$B$4*Date!$B$6+K299))</f>
        <v>0</v>
      </c>
      <c r="O299" s="24">
        <f t="shared" si="20"/>
        <v>0</v>
      </c>
      <c r="P299" s="24">
        <f>K299/Date!$B$2*Date!$B$3+K299</f>
        <v>0</v>
      </c>
      <c r="Q299" s="24">
        <f>J299*Date!$B$3+K299</f>
        <v>0</v>
      </c>
      <c r="R299" s="24">
        <f t="shared" si="21"/>
        <v>0</v>
      </c>
      <c r="S299" s="24">
        <f>J299/2*Date!$B$7+K299</f>
        <v>0</v>
      </c>
      <c r="T299" s="24">
        <f t="shared" si="22"/>
        <v>0</v>
      </c>
      <c r="U299" s="24">
        <f t="shared" si="23"/>
        <v>0</v>
      </c>
      <c r="V299" s="4">
        <v>0</v>
      </c>
      <c r="W299" s="4"/>
      <c r="X299" s="28" t="str">
        <f t="shared" si="24"/>
        <v>CHOOSE FORMULA</v>
      </c>
      <c r="Y299" s="4"/>
      <c r="Z299" s="4">
        <v>0</v>
      </c>
    </row>
    <row r="300" spans="1:26">
      <c r="A300" s="1" t="s">
        <v>6</v>
      </c>
      <c r="B300" s="1" t="s">
        <v>400</v>
      </c>
      <c r="C300" s="1" t="s">
        <v>401</v>
      </c>
      <c r="D300" s="1" t="s">
        <v>318</v>
      </c>
      <c r="E300" s="1" t="s">
        <v>8</v>
      </c>
      <c r="F300" s="1" t="s">
        <v>319</v>
      </c>
      <c r="G300" s="4">
        <v>338227</v>
      </c>
      <c r="H300" s="4">
        <v>0</v>
      </c>
      <c r="I300" s="4">
        <v>338227</v>
      </c>
      <c r="J300" s="4">
        <v>26697.61</v>
      </c>
      <c r="K300" s="4">
        <v>192420.9</v>
      </c>
      <c r="L300" s="4">
        <v>197884.47</v>
      </c>
      <c r="M300" s="4">
        <v>307292.74</v>
      </c>
      <c r="N300" s="24">
        <f>IF(AND(B300="60",C300="32"),(J300/'FD Date'!$B$4*'FD Date'!$B$6+K300),(J300/Date!$B$4*Date!$B$6+K300))</f>
        <v>325908.94999999995</v>
      </c>
      <c r="O300" s="24">
        <f t="shared" si="20"/>
        <v>53395.22</v>
      </c>
      <c r="P300" s="24">
        <f>K300/Date!$B$2*Date!$B$3+K300</f>
        <v>288631.34999999998</v>
      </c>
      <c r="Q300" s="24">
        <f>J300*Date!$B$3+K300</f>
        <v>299211.33999999997</v>
      </c>
      <c r="R300" s="24">
        <f t="shared" si="21"/>
        <v>298808.41884290363</v>
      </c>
      <c r="S300" s="24">
        <f>J300/2*Date!$B$7+K300</f>
        <v>299211.33999999997</v>
      </c>
      <c r="T300" s="24">
        <f t="shared" si="22"/>
        <v>338227</v>
      </c>
      <c r="U300" s="24">
        <f t="shared" si="23"/>
        <v>192420.9</v>
      </c>
      <c r="V300" s="4">
        <v>0</v>
      </c>
      <c r="W300" s="4"/>
      <c r="X300" s="28" t="str">
        <f t="shared" si="24"/>
        <v>CHOOSE FORMULA</v>
      </c>
      <c r="Y300" s="4"/>
      <c r="Z300" s="4">
        <v>326392</v>
      </c>
    </row>
    <row r="301" spans="1:26">
      <c r="A301" s="1" t="s">
        <v>6</v>
      </c>
      <c r="B301" s="1" t="s">
        <v>400</v>
      </c>
      <c r="C301" s="1" t="s">
        <v>401</v>
      </c>
      <c r="D301" s="1" t="s">
        <v>318</v>
      </c>
      <c r="E301" s="1" t="s">
        <v>80</v>
      </c>
      <c r="F301" s="1" t="s">
        <v>322</v>
      </c>
      <c r="G301" s="4">
        <v>600</v>
      </c>
      <c r="H301" s="4">
        <v>0</v>
      </c>
      <c r="I301" s="4">
        <v>600</v>
      </c>
      <c r="J301" s="4">
        <v>92.3</v>
      </c>
      <c r="K301" s="4">
        <v>553.79999999999995</v>
      </c>
      <c r="L301" s="4">
        <v>367.63</v>
      </c>
      <c r="M301" s="4">
        <v>459.95</v>
      </c>
      <c r="N301" s="24">
        <f>IF(AND(B301="60",C301="32"),(J301/'FD Date'!$B$4*'FD Date'!$B$6+K301),(J301/Date!$B$4*Date!$B$6+K301))</f>
        <v>1015.3</v>
      </c>
      <c r="O301" s="24">
        <f t="shared" si="20"/>
        <v>184.6</v>
      </c>
      <c r="P301" s="24">
        <f>K301/Date!$B$2*Date!$B$3+K301</f>
        <v>830.69999999999993</v>
      </c>
      <c r="Q301" s="24">
        <f>J301*Date!$B$3+K301</f>
        <v>923</v>
      </c>
      <c r="R301" s="24">
        <f t="shared" si="21"/>
        <v>692.87139243260879</v>
      </c>
      <c r="S301" s="24">
        <f>J301/2*Date!$B$7+K301</f>
        <v>923</v>
      </c>
      <c r="T301" s="24">
        <f t="shared" si="22"/>
        <v>600</v>
      </c>
      <c r="U301" s="24">
        <f t="shared" si="23"/>
        <v>553.79999999999995</v>
      </c>
      <c r="V301" s="4">
        <v>0</v>
      </c>
      <c r="W301" s="4"/>
      <c r="X301" s="28" t="str">
        <f t="shared" si="24"/>
        <v>CHOOSE FORMULA</v>
      </c>
      <c r="Y301" s="4"/>
      <c r="Z301" s="4">
        <v>1015</v>
      </c>
    </row>
    <row r="302" spans="1:26">
      <c r="A302" s="1" t="s">
        <v>6</v>
      </c>
      <c r="B302" s="1" t="s">
        <v>400</v>
      </c>
      <c r="C302" s="1" t="s">
        <v>401</v>
      </c>
      <c r="D302" s="1" t="s">
        <v>318</v>
      </c>
      <c r="E302" s="1" t="s">
        <v>323</v>
      </c>
      <c r="F302" s="1" t="s">
        <v>324</v>
      </c>
      <c r="G302" s="4">
        <v>840</v>
      </c>
      <c r="H302" s="4">
        <v>0</v>
      </c>
      <c r="I302" s="4">
        <v>840</v>
      </c>
      <c r="J302" s="4">
        <v>75</v>
      </c>
      <c r="K302" s="4">
        <v>400</v>
      </c>
      <c r="L302" s="4">
        <v>610.62</v>
      </c>
      <c r="M302" s="4">
        <v>772.22</v>
      </c>
      <c r="N302" s="24">
        <f>IF(AND(B302="60",C302="32"),(J302/'FD Date'!$B$4*'FD Date'!$B$6+K302),(J302/Date!$B$4*Date!$B$6+K302))</f>
        <v>775</v>
      </c>
      <c r="O302" s="24">
        <f t="shared" si="20"/>
        <v>150</v>
      </c>
      <c r="P302" s="24">
        <f>K302/Date!$B$2*Date!$B$3+K302</f>
        <v>600</v>
      </c>
      <c r="Q302" s="24">
        <f>J302*Date!$B$3+K302</f>
        <v>700</v>
      </c>
      <c r="R302" s="24">
        <f t="shared" si="21"/>
        <v>505.85961809308571</v>
      </c>
      <c r="S302" s="24">
        <f>J302/2*Date!$B$7+K302</f>
        <v>700</v>
      </c>
      <c r="T302" s="24">
        <f t="shared" si="22"/>
        <v>840</v>
      </c>
      <c r="U302" s="24">
        <f t="shared" si="23"/>
        <v>400</v>
      </c>
      <c r="V302" s="4">
        <v>0</v>
      </c>
      <c r="W302" s="4"/>
      <c r="X302" s="28" t="str">
        <f t="shared" si="24"/>
        <v>CHOOSE FORMULA</v>
      </c>
      <c r="Y302" s="4"/>
      <c r="Z302" s="4">
        <v>625</v>
      </c>
    </row>
    <row r="303" spans="1:26">
      <c r="A303" s="1" t="s">
        <v>6</v>
      </c>
      <c r="B303" s="1" t="s">
        <v>400</v>
      </c>
      <c r="C303" s="1" t="s">
        <v>401</v>
      </c>
      <c r="D303" s="1" t="s">
        <v>318</v>
      </c>
      <c r="E303" s="1" t="s">
        <v>325</v>
      </c>
      <c r="F303" s="1" t="s">
        <v>326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24">
        <f>IF(AND(B303="60",C303="32"),(J303/'FD Date'!$B$4*'FD Date'!$B$6+K303),(J303/Date!$B$4*Date!$B$6+K303))</f>
        <v>0</v>
      </c>
      <c r="O303" s="24">
        <f t="shared" si="20"/>
        <v>0</v>
      </c>
      <c r="P303" s="24">
        <f>K303/Date!$B$2*Date!$B$3+K303</f>
        <v>0</v>
      </c>
      <c r="Q303" s="24">
        <f>J303*Date!$B$3+K303</f>
        <v>0</v>
      </c>
      <c r="R303" s="24">
        <f t="shared" si="21"/>
        <v>0</v>
      </c>
      <c r="S303" s="24">
        <f>J303/2*Date!$B$7+K303</f>
        <v>0</v>
      </c>
      <c r="T303" s="24">
        <f t="shared" si="22"/>
        <v>0</v>
      </c>
      <c r="U303" s="24">
        <f t="shared" si="23"/>
        <v>0</v>
      </c>
      <c r="V303" s="4">
        <v>0</v>
      </c>
      <c r="W303" s="4"/>
      <c r="X303" s="28" t="str">
        <f t="shared" si="24"/>
        <v>CHOOSE FORMULA</v>
      </c>
      <c r="Y303" s="4"/>
      <c r="Z303" s="4">
        <v>0</v>
      </c>
    </row>
    <row r="304" spans="1:26">
      <c r="A304" s="1" t="s">
        <v>6</v>
      </c>
      <c r="B304" s="1" t="s">
        <v>400</v>
      </c>
      <c r="C304" s="1" t="s">
        <v>401</v>
      </c>
      <c r="D304" s="1" t="s">
        <v>327</v>
      </c>
      <c r="E304" s="1" t="s">
        <v>8</v>
      </c>
      <c r="F304" s="1" t="s">
        <v>328</v>
      </c>
      <c r="G304" s="4">
        <v>3550</v>
      </c>
      <c r="H304" s="4">
        <v>0</v>
      </c>
      <c r="I304" s="4">
        <v>3550</v>
      </c>
      <c r="J304" s="4">
        <v>0</v>
      </c>
      <c r="K304" s="4">
        <v>0</v>
      </c>
      <c r="L304" s="4">
        <v>0</v>
      </c>
      <c r="M304" s="4">
        <v>2025</v>
      </c>
      <c r="N304" s="24">
        <f>IF(AND(B304="60",C304="32"),(J304/'FD Date'!$B$4*'FD Date'!$B$6+K304),(J304/Date!$B$4*Date!$B$6+K304))</f>
        <v>0</v>
      </c>
      <c r="O304" s="24">
        <f t="shared" si="20"/>
        <v>0</v>
      </c>
      <c r="P304" s="24">
        <f>K304/Date!$B$2*Date!$B$3+K304</f>
        <v>0</v>
      </c>
      <c r="Q304" s="24">
        <f>J304*Date!$B$3+K304</f>
        <v>0</v>
      </c>
      <c r="R304" s="24">
        <f t="shared" si="21"/>
        <v>0</v>
      </c>
      <c r="S304" s="24">
        <f>J304/2*Date!$B$7+K304</f>
        <v>0</v>
      </c>
      <c r="T304" s="24">
        <f t="shared" si="22"/>
        <v>3550</v>
      </c>
      <c r="U304" s="24">
        <f t="shared" si="23"/>
        <v>0</v>
      </c>
      <c r="V304" s="4">
        <v>0</v>
      </c>
      <c r="W304" s="4"/>
      <c r="X304" s="28" t="str">
        <f t="shared" si="24"/>
        <v>CHOOSE FORMULA</v>
      </c>
      <c r="Y304" s="4"/>
      <c r="Z304" s="4">
        <v>3550</v>
      </c>
    </row>
    <row r="305" spans="1:26">
      <c r="A305" s="1" t="s">
        <v>6</v>
      </c>
      <c r="B305" s="1" t="s">
        <v>400</v>
      </c>
      <c r="C305" s="1" t="s">
        <v>401</v>
      </c>
      <c r="D305" s="1" t="s">
        <v>329</v>
      </c>
      <c r="E305" s="1" t="s">
        <v>8</v>
      </c>
      <c r="F305" s="1" t="s">
        <v>330</v>
      </c>
      <c r="G305" s="4">
        <v>5000</v>
      </c>
      <c r="H305" s="4">
        <v>0</v>
      </c>
      <c r="I305" s="4">
        <v>5000</v>
      </c>
      <c r="J305" s="4">
        <v>386.97</v>
      </c>
      <c r="K305" s="4">
        <v>1034.08</v>
      </c>
      <c r="L305" s="4">
        <v>4346.46</v>
      </c>
      <c r="M305" s="4">
        <v>5085.62</v>
      </c>
      <c r="N305" s="24">
        <f>IF(AND(B305="60",C305="32"),(J305/'FD Date'!$B$4*'FD Date'!$B$6+K305),(J305/Date!$B$4*Date!$B$6+K305))</f>
        <v>2968.9300000000003</v>
      </c>
      <c r="O305" s="24">
        <f t="shared" si="20"/>
        <v>773.94</v>
      </c>
      <c r="P305" s="24">
        <f>K305/Date!$B$2*Date!$B$3+K305</f>
        <v>1551.12</v>
      </c>
      <c r="Q305" s="24">
        <f>J305*Date!$B$3+K305</f>
        <v>2581.96</v>
      </c>
      <c r="R305" s="24">
        <f t="shared" si="21"/>
        <v>1209.9358856632753</v>
      </c>
      <c r="S305" s="24">
        <f>J305/2*Date!$B$7+K305</f>
        <v>2581.96</v>
      </c>
      <c r="T305" s="24">
        <f t="shared" si="22"/>
        <v>5000</v>
      </c>
      <c r="U305" s="24">
        <f t="shared" si="23"/>
        <v>1034.08</v>
      </c>
      <c r="V305" s="4">
        <v>0</v>
      </c>
      <c r="W305" s="4"/>
      <c r="X305" s="28" t="str">
        <f t="shared" si="24"/>
        <v>CHOOSE FORMULA</v>
      </c>
      <c r="Y305" s="4"/>
      <c r="Z305" s="4">
        <v>1000</v>
      </c>
    </row>
    <row r="306" spans="1:26">
      <c r="A306" s="1" t="s">
        <v>6</v>
      </c>
      <c r="B306" s="1" t="s">
        <v>400</v>
      </c>
      <c r="C306" s="1" t="s">
        <v>401</v>
      </c>
      <c r="D306" s="1" t="s">
        <v>331</v>
      </c>
      <c r="E306" s="1" t="s">
        <v>84</v>
      </c>
      <c r="F306" s="1" t="s">
        <v>333</v>
      </c>
      <c r="G306" s="4">
        <v>430</v>
      </c>
      <c r="H306" s="4">
        <v>0</v>
      </c>
      <c r="I306" s="4">
        <v>430</v>
      </c>
      <c r="J306" s="4">
        <v>36.799999999999997</v>
      </c>
      <c r="K306" s="4">
        <v>246.89</v>
      </c>
      <c r="L306" s="4">
        <v>296.49</v>
      </c>
      <c r="M306" s="4">
        <v>429.76</v>
      </c>
      <c r="N306" s="24">
        <f>IF(AND(B306="60",C306="32"),(J306/'FD Date'!$B$4*'FD Date'!$B$6+K306),(J306/Date!$B$4*Date!$B$6+K306))</f>
        <v>430.89</v>
      </c>
      <c r="O306" s="24">
        <f t="shared" si="20"/>
        <v>73.599999999999994</v>
      </c>
      <c r="P306" s="24">
        <f>K306/Date!$B$2*Date!$B$3+K306</f>
        <v>370.33499999999998</v>
      </c>
      <c r="Q306" s="24">
        <f>J306*Date!$B$3+K306</f>
        <v>394.09</v>
      </c>
      <c r="R306" s="24">
        <f t="shared" si="21"/>
        <v>357.86517724037907</v>
      </c>
      <c r="S306" s="24">
        <f>J306/2*Date!$B$7+K306</f>
        <v>394.09</v>
      </c>
      <c r="T306" s="24">
        <f t="shared" si="22"/>
        <v>430</v>
      </c>
      <c r="U306" s="24">
        <f t="shared" si="23"/>
        <v>246.89</v>
      </c>
      <c r="V306" s="4">
        <v>0</v>
      </c>
      <c r="W306" s="4"/>
      <c r="X306" s="28" t="str">
        <f t="shared" si="24"/>
        <v>CHOOSE FORMULA</v>
      </c>
      <c r="Y306" s="4"/>
      <c r="Z306" s="4">
        <v>394</v>
      </c>
    </row>
    <row r="307" spans="1:26">
      <c r="A307" s="1" t="s">
        <v>6</v>
      </c>
      <c r="B307" s="1" t="s">
        <v>400</v>
      </c>
      <c r="C307" s="1" t="s">
        <v>401</v>
      </c>
      <c r="D307" s="1" t="s">
        <v>331</v>
      </c>
      <c r="E307" s="1" t="s">
        <v>334</v>
      </c>
      <c r="F307" s="1" t="s">
        <v>335</v>
      </c>
      <c r="G307" s="4">
        <v>1810</v>
      </c>
      <c r="H307" s="4">
        <v>0</v>
      </c>
      <c r="I307" s="4">
        <v>1810</v>
      </c>
      <c r="J307" s="4">
        <v>121.42</v>
      </c>
      <c r="K307" s="4">
        <v>832.78</v>
      </c>
      <c r="L307" s="4">
        <v>911.2</v>
      </c>
      <c r="M307" s="4">
        <v>1363.04</v>
      </c>
      <c r="N307" s="24">
        <f>IF(AND(B307="60",C307="32"),(J307/'FD Date'!$B$4*'FD Date'!$B$6+K307),(J307/Date!$B$4*Date!$B$6+K307))</f>
        <v>1439.88</v>
      </c>
      <c r="O307" s="24">
        <f t="shared" si="20"/>
        <v>242.84</v>
      </c>
      <c r="P307" s="24">
        <f>K307/Date!$B$2*Date!$B$3+K307</f>
        <v>1249.17</v>
      </c>
      <c r="Q307" s="24">
        <f>J307*Date!$B$3+K307</f>
        <v>1318.46</v>
      </c>
      <c r="R307" s="24">
        <f t="shared" si="21"/>
        <v>1245.7335943810358</v>
      </c>
      <c r="S307" s="24">
        <f>J307/2*Date!$B$7+K307</f>
        <v>1318.46</v>
      </c>
      <c r="T307" s="24">
        <f t="shared" si="22"/>
        <v>1810</v>
      </c>
      <c r="U307" s="24">
        <f t="shared" si="23"/>
        <v>832.78</v>
      </c>
      <c r="V307" s="4">
        <v>0</v>
      </c>
      <c r="W307" s="4"/>
      <c r="X307" s="28" t="str">
        <f t="shared" si="24"/>
        <v>CHOOSE FORMULA</v>
      </c>
      <c r="Y307" s="4"/>
      <c r="Z307" s="4">
        <v>1318</v>
      </c>
    </row>
    <row r="308" spans="1:26">
      <c r="A308" s="1" t="s">
        <v>6</v>
      </c>
      <c r="B308" s="1" t="s">
        <v>400</v>
      </c>
      <c r="C308" s="1" t="s">
        <v>401</v>
      </c>
      <c r="D308" s="1" t="s">
        <v>331</v>
      </c>
      <c r="E308" s="1" t="s">
        <v>336</v>
      </c>
      <c r="F308" s="1" t="s">
        <v>337</v>
      </c>
      <c r="G308" s="4">
        <v>24720</v>
      </c>
      <c r="H308" s="4">
        <v>0</v>
      </c>
      <c r="I308" s="4">
        <v>24720</v>
      </c>
      <c r="J308" s="4">
        <v>2778.2</v>
      </c>
      <c r="K308" s="4">
        <v>19661.97</v>
      </c>
      <c r="L308" s="4">
        <v>12234.8</v>
      </c>
      <c r="M308" s="4">
        <v>18698.28</v>
      </c>
      <c r="N308" s="24">
        <f>IF(AND(B308="60",C308="32"),(J308/'FD Date'!$B$4*'FD Date'!$B$6+K308),(J308/Date!$B$4*Date!$B$6+K308))</f>
        <v>33552.97</v>
      </c>
      <c r="O308" s="24">
        <f t="shared" si="20"/>
        <v>5556.4</v>
      </c>
      <c r="P308" s="24">
        <f>K308/Date!$B$2*Date!$B$3+K308</f>
        <v>29492.955000000002</v>
      </c>
      <c r="Q308" s="24">
        <f>J308*Date!$B$3+K308</f>
        <v>30774.77</v>
      </c>
      <c r="R308" s="24">
        <f t="shared" si="21"/>
        <v>30049.123844411028</v>
      </c>
      <c r="S308" s="24">
        <f>J308/2*Date!$B$7+K308</f>
        <v>30774.77</v>
      </c>
      <c r="T308" s="24">
        <f t="shared" si="22"/>
        <v>24720</v>
      </c>
      <c r="U308" s="24">
        <f t="shared" si="23"/>
        <v>19661.97</v>
      </c>
      <c r="V308" s="4">
        <v>0</v>
      </c>
      <c r="W308" s="4"/>
      <c r="X308" s="28" t="str">
        <f t="shared" si="24"/>
        <v>CHOOSE FORMULA</v>
      </c>
      <c r="Y308" s="4"/>
      <c r="Z308" s="4">
        <v>30775</v>
      </c>
    </row>
    <row r="309" spans="1:26">
      <c r="A309" s="1" t="s">
        <v>6</v>
      </c>
      <c r="B309" s="1" t="s">
        <v>400</v>
      </c>
      <c r="C309" s="1" t="s">
        <v>401</v>
      </c>
      <c r="D309" s="1" t="s">
        <v>331</v>
      </c>
      <c r="E309" s="1" t="s">
        <v>338</v>
      </c>
      <c r="F309" s="1" t="s">
        <v>339</v>
      </c>
      <c r="G309" s="4">
        <v>2000</v>
      </c>
      <c r="H309" s="4">
        <v>0</v>
      </c>
      <c r="I309" s="4">
        <v>2000</v>
      </c>
      <c r="J309" s="4">
        <v>0</v>
      </c>
      <c r="K309" s="4">
        <v>1000</v>
      </c>
      <c r="L309" s="4">
        <v>1911.9</v>
      </c>
      <c r="M309" s="4">
        <v>5245.23</v>
      </c>
      <c r="N309" s="24">
        <f>IF(AND(B309="60",C309="32"),(J309/'FD Date'!$B$4*'FD Date'!$B$6+K309),(J309/Date!$B$4*Date!$B$6+K309))</f>
        <v>1000</v>
      </c>
      <c r="O309" s="24">
        <f t="shared" si="20"/>
        <v>0</v>
      </c>
      <c r="P309" s="24">
        <f>K309/Date!$B$2*Date!$B$3+K309</f>
        <v>1500</v>
      </c>
      <c r="Q309" s="24">
        <f>J309*Date!$B$3+K309</f>
        <v>1000</v>
      </c>
      <c r="R309" s="24">
        <f t="shared" si="21"/>
        <v>2743.4646163502271</v>
      </c>
      <c r="S309" s="24">
        <f>J309/2*Date!$B$7+K309</f>
        <v>1000</v>
      </c>
      <c r="T309" s="24">
        <f t="shared" si="22"/>
        <v>2000</v>
      </c>
      <c r="U309" s="24">
        <f t="shared" si="23"/>
        <v>1000</v>
      </c>
      <c r="V309" s="4">
        <v>0</v>
      </c>
      <c r="W309" s="4"/>
      <c r="X309" s="28" t="str">
        <f t="shared" si="24"/>
        <v>CHOOSE FORMULA</v>
      </c>
      <c r="Y309" s="4"/>
      <c r="Z309" s="4">
        <v>1000</v>
      </c>
    </row>
    <row r="310" spans="1:26">
      <c r="A310" s="1" t="s">
        <v>6</v>
      </c>
      <c r="B310" s="1" t="s">
        <v>400</v>
      </c>
      <c r="C310" s="1" t="s">
        <v>401</v>
      </c>
      <c r="D310" s="1" t="s">
        <v>331</v>
      </c>
      <c r="E310" s="1" t="s">
        <v>340</v>
      </c>
      <c r="F310" s="1" t="s">
        <v>341</v>
      </c>
      <c r="G310" s="4">
        <v>870</v>
      </c>
      <c r="H310" s="4">
        <v>0</v>
      </c>
      <c r="I310" s="4">
        <v>870</v>
      </c>
      <c r="J310" s="4">
        <v>60</v>
      </c>
      <c r="K310" s="4">
        <v>596.46</v>
      </c>
      <c r="L310" s="4">
        <v>519.54</v>
      </c>
      <c r="M310" s="4">
        <v>810.08</v>
      </c>
      <c r="N310" s="24">
        <f>IF(AND(B310="60",C310="32"),(J310/'FD Date'!$B$4*'FD Date'!$B$6+K310),(J310/Date!$B$4*Date!$B$6+K310))</f>
        <v>896.46</v>
      </c>
      <c r="O310" s="24">
        <f t="shared" si="20"/>
        <v>120</v>
      </c>
      <c r="P310" s="24">
        <f>K310/Date!$B$2*Date!$B$3+K310</f>
        <v>894.69</v>
      </c>
      <c r="Q310" s="24">
        <f>J310*Date!$B$3+K310</f>
        <v>836.46</v>
      </c>
      <c r="R310" s="24">
        <f t="shared" si="21"/>
        <v>930.01562305116079</v>
      </c>
      <c r="S310" s="24">
        <f>J310/2*Date!$B$7+K310</f>
        <v>836.46</v>
      </c>
      <c r="T310" s="24">
        <f t="shared" si="22"/>
        <v>870</v>
      </c>
      <c r="U310" s="24">
        <f t="shared" si="23"/>
        <v>596.46</v>
      </c>
      <c r="V310" s="4">
        <v>0</v>
      </c>
      <c r="W310" s="4"/>
      <c r="X310" s="28" t="str">
        <f t="shared" si="24"/>
        <v>CHOOSE FORMULA</v>
      </c>
      <c r="Y310" s="4"/>
      <c r="Z310" s="4">
        <v>1137</v>
      </c>
    </row>
    <row r="311" spans="1:26">
      <c r="A311" s="1" t="s">
        <v>6</v>
      </c>
      <c r="B311" s="1" t="s">
        <v>400</v>
      </c>
      <c r="C311" s="1" t="s">
        <v>401</v>
      </c>
      <c r="D311" s="1" t="s">
        <v>342</v>
      </c>
      <c r="E311" s="1" t="s">
        <v>8</v>
      </c>
      <c r="F311" s="1" t="s">
        <v>343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24">
        <f>IF(AND(B311="60",C311="32"),(J311/'FD Date'!$B$4*'FD Date'!$B$6+K311),(J311/Date!$B$4*Date!$B$6+K311))</f>
        <v>0</v>
      </c>
      <c r="O311" s="24">
        <f t="shared" si="20"/>
        <v>0</v>
      </c>
      <c r="P311" s="24">
        <f>K311/Date!$B$2*Date!$B$3+K311</f>
        <v>0</v>
      </c>
      <c r="Q311" s="24">
        <f>J311*Date!$B$3+K311</f>
        <v>0</v>
      </c>
      <c r="R311" s="24">
        <f t="shared" si="21"/>
        <v>0</v>
      </c>
      <c r="S311" s="24">
        <f>J311/2*Date!$B$7+K311</f>
        <v>0</v>
      </c>
      <c r="T311" s="24">
        <f t="shared" si="22"/>
        <v>0</v>
      </c>
      <c r="U311" s="24">
        <f t="shared" si="23"/>
        <v>0</v>
      </c>
      <c r="V311" s="4">
        <v>0</v>
      </c>
      <c r="W311" s="4"/>
      <c r="X311" s="28" t="str">
        <f t="shared" si="24"/>
        <v>CHOOSE FORMULA</v>
      </c>
      <c r="Y311" s="4"/>
      <c r="Z311" s="4">
        <v>0</v>
      </c>
    </row>
    <row r="312" spans="1:26">
      <c r="A312" s="1" t="s">
        <v>6</v>
      </c>
      <c r="B312" s="1" t="s">
        <v>400</v>
      </c>
      <c r="C312" s="1" t="s">
        <v>401</v>
      </c>
      <c r="D312" s="1" t="s">
        <v>342</v>
      </c>
      <c r="E312" s="1" t="s">
        <v>13</v>
      </c>
      <c r="F312" s="1" t="s">
        <v>344</v>
      </c>
      <c r="G312" s="4">
        <v>55130</v>
      </c>
      <c r="H312" s="4">
        <v>0</v>
      </c>
      <c r="I312" s="4">
        <v>55130</v>
      </c>
      <c r="J312" s="4">
        <v>4521.08</v>
      </c>
      <c r="K312" s="4">
        <v>31917.3</v>
      </c>
      <c r="L312" s="4">
        <v>27019.62</v>
      </c>
      <c r="M312" s="4">
        <v>42998.48</v>
      </c>
      <c r="N312" s="24">
        <f>IF(AND(B312="60",C312="32"),(J312/'FD Date'!$B$4*'FD Date'!$B$6+K312),(J312/Date!$B$4*Date!$B$6+K312))</f>
        <v>54522.7</v>
      </c>
      <c r="O312" s="24">
        <f t="shared" si="20"/>
        <v>9042.16</v>
      </c>
      <c r="P312" s="24">
        <f>K312/Date!$B$2*Date!$B$3+K312</f>
        <v>47875.95</v>
      </c>
      <c r="Q312" s="24">
        <f>J312*Date!$B$3+K312</f>
        <v>50001.619999999995</v>
      </c>
      <c r="R312" s="24">
        <f t="shared" si="21"/>
        <v>50792.549477157714</v>
      </c>
      <c r="S312" s="24">
        <f>J312/2*Date!$B$7+K312</f>
        <v>50001.619999999995</v>
      </c>
      <c r="T312" s="24">
        <f t="shared" si="22"/>
        <v>55130</v>
      </c>
      <c r="U312" s="24">
        <f t="shared" si="23"/>
        <v>31917.3</v>
      </c>
      <c r="V312" s="4">
        <v>0</v>
      </c>
      <c r="W312" s="4"/>
      <c r="X312" s="28" t="str">
        <f t="shared" si="24"/>
        <v>CHOOSE FORMULA</v>
      </c>
      <c r="Y312" s="4"/>
      <c r="Z312" s="4">
        <v>54259</v>
      </c>
    </row>
    <row r="313" spans="1:26">
      <c r="A313" s="1" t="s">
        <v>6</v>
      </c>
      <c r="B313" s="1" t="s">
        <v>400</v>
      </c>
      <c r="C313" s="1" t="s">
        <v>401</v>
      </c>
      <c r="D313" s="1" t="s">
        <v>345</v>
      </c>
      <c r="E313" s="1" t="s">
        <v>8</v>
      </c>
      <c r="F313" s="1" t="s">
        <v>346</v>
      </c>
      <c r="G313" s="4">
        <v>0</v>
      </c>
      <c r="H313" s="4">
        <v>0</v>
      </c>
      <c r="I313" s="4">
        <v>0</v>
      </c>
      <c r="J313" s="4">
        <v>0</v>
      </c>
      <c r="K313" s="4">
        <v>48</v>
      </c>
      <c r="L313" s="4">
        <v>0</v>
      </c>
      <c r="M313" s="4">
        <v>96</v>
      </c>
      <c r="N313" s="24">
        <f>IF(AND(B313="60",C313="32"),(J313/'FD Date'!$B$4*'FD Date'!$B$6+K313),(J313/Date!$B$4*Date!$B$6+K313))</f>
        <v>48</v>
      </c>
      <c r="O313" s="24">
        <f t="shared" si="20"/>
        <v>0</v>
      </c>
      <c r="P313" s="24">
        <f>K313/Date!$B$2*Date!$B$3+K313</f>
        <v>72</v>
      </c>
      <c r="Q313" s="24">
        <f>J313*Date!$B$3+K313</f>
        <v>48</v>
      </c>
      <c r="R313" s="24">
        <f t="shared" si="21"/>
        <v>0</v>
      </c>
      <c r="S313" s="24">
        <f>J313/2*Date!$B$7+K313</f>
        <v>48</v>
      </c>
      <c r="T313" s="24">
        <f t="shared" si="22"/>
        <v>0</v>
      </c>
      <c r="U313" s="24">
        <f t="shared" si="23"/>
        <v>48</v>
      </c>
      <c r="V313" s="4">
        <v>0</v>
      </c>
      <c r="W313" s="4"/>
      <c r="X313" s="28" t="str">
        <f t="shared" si="24"/>
        <v>CHOOSE FORMULA</v>
      </c>
      <c r="Y313" s="4"/>
      <c r="Z313" s="4">
        <v>0</v>
      </c>
    </row>
    <row r="314" spans="1:26">
      <c r="A314" s="1" t="s">
        <v>6</v>
      </c>
      <c r="B314" s="1" t="s">
        <v>400</v>
      </c>
      <c r="C314" s="1" t="s">
        <v>401</v>
      </c>
      <c r="D314" s="1" t="s">
        <v>347</v>
      </c>
      <c r="E314" s="1" t="s">
        <v>8</v>
      </c>
      <c r="F314" s="1" t="s">
        <v>348</v>
      </c>
      <c r="G314" s="4">
        <v>500</v>
      </c>
      <c r="H314" s="4">
        <v>0</v>
      </c>
      <c r="I314" s="4">
        <v>500</v>
      </c>
      <c r="J314" s="4">
        <v>-520.17999999999995</v>
      </c>
      <c r="K314" s="4">
        <v>168.52</v>
      </c>
      <c r="L314" s="4">
        <v>313.79000000000002</v>
      </c>
      <c r="M314" s="4">
        <v>368.58</v>
      </c>
      <c r="N314" s="24">
        <f>IF(AND(B314="60",C314="32"),(J314/'FD Date'!$B$4*'FD Date'!$B$6+K314),(J314/Date!$B$4*Date!$B$6+K314))</f>
        <v>-2432.3799999999997</v>
      </c>
      <c r="O314" s="24">
        <f t="shared" si="20"/>
        <v>-1040.3599999999999</v>
      </c>
      <c r="P314" s="24">
        <f>K314/Date!$B$2*Date!$B$3+K314</f>
        <v>252.78000000000003</v>
      </c>
      <c r="Q314" s="24">
        <f>J314*Date!$B$3+K314</f>
        <v>-1912.1999999999998</v>
      </c>
      <c r="R314" s="24">
        <f t="shared" si="21"/>
        <v>197.94480894865993</v>
      </c>
      <c r="S314" s="24">
        <f>J314/2*Date!$B$7+K314</f>
        <v>-1912.1999999999998</v>
      </c>
      <c r="T314" s="24">
        <f t="shared" si="22"/>
        <v>500</v>
      </c>
      <c r="U314" s="24">
        <f t="shared" si="23"/>
        <v>168.52</v>
      </c>
      <c r="V314" s="4">
        <v>0</v>
      </c>
      <c r="W314" s="4"/>
      <c r="X314" s="28" t="str">
        <f t="shared" si="24"/>
        <v>CHOOSE FORMULA</v>
      </c>
      <c r="Y314" s="4"/>
      <c r="Z314" s="4">
        <v>1353</v>
      </c>
    </row>
    <row r="315" spans="1:26">
      <c r="A315" s="1" t="s">
        <v>6</v>
      </c>
      <c r="B315" s="1" t="s">
        <v>400</v>
      </c>
      <c r="C315" s="1" t="s">
        <v>401</v>
      </c>
      <c r="D315" s="1" t="s">
        <v>349</v>
      </c>
      <c r="E315" s="1" t="s">
        <v>8</v>
      </c>
      <c r="F315" s="1" t="s">
        <v>350</v>
      </c>
      <c r="G315" s="4">
        <v>0</v>
      </c>
      <c r="H315" s="4">
        <v>0</v>
      </c>
      <c r="I315" s="4">
        <v>0</v>
      </c>
      <c r="J315" s="4">
        <v>0</v>
      </c>
      <c r="K315" s="4">
        <v>526.86</v>
      </c>
      <c r="L315" s="4">
        <v>576</v>
      </c>
      <c r="M315" s="4">
        <v>1074.99</v>
      </c>
      <c r="N315" s="24">
        <f>IF(AND(B315="60",C315="32"),(J315/'FD Date'!$B$4*'FD Date'!$B$6+K315),(J315/Date!$B$4*Date!$B$6+K315))</f>
        <v>526.86</v>
      </c>
      <c r="O315" s="24">
        <f t="shared" si="20"/>
        <v>0</v>
      </c>
      <c r="P315" s="24">
        <f>K315/Date!$B$2*Date!$B$3+K315</f>
        <v>790.29</v>
      </c>
      <c r="Q315" s="24">
        <f>J315*Date!$B$3+K315</f>
        <v>526.86</v>
      </c>
      <c r="R315" s="24">
        <f t="shared" si="21"/>
        <v>983.27991562500006</v>
      </c>
      <c r="S315" s="24">
        <f>J315/2*Date!$B$7+K315</f>
        <v>526.86</v>
      </c>
      <c r="T315" s="24">
        <f t="shared" si="22"/>
        <v>0</v>
      </c>
      <c r="U315" s="24">
        <f t="shared" si="23"/>
        <v>526.86</v>
      </c>
      <c r="V315" s="4">
        <v>0</v>
      </c>
      <c r="W315" s="4"/>
      <c r="X315" s="28" t="str">
        <f t="shared" si="24"/>
        <v>CHOOSE FORMULA</v>
      </c>
      <c r="Y315" s="4"/>
      <c r="Z315" s="4">
        <v>491</v>
      </c>
    </row>
    <row r="316" spans="1:26">
      <c r="A316" s="1" t="s">
        <v>6</v>
      </c>
      <c r="B316" s="1" t="s">
        <v>400</v>
      </c>
      <c r="C316" s="1" t="s">
        <v>401</v>
      </c>
      <c r="D316" s="1" t="s">
        <v>351</v>
      </c>
      <c r="E316" s="1" t="s">
        <v>8</v>
      </c>
      <c r="F316" s="1" t="s">
        <v>352</v>
      </c>
      <c r="G316" s="4">
        <v>4940</v>
      </c>
      <c r="H316" s="4">
        <v>0</v>
      </c>
      <c r="I316" s="4">
        <v>4940</v>
      </c>
      <c r="J316" s="4">
        <v>388.93</v>
      </c>
      <c r="K316" s="4">
        <v>2784.44</v>
      </c>
      <c r="L316" s="4">
        <v>2956.15</v>
      </c>
      <c r="M316" s="4">
        <v>4552.13</v>
      </c>
      <c r="N316" s="24">
        <f>IF(AND(B316="60",C316="32"),(J316/'FD Date'!$B$4*'FD Date'!$B$6+K316),(J316/Date!$B$4*Date!$B$6+K316))</f>
        <v>4729.09</v>
      </c>
      <c r="O316" s="24">
        <f t="shared" si="20"/>
        <v>777.86</v>
      </c>
      <c r="P316" s="24">
        <f>K316/Date!$B$2*Date!$B$3+K316</f>
        <v>4176.66</v>
      </c>
      <c r="Q316" s="24">
        <f>J316*Date!$B$3+K316</f>
        <v>4340.16</v>
      </c>
      <c r="R316" s="24">
        <f t="shared" si="21"/>
        <v>4287.7164072188489</v>
      </c>
      <c r="S316" s="24">
        <f>J316/2*Date!$B$7+K316</f>
        <v>4340.16</v>
      </c>
      <c r="T316" s="24">
        <f t="shared" si="22"/>
        <v>4940</v>
      </c>
      <c r="U316" s="24">
        <f t="shared" si="23"/>
        <v>2784.44</v>
      </c>
      <c r="V316" s="4">
        <v>0</v>
      </c>
      <c r="W316" s="4"/>
      <c r="X316" s="28" t="str">
        <f t="shared" si="24"/>
        <v>CHOOSE FORMULA</v>
      </c>
      <c r="Y316" s="4"/>
      <c r="Z316" s="4">
        <v>4706</v>
      </c>
    </row>
    <row r="317" spans="1:26">
      <c r="A317" s="1" t="s">
        <v>6</v>
      </c>
      <c r="B317" s="1" t="s">
        <v>400</v>
      </c>
      <c r="C317" s="1" t="s">
        <v>401</v>
      </c>
      <c r="D317" s="1" t="s">
        <v>355</v>
      </c>
      <c r="E317" s="1" t="s">
        <v>8</v>
      </c>
      <c r="F317" s="1" t="s">
        <v>356</v>
      </c>
      <c r="G317" s="4">
        <v>600</v>
      </c>
      <c r="H317" s="4">
        <v>0</v>
      </c>
      <c r="I317" s="4">
        <v>600</v>
      </c>
      <c r="J317" s="4">
        <v>53.72</v>
      </c>
      <c r="K317" s="4">
        <v>359.18</v>
      </c>
      <c r="L317" s="4">
        <v>388.73</v>
      </c>
      <c r="M317" s="4">
        <v>574.07000000000005</v>
      </c>
      <c r="N317" s="24">
        <f>IF(AND(B317="60",C317="32"),(J317/'FD Date'!$B$4*'FD Date'!$B$6+K317),(J317/Date!$B$4*Date!$B$6+K317))</f>
        <v>627.78</v>
      </c>
      <c r="O317" s="24">
        <f t="shared" si="20"/>
        <v>107.44</v>
      </c>
      <c r="P317" s="24">
        <f>K317/Date!$B$2*Date!$B$3+K317</f>
        <v>538.77</v>
      </c>
      <c r="Q317" s="24">
        <f>J317*Date!$B$3+K317</f>
        <v>574.05999999999995</v>
      </c>
      <c r="R317" s="24">
        <f t="shared" si="21"/>
        <v>530.43105137241798</v>
      </c>
      <c r="S317" s="24">
        <f>J317/2*Date!$B$7+K317</f>
        <v>574.05999999999995</v>
      </c>
      <c r="T317" s="24">
        <f t="shared" si="22"/>
        <v>600</v>
      </c>
      <c r="U317" s="24">
        <f t="shared" si="23"/>
        <v>359.18</v>
      </c>
      <c r="V317" s="4">
        <v>0</v>
      </c>
      <c r="W317" s="4"/>
      <c r="X317" s="28" t="str">
        <f t="shared" si="24"/>
        <v>CHOOSE FORMULA</v>
      </c>
      <c r="Y317" s="4"/>
      <c r="Z317" s="4">
        <v>574</v>
      </c>
    </row>
    <row r="318" spans="1:26">
      <c r="A318" s="1" t="s">
        <v>6</v>
      </c>
      <c r="B318" s="1" t="s">
        <v>400</v>
      </c>
      <c r="C318" s="1" t="s">
        <v>401</v>
      </c>
      <c r="D318" s="1" t="s">
        <v>357</v>
      </c>
      <c r="E318" s="1" t="s">
        <v>8</v>
      </c>
      <c r="F318" s="1" t="s">
        <v>358</v>
      </c>
      <c r="G318" s="4">
        <v>0</v>
      </c>
      <c r="H318" s="4">
        <v>0</v>
      </c>
      <c r="I318" s="4">
        <v>0</v>
      </c>
      <c r="J318" s="4">
        <v>0</v>
      </c>
      <c r="K318" s="4">
        <v>18.95</v>
      </c>
      <c r="L318" s="4">
        <v>0</v>
      </c>
      <c r="M318" s="4">
        <v>47.9</v>
      </c>
      <c r="N318" s="24">
        <f>IF(AND(B318="60",C318="32"),(J318/'FD Date'!$B$4*'FD Date'!$B$6+K318),(J318/Date!$B$4*Date!$B$6+K318))</f>
        <v>18.95</v>
      </c>
      <c r="O318" s="24">
        <f t="shared" si="20"/>
        <v>0</v>
      </c>
      <c r="P318" s="24">
        <f>K318/Date!$B$2*Date!$B$3+K318</f>
        <v>28.424999999999997</v>
      </c>
      <c r="Q318" s="24">
        <f>J318*Date!$B$3+K318</f>
        <v>18.95</v>
      </c>
      <c r="R318" s="24">
        <f t="shared" si="21"/>
        <v>0</v>
      </c>
      <c r="S318" s="24">
        <f>J318/2*Date!$B$7+K318</f>
        <v>18.95</v>
      </c>
      <c r="T318" s="24">
        <f t="shared" si="22"/>
        <v>0</v>
      </c>
      <c r="U318" s="24">
        <f t="shared" si="23"/>
        <v>18.95</v>
      </c>
      <c r="V318" s="4">
        <v>0</v>
      </c>
      <c r="W318" s="4"/>
      <c r="X318" s="28" t="str">
        <f t="shared" si="24"/>
        <v>CHOOSE FORMULA</v>
      </c>
      <c r="Y318" s="4"/>
      <c r="Z318" s="4">
        <v>19</v>
      </c>
    </row>
    <row r="319" spans="1:26">
      <c r="A319" s="1" t="s">
        <v>6</v>
      </c>
      <c r="B319" s="1" t="s">
        <v>400</v>
      </c>
      <c r="C319" s="1" t="s">
        <v>401</v>
      </c>
      <c r="D319" s="1" t="s">
        <v>359</v>
      </c>
      <c r="E319" s="1" t="s">
        <v>8</v>
      </c>
      <c r="F319" s="1" t="s">
        <v>360</v>
      </c>
      <c r="G319" s="4">
        <v>3000</v>
      </c>
      <c r="H319" s="4">
        <v>0</v>
      </c>
      <c r="I319" s="4">
        <v>3000</v>
      </c>
      <c r="J319" s="4">
        <v>0</v>
      </c>
      <c r="K319" s="4">
        <v>0</v>
      </c>
      <c r="L319" s="4">
        <v>3000</v>
      </c>
      <c r="M319" s="4">
        <v>3000</v>
      </c>
      <c r="N319" s="24">
        <f>IF(AND(B319="60",C319="32"),(J319/'FD Date'!$B$4*'FD Date'!$B$6+K319),(J319/Date!$B$4*Date!$B$6+K319))</f>
        <v>0</v>
      </c>
      <c r="O319" s="24">
        <f t="shared" si="20"/>
        <v>0</v>
      </c>
      <c r="P319" s="24">
        <f>K319/Date!$B$2*Date!$B$3+K319</f>
        <v>0</v>
      </c>
      <c r="Q319" s="24">
        <f>J319*Date!$B$3+K319</f>
        <v>0</v>
      </c>
      <c r="R319" s="24">
        <f t="shared" si="21"/>
        <v>0</v>
      </c>
      <c r="S319" s="24">
        <f>J319/2*Date!$B$7+K319</f>
        <v>0</v>
      </c>
      <c r="T319" s="24">
        <f t="shared" si="22"/>
        <v>3000</v>
      </c>
      <c r="U319" s="24">
        <f t="shared" si="23"/>
        <v>0</v>
      </c>
      <c r="V319" s="4">
        <v>0</v>
      </c>
      <c r="W319" s="4"/>
      <c r="X319" s="28" t="str">
        <f t="shared" si="24"/>
        <v>CHOOSE FORMULA</v>
      </c>
      <c r="Y319" s="4"/>
      <c r="Z319" s="4">
        <v>0</v>
      </c>
    </row>
    <row r="320" spans="1:26">
      <c r="A320" s="1" t="s">
        <v>6</v>
      </c>
      <c r="B320" s="1" t="s">
        <v>400</v>
      </c>
      <c r="C320" s="1" t="s">
        <v>401</v>
      </c>
      <c r="D320" s="1" t="s">
        <v>361</v>
      </c>
      <c r="E320" s="1" t="s">
        <v>8</v>
      </c>
      <c r="F320" s="1" t="s">
        <v>362</v>
      </c>
      <c r="G320" s="4">
        <v>360</v>
      </c>
      <c r="H320" s="4">
        <v>0</v>
      </c>
      <c r="I320" s="4">
        <v>360</v>
      </c>
      <c r="J320" s="4">
        <v>31.73</v>
      </c>
      <c r="K320" s="4">
        <v>126.92</v>
      </c>
      <c r="L320" s="4">
        <v>0</v>
      </c>
      <c r="M320" s="4">
        <v>0</v>
      </c>
      <c r="N320" s="24">
        <f>IF(AND(B320="60",C320="32"),(J320/'FD Date'!$B$4*'FD Date'!$B$6+K320),(J320/Date!$B$4*Date!$B$6+K320))</f>
        <v>285.57</v>
      </c>
      <c r="O320" s="24">
        <f t="shared" si="20"/>
        <v>63.46</v>
      </c>
      <c r="P320" s="24">
        <f>K320/Date!$B$2*Date!$B$3+K320</f>
        <v>190.38</v>
      </c>
      <c r="Q320" s="24">
        <f>J320*Date!$B$3+K320</f>
        <v>253.84</v>
      </c>
      <c r="R320" s="24">
        <f t="shared" si="21"/>
        <v>0</v>
      </c>
      <c r="S320" s="24">
        <f>J320/2*Date!$B$7+K320</f>
        <v>253.84</v>
      </c>
      <c r="T320" s="24">
        <f t="shared" si="22"/>
        <v>360</v>
      </c>
      <c r="U320" s="24">
        <f t="shared" si="23"/>
        <v>126.92</v>
      </c>
      <c r="V320" s="4">
        <v>0</v>
      </c>
      <c r="W320" s="4"/>
      <c r="X320" s="28" t="str">
        <f t="shared" si="24"/>
        <v>CHOOSE FORMULA</v>
      </c>
      <c r="Y320" s="4"/>
      <c r="Z320" s="4">
        <v>360</v>
      </c>
    </row>
    <row r="321" spans="1:26">
      <c r="A321" s="1" t="s">
        <v>6</v>
      </c>
      <c r="B321" s="1" t="s">
        <v>400</v>
      </c>
      <c r="C321" s="1" t="s">
        <v>401</v>
      </c>
      <c r="D321" s="1" t="s">
        <v>284</v>
      </c>
      <c r="E321" s="1" t="s">
        <v>8</v>
      </c>
      <c r="F321" s="1" t="s">
        <v>285</v>
      </c>
      <c r="G321" s="4">
        <v>2300</v>
      </c>
      <c r="H321" s="4">
        <v>0</v>
      </c>
      <c r="I321" s="4">
        <v>2300</v>
      </c>
      <c r="J321" s="4">
        <v>0</v>
      </c>
      <c r="K321" s="4">
        <v>1451.42</v>
      </c>
      <c r="L321" s="4">
        <v>27.69</v>
      </c>
      <c r="M321" s="4">
        <v>825.17</v>
      </c>
      <c r="N321" s="24">
        <f>IF(AND(B321="60",C321="32"),(J321/'FD Date'!$B$4*'FD Date'!$B$6+K321),(J321/Date!$B$4*Date!$B$6+K321))</f>
        <v>1451.42</v>
      </c>
      <c r="O321" s="24">
        <f t="shared" si="20"/>
        <v>0</v>
      </c>
      <c r="P321" s="24">
        <f>K321/Date!$B$2*Date!$B$3+K321</f>
        <v>2177.13</v>
      </c>
      <c r="Q321" s="24">
        <f>J321*Date!$B$3+K321</f>
        <v>1451.42</v>
      </c>
      <c r="R321" s="24">
        <f t="shared" si="21"/>
        <v>43252.735334055615</v>
      </c>
      <c r="S321" s="24">
        <f>J321/2*Date!$B$7+K321</f>
        <v>1451.42</v>
      </c>
      <c r="T321" s="24">
        <f t="shared" si="22"/>
        <v>2300</v>
      </c>
      <c r="U321" s="24">
        <f t="shared" si="23"/>
        <v>1451.42</v>
      </c>
      <c r="V321" s="4">
        <v>0</v>
      </c>
      <c r="W321" s="4"/>
      <c r="X321" s="28" t="str">
        <f t="shared" si="24"/>
        <v>CHOOSE FORMULA</v>
      </c>
      <c r="Y321" s="4"/>
      <c r="Z321" s="4">
        <v>1100</v>
      </c>
    </row>
    <row r="322" spans="1:26">
      <c r="A322" s="1" t="s">
        <v>6</v>
      </c>
      <c r="B322" s="1" t="s">
        <v>400</v>
      </c>
      <c r="C322" s="1" t="s">
        <v>401</v>
      </c>
      <c r="D322" s="1" t="s">
        <v>363</v>
      </c>
      <c r="E322" s="1" t="s">
        <v>8</v>
      </c>
      <c r="F322" s="1" t="s">
        <v>364</v>
      </c>
      <c r="G322" s="4">
        <v>400</v>
      </c>
      <c r="H322" s="4">
        <v>0</v>
      </c>
      <c r="I322" s="4">
        <v>400</v>
      </c>
      <c r="J322" s="4">
        <v>0</v>
      </c>
      <c r="K322" s="4">
        <v>0</v>
      </c>
      <c r="L322" s="4">
        <v>0</v>
      </c>
      <c r="M322" s="4">
        <v>0</v>
      </c>
      <c r="N322" s="24">
        <f>IF(AND(B322="60",C322="32"),(J322/'FD Date'!$B$4*'FD Date'!$B$6+K322),(J322/Date!$B$4*Date!$B$6+K322))</f>
        <v>0</v>
      </c>
      <c r="O322" s="24">
        <f t="shared" si="20"/>
        <v>0</v>
      </c>
      <c r="P322" s="24">
        <f>K322/Date!$B$2*Date!$B$3+K322</f>
        <v>0</v>
      </c>
      <c r="Q322" s="24">
        <f>J322*Date!$B$3+K322</f>
        <v>0</v>
      </c>
      <c r="R322" s="24">
        <f t="shared" si="21"/>
        <v>0</v>
      </c>
      <c r="S322" s="24">
        <f>J322/2*Date!$B$7+K322</f>
        <v>0</v>
      </c>
      <c r="T322" s="24">
        <f t="shared" si="22"/>
        <v>400</v>
      </c>
      <c r="U322" s="24">
        <f t="shared" si="23"/>
        <v>0</v>
      </c>
      <c r="V322" s="4">
        <v>0</v>
      </c>
      <c r="W322" s="4"/>
      <c r="X322" s="28" t="str">
        <f t="shared" si="24"/>
        <v>CHOOSE FORMULA</v>
      </c>
      <c r="Y322" s="4"/>
      <c r="Z322" s="4">
        <v>400</v>
      </c>
    </row>
    <row r="323" spans="1:26">
      <c r="A323" s="1" t="s">
        <v>6</v>
      </c>
      <c r="B323" s="1" t="s">
        <v>400</v>
      </c>
      <c r="C323" s="1" t="s">
        <v>401</v>
      </c>
      <c r="D323" s="1" t="s">
        <v>365</v>
      </c>
      <c r="E323" s="1" t="s">
        <v>8</v>
      </c>
      <c r="F323" s="1" t="s">
        <v>366</v>
      </c>
      <c r="G323" s="4">
        <v>350</v>
      </c>
      <c r="H323" s="4">
        <v>0</v>
      </c>
      <c r="I323" s="4">
        <v>350</v>
      </c>
      <c r="J323" s="4">
        <v>48.59</v>
      </c>
      <c r="K323" s="4">
        <v>126.37</v>
      </c>
      <c r="L323" s="4">
        <v>133.57</v>
      </c>
      <c r="M323" s="4">
        <v>162.80000000000001</v>
      </c>
      <c r="N323" s="24">
        <f>IF(AND(B323="60",C323="32"),(J323/'FD Date'!$B$4*'FD Date'!$B$6+K323),(J323/Date!$B$4*Date!$B$6+K323))</f>
        <v>369.32000000000005</v>
      </c>
      <c r="O323" s="24">
        <f t="shared" si="20"/>
        <v>97.18</v>
      </c>
      <c r="P323" s="24">
        <f>K323/Date!$B$2*Date!$B$3+K323</f>
        <v>189.55500000000001</v>
      </c>
      <c r="Q323" s="24">
        <f>J323*Date!$B$3+K323</f>
        <v>320.73</v>
      </c>
      <c r="R323" s="24">
        <f t="shared" si="21"/>
        <v>154.02437673130197</v>
      </c>
      <c r="S323" s="24">
        <f>J323/2*Date!$B$7+K323</f>
        <v>320.73</v>
      </c>
      <c r="T323" s="24">
        <f t="shared" si="22"/>
        <v>350</v>
      </c>
      <c r="U323" s="24">
        <f t="shared" si="23"/>
        <v>126.37</v>
      </c>
      <c r="V323" s="4">
        <v>0</v>
      </c>
      <c r="W323" s="4"/>
      <c r="X323" s="28" t="str">
        <f t="shared" si="24"/>
        <v>CHOOSE FORMULA</v>
      </c>
      <c r="Y323" s="4"/>
      <c r="Z323" s="4">
        <v>150</v>
      </c>
    </row>
    <row r="324" spans="1:26">
      <c r="A324" s="1" t="s">
        <v>6</v>
      </c>
      <c r="B324" s="1" t="s">
        <v>400</v>
      </c>
      <c r="C324" s="1" t="s">
        <v>401</v>
      </c>
      <c r="D324" s="1" t="s">
        <v>367</v>
      </c>
      <c r="E324" s="1" t="s">
        <v>8</v>
      </c>
      <c r="F324" s="1" t="s">
        <v>368</v>
      </c>
      <c r="G324" s="4">
        <v>13100</v>
      </c>
      <c r="H324" s="4">
        <v>0</v>
      </c>
      <c r="I324" s="4">
        <v>13100</v>
      </c>
      <c r="J324" s="4">
        <v>380.67</v>
      </c>
      <c r="K324" s="4">
        <v>6340.37</v>
      </c>
      <c r="L324" s="4">
        <v>665.62</v>
      </c>
      <c r="M324" s="4">
        <v>23035.9</v>
      </c>
      <c r="N324" s="24">
        <f>IF(AND(B324="60",C324="32"),(J324/'FD Date'!$B$4*'FD Date'!$B$6+K324),(J324/Date!$B$4*Date!$B$6+K324))</f>
        <v>8243.7199999999993</v>
      </c>
      <c r="O324" s="24">
        <f t="shared" ref="O324:O387" si="25">J324*2</f>
        <v>761.34</v>
      </c>
      <c r="P324" s="24">
        <f>K324/Date!$B$2*Date!$B$3+K324</f>
        <v>9510.5550000000003</v>
      </c>
      <c r="Q324" s="24">
        <f>J324*Date!$B$3+K324</f>
        <v>7863.05</v>
      </c>
      <c r="R324" s="24">
        <f t="shared" ref="R324:R387" si="26">IF(OR(L324=0,M324=0),0,K324/(L324/M324))</f>
        <v>219428.69697875666</v>
      </c>
      <c r="S324" s="24">
        <f>J324/2*Date!$B$7+K324</f>
        <v>7863.05</v>
      </c>
      <c r="T324" s="24">
        <f t="shared" ref="T324:T387" si="27">I324</f>
        <v>13100</v>
      </c>
      <c r="U324" s="24">
        <f t="shared" ref="U324:U387" si="28">K324</f>
        <v>6340.37</v>
      </c>
      <c r="V324" s="4">
        <v>0</v>
      </c>
      <c r="W324" s="4"/>
      <c r="X324" s="28" t="str">
        <f t="shared" ref="X324:X387" si="29">IF($W324=1,($N324+$V324),IF($W324=2,($O324+$V324), IF($W324=3,($P324+$V324), IF($W324=4,($Q324+$V324), IF($W324=5,($R324+$V324), IF($W324=6,($S324+$V324), IF($W324=7,($T324+$V324), IF($W324=8,($U324+$V324),"CHOOSE FORMULA"))))))))</f>
        <v>CHOOSE FORMULA</v>
      </c>
      <c r="Y324" s="4"/>
      <c r="Z324" s="4">
        <v>17000</v>
      </c>
    </row>
    <row r="325" spans="1:26">
      <c r="A325" s="1" t="s">
        <v>6</v>
      </c>
      <c r="B325" s="1" t="s">
        <v>400</v>
      </c>
      <c r="C325" s="1" t="s">
        <v>401</v>
      </c>
      <c r="D325" s="1" t="s">
        <v>371</v>
      </c>
      <c r="E325" s="1" t="s">
        <v>8</v>
      </c>
      <c r="F325" s="1" t="s">
        <v>402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24">
        <f>IF(AND(B325="60",C325="32"),(J325/'FD Date'!$B$4*'FD Date'!$B$6+K325),(J325/Date!$B$4*Date!$B$6+K325))</f>
        <v>0</v>
      </c>
      <c r="O325" s="24">
        <f t="shared" si="25"/>
        <v>0</v>
      </c>
      <c r="P325" s="24">
        <f>K325/Date!$B$2*Date!$B$3+K325</f>
        <v>0</v>
      </c>
      <c r="Q325" s="24">
        <f>J325*Date!$B$3+K325</f>
        <v>0</v>
      </c>
      <c r="R325" s="24">
        <f t="shared" si="26"/>
        <v>0</v>
      </c>
      <c r="S325" s="24">
        <f>J325/2*Date!$B$7+K325</f>
        <v>0</v>
      </c>
      <c r="T325" s="24">
        <f t="shared" si="27"/>
        <v>0</v>
      </c>
      <c r="U325" s="24">
        <f t="shared" si="28"/>
        <v>0</v>
      </c>
      <c r="V325" s="4">
        <v>0</v>
      </c>
      <c r="W325" s="4"/>
      <c r="X325" s="28" t="str">
        <f t="shared" si="29"/>
        <v>CHOOSE FORMULA</v>
      </c>
      <c r="Y325" s="4"/>
      <c r="Z325" s="4">
        <v>0</v>
      </c>
    </row>
    <row r="326" spans="1:26">
      <c r="A326" s="1" t="s">
        <v>6</v>
      </c>
      <c r="B326" s="1" t="s">
        <v>400</v>
      </c>
      <c r="C326" s="1" t="s">
        <v>401</v>
      </c>
      <c r="D326" s="1" t="s">
        <v>403</v>
      </c>
      <c r="E326" s="1" t="s">
        <v>8</v>
      </c>
      <c r="F326" s="1" t="s">
        <v>404</v>
      </c>
      <c r="G326" s="4">
        <v>32500</v>
      </c>
      <c r="H326" s="4">
        <v>0</v>
      </c>
      <c r="I326" s="4">
        <v>32500</v>
      </c>
      <c r="J326" s="4">
        <v>299</v>
      </c>
      <c r="K326" s="4">
        <v>22571.52</v>
      </c>
      <c r="L326" s="4">
        <v>1872.55</v>
      </c>
      <c r="M326" s="4">
        <v>11748.7</v>
      </c>
      <c r="N326" s="24">
        <f>IF(AND(B326="60",C326="32"),(J326/'FD Date'!$B$4*'FD Date'!$B$6+K326),(J326/Date!$B$4*Date!$B$6+K326))</f>
        <v>24066.52</v>
      </c>
      <c r="O326" s="24">
        <f t="shared" si="25"/>
        <v>598</v>
      </c>
      <c r="P326" s="24">
        <f>K326/Date!$B$2*Date!$B$3+K326</f>
        <v>33857.279999999999</v>
      </c>
      <c r="Q326" s="24">
        <f>J326*Date!$B$3+K326</f>
        <v>23767.52</v>
      </c>
      <c r="R326" s="24">
        <f t="shared" si="26"/>
        <v>141617.58939627782</v>
      </c>
      <c r="S326" s="24">
        <f>J326/2*Date!$B$7+K326</f>
        <v>23767.52</v>
      </c>
      <c r="T326" s="24">
        <f t="shared" si="27"/>
        <v>32500</v>
      </c>
      <c r="U326" s="24">
        <f t="shared" si="28"/>
        <v>22571.52</v>
      </c>
      <c r="V326" s="4">
        <v>0</v>
      </c>
      <c r="W326" s="4"/>
      <c r="X326" s="28" t="str">
        <f t="shared" si="29"/>
        <v>CHOOSE FORMULA</v>
      </c>
      <c r="Y326" s="4"/>
      <c r="Z326" s="4">
        <v>32500</v>
      </c>
    </row>
    <row r="327" spans="1:26">
      <c r="A327" s="1" t="s">
        <v>6</v>
      </c>
      <c r="B327" s="1" t="s">
        <v>400</v>
      </c>
      <c r="C327" s="1" t="s">
        <v>401</v>
      </c>
      <c r="D327" s="1" t="s">
        <v>403</v>
      </c>
      <c r="E327" s="1" t="s">
        <v>13</v>
      </c>
      <c r="F327" s="1" t="s">
        <v>405</v>
      </c>
      <c r="G327" s="4">
        <v>115890</v>
      </c>
      <c r="H327" s="4">
        <v>0</v>
      </c>
      <c r="I327" s="4">
        <v>115890</v>
      </c>
      <c r="J327" s="4">
        <v>4643.71</v>
      </c>
      <c r="K327" s="4">
        <v>103353.24</v>
      </c>
      <c r="L327" s="4">
        <v>217464.92</v>
      </c>
      <c r="M327" s="4">
        <v>230515.02</v>
      </c>
      <c r="N327" s="24">
        <f>IF(AND(B327="60",C327="32"),(J327/'FD Date'!$B$4*'FD Date'!$B$6+K327),(J327/Date!$B$4*Date!$B$6+K327))</f>
        <v>126571.79000000001</v>
      </c>
      <c r="O327" s="24">
        <f t="shared" si="25"/>
        <v>9287.42</v>
      </c>
      <c r="P327" s="24">
        <f>K327/Date!$B$2*Date!$B$3+K327</f>
        <v>155029.86000000002</v>
      </c>
      <c r="Q327" s="24">
        <f>J327*Date!$B$3+K327</f>
        <v>121928.08</v>
      </c>
      <c r="R327" s="24">
        <f t="shared" si="26"/>
        <v>109555.48226198873</v>
      </c>
      <c r="S327" s="24">
        <f>J327/2*Date!$B$7+K327</f>
        <v>121928.08</v>
      </c>
      <c r="T327" s="24">
        <f t="shared" si="27"/>
        <v>115890</v>
      </c>
      <c r="U327" s="24">
        <f t="shared" si="28"/>
        <v>103353.24</v>
      </c>
      <c r="V327" s="4">
        <v>0</v>
      </c>
      <c r="W327" s="4"/>
      <c r="X327" s="28" t="str">
        <f t="shared" si="29"/>
        <v>CHOOSE FORMULA</v>
      </c>
      <c r="Y327" s="4"/>
      <c r="Z327" s="4">
        <v>152000</v>
      </c>
    </row>
    <row r="328" spans="1:26">
      <c r="A328" s="1" t="s">
        <v>6</v>
      </c>
      <c r="B328" s="1" t="s">
        <v>400</v>
      </c>
      <c r="C328" s="1" t="s">
        <v>401</v>
      </c>
      <c r="D328" s="1" t="s">
        <v>375</v>
      </c>
      <c r="E328" s="1" t="s">
        <v>8</v>
      </c>
      <c r="F328" s="1" t="s">
        <v>376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24">
        <f>IF(AND(B328="60",C328="32"),(J328/'FD Date'!$B$4*'FD Date'!$B$6+K328),(J328/Date!$B$4*Date!$B$6+K328))</f>
        <v>0</v>
      </c>
      <c r="O328" s="24">
        <f t="shared" si="25"/>
        <v>0</v>
      </c>
      <c r="P328" s="24">
        <f>K328/Date!$B$2*Date!$B$3+K328</f>
        <v>0</v>
      </c>
      <c r="Q328" s="24">
        <f>J328*Date!$B$3+K328</f>
        <v>0</v>
      </c>
      <c r="R328" s="24">
        <f t="shared" si="26"/>
        <v>0</v>
      </c>
      <c r="S328" s="24">
        <f>J328/2*Date!$B$7+K328</f>
        <v>0</v>
      </c>
      <c r="T328" s="24">
        <f t="shared" si="27"/>
        <v>0</v>
      </c>
      <c r="U328" s="24">
        <f t="shared" si="28"/>
        <v>0</v>
      </c>
      <c r="V328" s="4">
        <v>0</v>
      </c>
      <c r="W328" s="4"/>
      <c r="X328" s="28" t="str">
        <f t="shared" si="29"/>
        <v>CHOOSE FORMULA</v>
      </c>
      <c r="Y328" s="4"/>
      <c r="Z328" s="4">
        <v>0</v>
      </c>
    </row>
    <row r="329" spans="1:26">
      <c r="A329" s="1" t="s">
        <v>6</v>
      </c>
      <c r="B329" s="1" t="s">
        <v>400</v>
      </c>
      <c r="C329" s="1" t="s">
        <v>401</v>
      </c>
      <c r="D329" s="1" t="s">
        <v>294</v>
      </c>
      <c r="E329" s="1" t="s">
        <v>8</v>
      </c>
      <c r="F329" s="1" t="s">
        <v>295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24">
        <f>IF(AND(B329="60",C329="32"),(J329/'FD Date'!$B$4*'FD Date'!$B$6+K329),(J329/Date!$B$4*Date!$B$6+K329))</f>
        <v>0</v>
      </c>
      <c r="O329" s="24">
        <f t="shared" si="25"/>
        <v>0</v>
      </c>
      <c r="P329" s="24">
        <f>K329/Date!$B$2*Date!$B$3+K329</f>
        <v>0</v>
      </c>
      <c r="Q329" s="24">
        <f>J329*Date!$B$3+K329</f>
        <v>0</v>
      </c>
      <c r="R329" s="24">
        <f t="shared" si="26"/>
        <v>0</v>
      </c>
      <c r="S329" s="24">
        <f>J329/2*Date!$B$7+K329</f>
        <v>0</v>
      </c>
      <c r="T329" s="24">
        <f t="shared" si="27"/>
        <v>0</v>
      </c>
      <c r="U329" s="24">
        <f t="shared" si="28"/>
        <v>0</v>
      </c>
      <c r="V329" s="4">
        <v>0</v>
      </c>
      <c r="W329" s="4"/>
      <c r="X329" s="28" t="str">
        <f t="shared" si="29"/>
        <v>CHOOSE FORMULA</v>
      </c>
      <c r="Y329" s="4"/>
      <c r="Z329" s="4">
        <v>0</v>
      </c>
    </row>
    <row r="330" spans="1:26">
      <c r="A330" s="1" t="s">
        <v>6</v>
      </c>
      <c r="B330" s="1" t="s">
        <v>400</v>
      </c>
      <c r="C330" s="1" t="s">
        <v>401</v>
      </c>
      <c r="D330" s="1" t="s">
        <v>297</v>
      </c>
      <c r="E330" s="1" t="s">
        <v>8</v>
      </c>
      <c r="F330" s="1" t="s">
        <v>298</v>
      </c>
      <c r="G330" s="4">
        <v>26000</v>
      </c>
      <c r="H330" s="4">
        <v>0</v>
      </c>
      <c r="I330" s="4">
        <v>26000</v>
      </c>
      <c r="J330" s="4">
        <v>721.71</v>
      </c>
      <c r="K330" s="4">
        <v>10129.36</v>
      </c>
      <c r="L330" s="4">
        <v>19145.400000000001</v>
      </c>
      <c r="M330" s="4">
        <v>29259.279999999999</v>
      </c>
      <c r="N330" s="24">
        <f>IF(AND(B330="60",C330="32"),(J330/'FD Date'!$B$4*'FD Date'!$B$6+K330),(J330/Date!$B$4*Date!$B$6+K330))</f>
        <v>13737.91</v>
      </c>
      <c r="O330" s="24">
        <f t="shared" si="25"/>
        <v>1443.42</v>
      </c>
      <c r="P330" s="24">
        <f>K330/Date!$B$2*Date!$B$3+K330</f>
        <v>15194.04</v>
      </c>
      <c r="Q330" s="24">
        <f>J330*Date!$B$3+K330</f>
        <v>13016.2</v>
      </c>
      <c r="R330" s="24">
        <f t="shared" si="26"/>
        <v>15480.365020359981</v>
      </c>
      <c r="S330" s="24">
        <f>J330/2*Date!$B$7+K330</f>
        <v>13016.2</v>
      </c>
      <c r="T330" s="24">
        <f t="shared" si="27"/>
        <v>26000</v>
      </c>
      <c r="U330" s="24">
        <f t="shared" si="28"/>
        <v>10129.36</v>
      </c>
      <c r="V330" s="4">
        <v>0</v>
      </c>
      <c r="W330" s="4"/>
      <c r="X330" s="28" t="str">
        <f t="shared" si="29"/>
        <v>CHOOSE FORMULA</v>
      </c>
      <c r="Y330" s="4"/>
      <c r="Z330" s="4">
        <v>12250</v>
      </c>
    </row>
    <row r="331" spans="1:26">
      <c r="A331" s="1" t="s">
        <v>6</v>
      </c>
      <c r="B331" s="1" t="s">
        <v>400</v>
      </c>
      <c r="C331" s="1" t="s">
        <v>401</v>
      </c>
      <c r="D331" s="1" t="s">
        <v>299</v>
      </c>
      <c r="E331" s="1" t="s">
        <v>8</v>
      </c>
      <c r="F331" s="1" t="s">
        <v>300</v>
      </c>
      <c r="G331" s="4">
        <v>8000</v>
      </c>
      <c r="H331" s="4">
        <v>0</v>
      </c>
      <c r="I331" s="4">
        <v>8000</v>
      </c>
      <c r="J331" s="4">
        <v>0</v>
      </c>
      <c r="K331" s="4">
        <v>26430.37</v>
      </c>
      <c r="L331" s="4">
        <v>9464</v>
      </c>
      <c r="M331" s="4">
        <v>9464</v>
      </c>
      <c r="N331" s="24">
        <f>IF(AND(B331="60",C331="32"),(J331/'FD Date'!$B$4*'FD Date'!$B$6+K331),(J331/Date!$B$4*Date!$B$6+K331))</f>
        <v>26430.37</v>
      </c>
      <c r="O331" s="24">
        <f t="shared" si="25"/>
        <v>0</v>
      </c>
      <c r="P331" s="24">
        <f>K331/Date!$B$2*Date!$B$3+K331</f>
        <v>39645.555</v>
      </c>
      <c r="Q331" s="24">
        <f>J331*Date!$B$3+K331</f>
        <v>26430.37</v>
      </c>
      <c r="R331" s="24">
        <f t="shared" si="26"/>
        <v>26430.37</v>
      </c>
      <c r="S331" s="24">
        <f>J331/2*Date!$B$7+K331</f>
        <v>26430.37</v>
      </c>
      <c r="T331" s="24">
        <f t="shared" si="27"/>
        <v>8000</v>
      </c>
      <c r="U331" s="24">
        <f t="shared" si="28"/>
        <v>26430.37</v>
      </c>
      <c r="V331" s="4">
        <v>0</v>
      </c>
      <c r="W331" s="4"/>
      <c r="X331" s="28" t="str">
        <f t="shared" si="29"/>
        <v>CHOOSE FORMULA</v>
      </c>
      <c r="Y331" s="4"/>
      <c r="Z331" s="4">
        <v>0</v>
      </c>
    </row>
    <row r="332" spans="1:26">
      <c r="A332" s="1" t="s">
        <v>6</v>
      </c>
      <c r="B332" s="1" t="s">
        <v>400</v>
      </c>
      <c r="C332" s="1" t="s">
        <v>401</v>
      </c>
      <c r="D332" s="1" t="s">
        <v>406</v>
      </c>
      <c r="E332" s="1" t="s">
        <v>8</v>
      </c>
      <c r="F332" s="1" t="s">
        <v>407</v>
      </c>
      <c r="G332" s="4">
        <v>132230</v>
      </c>
      <c r="H332" s="4">
        <v>0</v>
      </c>
      <c r="I332" s="4">
        <v>132230</v>
      </c>
      <c r="J332" s="4">
        <v>0</v>
      </c>
      <c r="K332" s="4">
        <v>3526.66</v>
      </c>
      <c r="L332" s="4">
        <v>0</v>
      </c>
      <c r="M332" s="4">
        <v>155553.44</v>
      </c>
      <c r="N332" s="24">
        <f>IF(AND(B332="60",C332="32"),(J332/'FD Date'!$B$4*'FD Date'!$B$6+K332),(J332/Date!$B$4*Date!$B$6+K332))</f>
        <v>3526.66</v>
      </c>
      <c r="O332" s="24">
        <f t="shared" si="25"/>
        <v>0</v>
      </c>
      <c r="P332" s="24">
        <f>K332/Date!$B$2*Date!$B$3+K332</f>
        <v>5289.99</v>
      </c>
      <c r="Q332" s="24">
        <f>J332*Date!$B$3+K332</f>
        <v>3526.66</v>
      </c>
      <c r="R332" s="24">
        <f t="shared" si="26"/>
        <v>0</v>
      </c>
      <c r="S332" s="24">
        <f>J332/2*Date!$B$7+K332</f>
        <v>3526.66</v>
      </c>
      <c r="T332" s="24">
        <f t="shared" si="27"/>
        <v>132230</v>
      </c>
      <c r="U332" s="24">
        <f t="shared" si="28"/>
        <v>3526.66</v>
      </c>
      <c r="V332" s="4">
        <v>0</v>
      </c>
      <c r="W332" s="4"/>
      <c r="X332" s="28" t="str">
        <f t="shared" si="29"/>
        <v>CHOOSE FORMULA</v>
      </c>
      <c r="Y332" s="4"/>
      <c r="Z332" s="4">
        <v>172000</v>
      </c>
    </row>
    <row r="333" spans="1:26">
      <c r="A333" s="1" t="s">
        <v>6</v>
      </c>
      <c r="B333" s="1" t="s">
        <v>400</v>
      </c>
      <c r="C333" s="1" t="s">
        <v>401</v>
      </c>
      <c r="D333" s="1" t="s">
        <v>301</v>
      </c>
      <c r="E333" s="1" t="s">
        <v>8</v>
      </c>
      <c r="F333" s="1" t="s">
        <v>302</v>
      </c>
      <c r="G333" s="4">
        <v>5000</v>
      </c>
      <c r="H333" s="4">
        <v>0</v>
      </c>
      <c r="I333" s="4">
        <v>5000</v>
      </c>
      <c r="J333" s="4">
        <v>424.41</v>
      </c>
      <c r="K333" s="4">
        <v>1539.47</v>
      </c>
      <c r="L333" s="4">
        <v>237.38</v>
      </c>
      <c r="M333" s="4">
        <v>237.38</v>
      </c>
      <c r="N333" s="24">
        <f>IF(AND(B333="60",C333="32"),(J333/'FD Date'!$B$4*'FD Date'!$B$6+K333),(J333/Date!$B$4*Date!$B$6+K333))</f>
        <v>3661.5200000000004</v>
      </c>
      <c r="O333" s="24">
        <f t="shared" si="25"/>
        <v>848.82</v>
      </c>
      <c r="P333" s="24">
        <f>K333/Date!$B$2*Date!$B$3+K333</f>
        <v>2309.2049999999999</v>
      </c>
      <c r="Q333" s="24">
        <f>J333*Date!$B$3+K333</f>
        <v>3237.11</v>
      </c>
      <c r="R333" s="24">
        <f t="shared" si="26"/>
        <v>1539.47</v>
      </c>
      <c r="S333" s="24">
        <f>J333/2*Date!$B$7+K333</f>
        <v>3237.11</v>
      </c>
      <c r="T333" s="24">
        <f t="shared" si="27"/>
        <v>5000</v>
      </c>
      <c r="U333" s="24">
        <f t="shared" si="28"/>
        <v>1539.47</v>
      </c>
      <c r="V333" s="4">
        <v>0</v>
      </c>
      <c r="W333" s="4"/>
      <c r="X333" s="28" t="str">
        <f t="shared" si="29"/>
        <v>CHOOSE FORMULA</v>
      </c>
      <c r="Y333" s="4"/>
      <c r="Z333" s="4">
        <v>5000</v>
      </c>
    </row>
    <row r="334" spans="1:26">
      <c r="A334" s="1" t="s">
        <v>6</v>
      </c>
      <c r="B334" s="1" t="s">
        <v>400</v>
      </c>
      <c r="C334" s="1" t="s">
        <v>401</v>
      </c>
      <c r="D334" s="1" t="s">
        <v>408</v>
      </c>
      <c r="E334" s="1" t="s">
        <v>8</v>
      </c>
      <c r="F334" s="1" t="s">
        <v>409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24">
        <f>IF(AND(B334="60",C334="32"),(J334/'FD Date'!$B$4*'FD Date'!$B$6+K334),(J334/Date!$B$4*Date!$B$6+K334))</f>
        <v>0</v>
      </c>
      <c r="O334" s="24">
        <f t="shared" si="25"/>
        <v>0</v>
      </c>
      <c r="P334" s="24">
        <f>K334/Date!$B$2*Date!$B$3+K334</f>
        <v>0</v>
      </c>
      <c r="Q334" s="24">
        <f>J334*Date!$B$3+K334</f>
        <v>0</v>
      </c>
      <c r="R334" s="24">
        <f t="shared" si="26"/>
        <v>0</v>
      </c>
      <c r="S334" s="24">
        <f>J334/2*Date!$B$7+K334</f>
        <v>0</v>
      </c>
      <c r="T334" s="24">
        <f t="shared" si="27"/>
        <v>0</v>
      </c>
      <c r="U334" s="24">
        <f t="shared" si="28"/>
        <v>0</v>
      </c>
      <c r="V334" s="4">
        <v>0</v>
      </c>
      <c r="W334" s="4"/>
      <c r="X334" s="28" t="str">
        <f t="shared" si="29"/>
        <v>CHOOSE FORMULA</v>
      </c>
      <c r="Y334" s="4"/>
      <c r="Z334" s="4">
        <v>0</v>
      </c>
    </row>
    <row r="335" spans="1:26">
      <c r="A335" s="1" t="s">
        <v>6</v>
      </c>
      <c r="B335" s="1" t="s">
        <v>400</v>
      </c>
      <c r="C335" s="1" t="s">
        <v>401</v>
      </c>
      <c r="D335" s="1" t="s">
        <v>305</v>
      </c>
      <c r="E335" s="1" t="s">
        <v>8</v>
      </c>
      <c r="F335" s="1" t="s">
        <v>306</v>
      </c>
      <c r="G335" s="4">
        <v>3250</v>
      </c>
      <c r="H335" s="4">
        <v>0</v>
      </c>
      <c r="I335" s="4">
        <v>3250</v>
      </c>
      <c r="J335" s="4">
        <v>0</v>
      </c>
      <c r="K335" s="4">
        <v>625</v>
      </c>
      <c r="L335" s="4">
        <v>450</v>
      </c>
      <c r="M335" s="4">
        <v>450</v>
      </c>
      <c r="N335" s="24">
        <f>IF(AND(B335="60",C335="32"),(J335/'FD Date'!$B$4*'FD Date'!$B$6+K335),(J335/Date!$B$4*Date!$B$6+K335))</f>
        <v>625</v>
      </c>
      <c r="O335" s="24">
        <f t="shared" si="25"/>
        <v>0</v>
      </c>
      <c r="P335" s="24">
        <f>K335/Date!$B$2*Date!$B$3+K335</f>
        <v>937.5</v>
      </c>
      <c r="Q335" s="24">
        <f>J335*Date!$B$3+K335</f>
        <v>625</v>
      </c>
      <c r="R335" s="24">
        <f t="shared" si="26"/>
        <v>625</v>
      </c>
      <c r="S335" s="24">
        <f>J335/2*Date!$B$7+K335</f>
        <v>625</v>
      </c>
      <c r="T335" s="24">
        <f t="shared" si="27"/>
        <v>3250</v>
      </c>
      <c r="U335" s="24">
        <f t="shared" si="28"/>
        <v>625</v>
      </c>
      <c r="V335" s="4">
        <v>0</v>
      </c>
      <c r="W335" s="4"/>
      <c r="X335" s="28" t="str">
        <f t="shared" si="29"/>
        <v>CHOOSE FORMULA</v>
      </c>
      <c r="Y335" s="4"/>
      <c r="Z335" s="4">
        <v>3250</v>
      </c>
    </row>
    <row r="336" spans="1:26">
      <c r="A336" s="1" t="s">
        <v>6</v>
      </c>
      <c r="B336" s="1" t="s">
        <v>400</v>
      </c>
      <c r="C336" s="1" t="s">
        <v>401</v>
      </c>
      <c r="D336" s="1" t="s">
        <v>307</v>
      </c>
      <c r="E336" s="1" t="s">
        <v>8</v>
      </c>
      <c r="F336" s="1" t="s">
        <v>308</v>
      </c>
      <c r="G336" s="4">
        <v>99950</v>
      </c>
      <c r="H336" s="4">
        <v>0</v>
      </c>
      <c r="I336" s="4">
        <v>99950</v>
      </c>
      <c r="J336" s="4">
        <v>66</v>
      </c>
      <c r="K336" s="4">
        <v>41199.629999999997</v>
      </c>
      <c r="L336" s="4">
        <v>28202.9</v>
      </c>
      <c r="M336" s="4">
        <v>32042.48</v>
      </c>
      <c r="N336" s="24">
        <f>IF(AND(B336="60",C336="32"),(J336/'FD Date'!$B$4*'FD Date'!$B$6+K336),(J336/Date!$B$4*Date!$B$6+K336))</f>
        <v>41529.629999999997</v>
      </c>
      <c r="O336" s="24">
        <f t="shared" si="25"/>
        <v>132</v>
      </c>
      <c r="P336" s="24">
        <f>K336/Date!$B$2*Date!$B$3+K336</f>
        <v>61799.444999999992</v>
      </c>
      <c r="Q336" s="24">
        <f>J336*Date!$B$3+K336</f>
        <v>41463.629999999997</v>
      </c>
      <c r="R336" s="24">
        <f t="shared" si="26"/>
        <v>46808.601962294648</v>
      </c>
      <c r="S336" s="24">
        <f>J336/2*Date!$B$7+K336</f>
        <v>41463.629999999997</v>
      </c>
      <c r="T336" s="24">
        <f t="shared" si="27"/>
        <v>99950</v>
      </c>
      <c r="U336" s="24">
        <f t="shared" si="28"/>
        <v>41199.629999999997</v>
      </c>
      <c r="V336" s="4">
        <v>0</v>
      </c>
      <c r="W336" s="4"/>
      <c r="X336" s="28" t="str">
        <f t="shared" si="29"/>
        <v>CHOOSE FORMULA</v>
      </c>
      <c r="Y336" s="4"/>
      <c r="Z336" s="4">
        <v>99950</v>
      </c>
    </row>
    <row r="337" spans="1:26">
      <c r="A337" s="1" t="s">
        <v>6</v>
      </c>
      <c r="B337" s="1" t="s">
        <v>400</v>
      </c>
      <c r="C337" s="1" t="s">
        <v>401</v>
      </c>
      <c r="D337" s="1" t="s">
        <v>313</v>
      </c>
      <c r="E337" s="1" t="s">
        <v>8</v>
      </c>
      <c r="F337" s="1" t="s">
        <v>314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24">
        <f>IF(AND(B337="60",C337="32"),(J337/'FD Date'!$B$4*'FD Date'!$B$6+K337),(J337/Date!$B$4*Date!$B$6+K337))</f>
        <v>0</v>
      </c>
      <c r="O337" s="24">
        <f t="shared" si="25"/>
        <v>0</v>
      </c>
      <c r="P337" s="24">
        <f>K337/Date!$B$2*Date!$B$3+K337</f>
        <v>0</v>
      </c>
      <c r="Q337" s="24">
        <f>J337*Date!$B$3+K337</f>
        <v>0</v>
      </c>
      <c r="R337" s="24">
        <f t="shared" si="26"/>
        <v>0</v>
      </c>
      <c r="S337" s="24">
        <f>J337/2*Date!$B$7+K337</f>
        <v>0</v>
      </c>
      <c r="T337" s="24">
        <f t="shared" si="27"/>
        <v>0</v>
      </c>
      <c r="U337" s="24">
        <f t="shared" si="28"/>
        <v>0</v>
      </c>
      <c r="V337" s="4">
        <v>0</v>
      </c>
      <c r="W337" s="4"/>
      <c r="X337" s="28" t="str">
        <f t="shared" si="29"/>
        <v>CHOOSE FORMULA</v>
      </c>
      <c r="Y337" s="4"/>
      <c r="Z337" s="4">
        <v>0</v>
      </c>
    </row>
    <row r="338" spans="1:26">
      <c r="A338" s="1" t="s">
        <v>6</v>
      </c>
      <c r="B338" s="1" t="s">
        <v>400</v>
      </c>
      <c r="C338" s="1" t="s">
        <v>401</v>
      </c>
      <c r="D338" s="1" t="s">
        <v>410</v>
      </c>
      <c r="E338" s="1" t="s">
        <v>8</v>
      </c>
      <c r="F338" s="1" t="s">
        <v>411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24">
        <f>IF(AND(B338="60",C338="32"),(J338/'FD Date'!$B$4*'FD Date'!$B$6+K338),(J338/Date!$B$4*Date!$B$6+K338))</f>
        <v>0</v>
      </c>
      <c r="O338" s="24">
        <f t="shared" si="25"/>
        <v>0</v>
      </c>
      <c r="P338" s="24">
        <f>K338/Date!$B$2*Date!$B$3+K338</f>
        <v>0</v>
      </c>
      <c r="Q338" s="24">
        <f>J338*Date!$B$3+K338</f>
        <v>0</v>
      </c>
      <c r="R338" s="24">
        <f t="shared" si="26"/>
        <v>0</v>
      </c>
      <c r="S338" s="24">
        <f>J338/2*Date!$B$7+K338</f>
        <v>0</v>
      </c>
      <c r="T338" s="24">
        <f t="shared" si="27"/>
        <v>0</v>
      </c>
      <c r="U338" s="24">
        <f t="shared" si="28"/>
        <v>0</v>
      </c>
      <c r="V338" s="4">
        <v>0</v>
      </c>
      <c r="W338" s="4"/>
      <c r="X338" s="28" t="str">
        <f t="shared" si="29"/>
        <v>CHOOSE FORMULA</v>
      </c>
      <c r="Y338" s="4"/>
      <c r="Z338" s="4">
        <v>0</v>
      </c>
    </row>
    <row r="339" spans="1:26">
      <c r="A339" s="1" t="s">
        <v>6</v>
      </c>
      <c r="B339" s="1" t="s">
        <v>400</v>
      </c>
      <c r="C339" s="1" t="s">
        <v>401</v>
      </c>
      <c r="D339" s="1" t="s">
        <v>412</v>
      </c>
      <c r="E339" s="1" t="s">
        <v>8</v>
      </c>
      <c r="F339" s="1" t="s">
        <v>413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24">
        <f>IF(AND(B339="60",C339="32"),(J339/'FD Date'!$B$4*'FD Date'!$B$6+K339),(J339/Date!$B$4*Date!$B$6+K339))</f>
        <v>0</v>
      </c>
      <c r="O339" s="24">
        <f t="shared" si="25"/>
        <v>0</v>
      </c>
      <c r="P339" s="24">
        <f>K339/Date!$B$2*Date!$B$3+K339</f>
        <v>0</v>
      </c>
      <c r="Q339" s="24">
        <f>J339*Date!$B$3+K339</f>
        <v>0</v>
      </c>
      <c r="R339" s="24">
        <f t="shared" si="26"/>
        <v>0</v>
      </c>
      <c r="S339" s="24">
        <f>J339/2*Date!$B$7+K339</f>
        <v>0</v>
      </c>
      <c r="T339" s="24">
        <f t="shared" si="27"/>
        <v>0</v>
      </c>
      <c r="U339" s="24">
        <f t="shared" si="28"/>
        <v>0</v>
      </c>
      <c r="V339" s="4">
        <v>0</v>
      </c>
      <c r="W339" s="4"/>
      <c r="X339" s="28" t="str">
        <f t="shared" si="29"/>
        <v>CHOOSE FORMULA</v>
      </c>
      <c r="Y339" s="4"/>
      <c r="Z339" s="4">
        <v>0</v>
      </c>
    </row>
    <row r="340" spans="1:26">
      <c r="A340" s="1" t="s">
        <v>6</v>
      </c>
      <c r="B340" s="1" t="s">
        <v>400</v>
      </c>
      <c r="C340" s="1" t="s">
        <v>401</v>
      </c>
      <c r="D340" s="1" t="s">
        <v>414</v>
      </c>
      <c r="E340" s="1" t="s">
        <v>8</v>
      </c>
      <c r="F340" s="1" t="s">
        <v>415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24">
        <f>IF(AND(B340="60",C340="32"),(J340/'FD Date'!$B$4*'FD Date'!$B$6+K340),(J340/Date!$B$4*Date!$B$6+K340))</f>
        <v>0</v>
      </c>
      <c r="O340" s="24">
        <f t="shared" si="25"/>
        <v>0</v>
      </c>
      <c r="P340" s="24">
        <f>K340/Date!$B$2*Date!$B$3+K340</f>
        <v>0</v>
      </c>
      <c r="Q340" s="24">
        <f>J340*Date!$B$3+K340</f>
        <v>0</v>
      </c>
      <c r="R340" s="24">
        <f t="shared" si="26"/>
        <v>0</v>
      </c>
      <c r="S340" s="24">
        <f>J340/2*Date!$B$7+K340</f>
        <v>0</v>
      </c>
      <c r="T340" s="24">
        <f t="shared" si="27"/>
        <v>0</v>
      </c>
      <c r="U340" s="24">
        <f t="shared" si="28"/>
        <v>0</v>
      </c>
      <c r="V340" s="4">
        <v>0</v>
      </c>
      <c r="W340" s="4"/>
      <c r="X340" s="28" t="str">
        <f t="shared" si="29"/>
        <v>CHOOSE FORMULA</v>
      </c>
      <c r="Y340" s="4"/>
      <c r="Z340" s="4">
        <v>0</v>
      </c>
    </row>
    <row r="341" spans="1:26">
      <c r="A341" s="1" t="s">
        <v>6</v>
      </c>
      <c r="B341" s="1" t="s">
        <v>400</v>
      </c>
      <c r="C341" s="1" t="s">
        <v>401</v>
      </c>
      <c r="D341" s="1" t="s">
        <v>414</v>
      </c>
      <c r="E341" s="1" t="s">
        <v>13</v>
      </c>
      <c r="F341" s="1" t="s">
        <v>416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24">
        <f>IF(AND(B341="60",C341="32"),(J341/'FD Date'!$B$4*'FD Date'!$B$6+K341),(J341/Date!$B$4*Date!$B$6+K341))</f>
        <v>0</v>
      </c>
      <c r="O341" s="24">
        <f t="shared" si="25"/>
        <v>0</v>
      </c>
      <c r="P341" s="24">
        <f>K341/Date!$B$2*Date!$B$3+K341</f>
        <v>0</v>
      </c>
      <c r="Q341" s="24">
        <f>J341*Date!$B$3+K341</f>
        <v>0</v>
      </c>
      <c r="R341" s="24">
        <f t="shared" si="26"/>
        <v>0</v>
      </c>
      <c r="S341" s="24">
        <f>J341/2*Date!$B$7+K341</f>
        <v>0</v>
      </c>
      <c r="T341" s="24">
        <f t="shared" si="27"/>
        <v>0</v>
      </c>
      <c r="U341" s="24">
        <f t="shared" si="28"/>
        <v>0</v>
      </c>
      <c r="V341" s="4">
        <v>0</v>
      </c>
      <c r="W341" s="4"/>
      <c r="X341" s="28" t="str">
        <f t="shared" si="29"/>
        <v>CHOOSE FORMULA</v>
      </c>
      <c r="Y341" s="4"/>
      <c r="Z341" s="4">
        <v>0</v>
      </c>
    </row>
    <row r="342" spans="1:26">
      <c r="A342" s="1" t="s">
        <v>6</v>
      </c>
      <c r="B342" s="1" t="s">
        <v>400</v>
      </c>
      <c r="C342" s="1" t="s">
        <v>401</v>
      </c>
      <c r="D342" s="1" t="s">
        <v>417</v>
      </c>
      <c r="E342" s="1" t="s">
        <v>8</v>
      </c>
      <c r="F342" s="1" t="s">
        <v>418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24">
        <f>IF(AND(B342="60",C342="32"),(J342/'FD Date'!$B$4*'FD Date'!$B$6+K342),(J342/Date!$B$4*Date!$B$6+K342))</f>
        <v>0</v>
      </c>
      <c r="O342" s="24">
        <f t="shared" si="25"/>
        <v>0</v>
      </c>
      <c r="P342" s="24">
        <f>K342/Date!$B$2*Date!$B$3+K342</f>
        <v>0</v>
      </c>
      <c r="Q342" s="24">
        <f>J342*Date!$B$3+K342</f>
        <v>0</v>
      </c>
      <c r="R342" s="24">
        <f t="shared" si="26"/>
        <v>0</v>
      </c>
      <c r="S342" s="24">
        <f>J342/2*Date!$B$7+K342</f>
        <v>0</v>
      </c>
      <c r="T342" s="24">
        <f t="shared" si="27"/>
        <v>0</v>
      </c>
      <c r="U342" s="24">
        <f t="shared" si="28"/>
        <v>0</v>
      </c>
      <c r="V342" s="4">
        <v>0</v>
      </c>
      <c r="W342" s="4"/>
      <c r="X342" s="28" t="str">
        <f t="shared" si="29"/>
        <v>CHOOSE FORMULA</v>
      </c>
      <c r="Y342" s="4"/>
      <c r="Z342" s="4">
        <v>0</v>
      </c>
    </row>
    <row r="343" spans="1:26">
      <c r="A343" s="1" t="s">
        <v>6</v>
      </c>
      <c r="B343" s="1" t="s">
        <v>400</v>
      </c>
      <c r="C343" s="1" t="s">
        <v>401</v>
      </c>
      <c r="D343" s="1" t="s">
        <v>417</v>
      </c>
      <c r="E343" s="1" t="s">
        <v>13</v>
      </c>
      <c r="F343" s="1" t="s">
        <v>419</v>
      </c>
      <c r="G343" s="4">
        <v>43000</v>
      </c>
      <c r="H343" s="4">
        <v>0</v>
      </c>
      <c r="I343" s="4">
        <v>43000</v>
      </c>
      <c r="J343" s="4">
        <v>0</v>
      </c>
      <c r="K343" s="4">
        <v>0</v>
      </c>
      <c r="L343" s="4">
        <v>0</v>
      </c>
      <c r="M343" s="4">
        <v>24977.759999999998</v>
      </c>
      <c r="N343" s="24">
        <f>IF(AND(B343="60",C343="32"),(J343/'FD Date'!$B$4*'FD Date'!$B$6+K343),(J343/Date!$B$4*Date!$B$6+K343))</f>
        <v>0</v>
      </c>
      <c r="O343" s="24">
        <f t="shared" si="25"/>
        <v>0</v>
      </c>
      <c r="P343" s="24">
        <f>K343/Date!$B$2*Date!$B$3+K343</f>
        <v>0</v>
      </c>
      <c r="Q343" s="24">
        <f>J343*Date!$B$3+K343</f>
        <v>0</v>
      </c>
      <c r="R343" s="24">
        <f t="shared" si="26"/>
        <v>0</v>
      </c>
      <c r="S343" s="24">
        <f>J343/2*Date!$B$7+K343</f>
        <v>0</v>
      </c>
      <c r="T343" s="24">
        <f t="shared" si="27"/>
        <v>43000</v>
      </c>
      <c r="U343" s="24">
        <f t="shared" si="28"/>
        <v>0</v>
      </c>
      <c r="V343" s="4">
        <v>0</v>
      </c>
      <c r="W343" s="4"/>
      <c r="X343" s="28" t="str">
        <f t="shared" si="29"/>
        <v>CHOOSE FORMULA</v>
      </c>
      <c r="Y343" s="4"/>
      <c r="Z343" s="4">
        <v>43000</v>
      </c>
    </row>
    <row r="344" spans="1:26">
      <c r="A344" s="1" t="s">
        <v>6</v>
      </c>
      <c r="B344" s="1" t="s">
        <v>400</v>
      </c>
      <c r="C344" s="1" t="s">
        <v>401</v>
      </c>
      <c r="D344" s="1" t="s">
        <v>420</v>
      </c>
      <c r="E344" s="1" t="s">
        <v>8</v>
      </c>
      <c r="F344" s="1" t="s">
        <v>421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24">
        <f>IF(AND(B344="60",C344="32"),(J344/'FD Date'!$B$4*'FD Date'!$B$6+K344),(J344/Date!$B$4*Date!$B$6+K344))</f>
        <v>0</v>
      </c>
      <c r="O344" s="24">
        <f t="shared" si="25"/>
        <v>0</v>
      </c>
      <c r="P344" s="24">
        <f>K344/Date!$B$2*Date!$B$3+K344</f>
        <v>0</v>
      </c>
      <c r="Q344" s="24">
        <f>J344*Date!$B$3+K344</f>
        <v>0</v>
      </c>
      <c r="R344" s="24">
        <f t="shared" si="26"/>
        <v>0</v>
      </c>
      <c r="S344" s="24">
        <f>J344/2*Date!$B$7+K344</f>
        <v>0</v>
      </c>
      <c r="T344" s="24">
        <f t="shared" si="27"/>
        <v>0</v>
      </c>
      <c r="U344" s="24">
        <f t="shared" si="28"/>
        <v>0</v>
      </c>
      <c r="V344" s="4">
        <v>0</v>
      </c>
      <c r="W344" s="4"/>
      <c r="X344" s="28" t="str">
        <f t="shared" si="29"/>
        <v>CHOOSE FORMULA</v>
      </c>
      <c r="Y344" s="4"/>
      <c r="Z344" s="4">
        <v>0</v>
      </c>
    </row>
    <row r="345" spans="1:26">
      <c r="A345" s="1" t="s">
        <v>6</v>
      </c>
      <c r="B345" s="1" t="s">
        <v>400</v>
      </c>
      <c r="C345" s="1" t="s">
        <v>401</v>
      </c>
      <c r="D345" s="1" t="s">
        <v>422</v>
      </c>
      <c r="E345" s="1" t="s">
        <v>8</v>
      </c>
      <c r="F345" s="1" t="s">
        <v>423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24">
        <f>IF(AND(B345="60",C345="32"),(J345/'FD Date'!$B$4*'FD Date'!$B$6+K345),(J345/Date!$B$4*Date!$B$6+K345))</f>
        <v>0</v>
      </c>
      <c r="O345" s="24">
        <f t="shared" si="25"/>
        <v>0</v>
      </c>
      <c r="P345" s="24">
        <f>K345/Date!$B$2*Date!$B$3+K345</f>
        <v>0</v>
      </c>
      <c r="Q345" s="24">
        <f>J345*Date!$B$3+K345</f>
        <v>0</v>
      </c>
      <c r="R345" s="24">
        <f t="shared" si="26"/>
        <v>0</v>
      </c>
      <c r="S345" s="24">
        <f>J345/2*Date!$B$7+K345</f>
        <v>0</v>
      </c>
      <c r="T345" s="24">
        <f t="shared" si="27"/>
        <v>0</v>
      </c>
      <c r="U345" s="24">
        <f t="shared" si="28"/>
        <v>0</v>
      </c>
      <c r="V345" s="4">
        <v>0</v>
      </c>
      <c r="W345" s="4"/>
      <c r="X345" s="28" t="str">
        <f t="shared" si="29"/>
        <v>CHOOSE FORMULA</v>
      </c>
      <c r="Y345" s="4"/>
      <c r="Z345" s="4">
        <v>0</v>
      </c>
    </row>
    <row r="346" spans="1:26">
      <c r="A346" s="1" t="s">
        <v>6</v>
      </c>
      <c r="B346" s="1" t="s">
        <v>400</v>
      </c>
      <c r="C346" s="1" t="s">
        <v>424</v>
      </c>
      <c r="D346" s="1" t="s">
        <v>315</v>
      </c>
      <c r="E346" s="1" t="s">
        <v>13</v>
      </c>
      <c r="F346" s="1" t="s">
        <v>316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243.46</v>
      </c>
      <c r="M346" s="4">
        <v>243.46</v>
      </c>
      <c r="N346" s="24">
        <f>IF(AND(B346="60",C346="32"),(J346/'FD Date'!$B$4*'FD Date'!$B$6+K346),(J346/Date!$B$4*Date!$B$6+K346))</f>
        <v>0</v>
      </c>
      <c r="O346" s="24">
        <f t="shared" si="25"/>
        <v>0</v>
      </c>
      <c r="P346" s="24">
        <f>K346/Date!$B$2*Date!$B$3+K346</f>
        <v>0</v>
      </c>
      <c r="Q346" s="24">
        <f>J346*Date!$B$3+K346</f>
        <v>0</v>
      </c>
      <c r="R346" s="24">
        <f t="shared" si="26"/>
        <v>0</v>
      </c>
      <c r="S346" s="24">
        <f>J346/2*Date!$B$7+K346</f>
        <v>0</v>
      </c>
      <c r="T346" s="24">
        <f t="shared" si="27"/>
        <v>0</v>
      </c>
      <c r="U346" s="24">
        <f t="shared" si="28"/>
        <v>0</v>
      </c>
      <c r="V346" s="4">
        <v>0</v>
      </c>
      <c r="W346" s="4"/>
      <c r="X346" s="28" t="str">
        <f t="shared" si="29"/>
        <v>CHOOSE FORMULA</v>
      </c>
      <c r="Y346" s="4"/>
      <c r="Z346" s="4">
        <v>0</v>
      </c>
    </row>
    <row r="347" spans="1:26">
      <c r="A347" s="1" t="s">
        <v>6</v>
      </c>
      <c r="B347" s="1" t="s">
        <v>400</v>
      </c>
      <c r="C347" s="1" t="s">
        <v>424</v>
      </c>
      <c r="D347" s="1" t="s">
        <v>315</v>
      </c>
      <c r="E347" s="1" t="s">
        <v>15</v>
      </c>
      <c r="F347" s="1" t="s">
        <v>317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12918.5</v>
      </c>
      <c r="M347" s="4">
        <v>12918.5</v>
      </c>
      <c r="N347" s="24">
        <f>IF(AND(B347="60",C347="32"),(J347/'FD Date'!$B$4*'FD Date'!$B$6+K347),(J347/Date!$B$4*Date!$B$6+K347))</f>
        <v>0</v>
      </c>
      <c r="O347" s="24">
        <f t="shared" si="25"/>
        <v>0</v>
      </c>
      <c r="P347" s="24">
        <f>K347/Date!$B$2*Date!$B$3+K347</f>
        <v>0</v>
      </c>
      <c r="Q347" s="24">
        <f>J347*Date!$B$3+K347</f>
        <v>0</v>
      </c>
      <c r="R347" s="24">
        <f t="shared" si="26"/>
        <v>0</v>
      </c>
      <c r="S347" s="24">
        <f>J347/2*Date!$B$7+K347</f>
        <v>0</v>
      </c>
      <c r="T347" s="24">
        <f t="shared" si="27"/>
        <v>0</v>
      </c>
      <c r="U347" s="24">
        <f t="shared" si="28"/>
        <v>0</v>
      </c>
      <c r="V347" s="4">
        <v>0</v>
      </c>
      <c r="W347" s="4"/>
      <c r="X347" s="28" t="str">
        <f t="shared" si="29"/>
        <v>CHOOSE FORMULA</v>
      </c>
      <c r="Y347" s="4"/>
      <c r="Z347" s="4">
        <v>0</v>
      </c>
    </row>
    <row r="348" spans="1:26">
      <c r="A348" s="1" t="s">
        <v>6</v>
      </c>
      <c r="B348" s="1" t="s">
        <v>400</v>
      </c>
      <c r="C348" s="1" t="s">
        <v>424</v>
      </c>
      <c r="D348" s="1" t="s">
        <v>318</v>
      </c>
      <c r="E348" s="1" t="s">
        <v>8</v>
      </c>
      <c r="F348" s="1" t="s">
        <v>319</v>
      </c>
      <c r="G348" s="4">
        <v>329162</v>
      </c>
      <c r="H348" s="4">
        <v>0</v>
      </c>
      <c r="I348" s="4">
        <v>329162</v>
      </c>
      <c r="J348" s="4">
        <v>26029.22</v>
      </c>
      <c r="K348" s="4">
        <v>195687.19</v>
      </c>
      <c r="L348" s="4">
        <v>188882.94</v>
      </c>
      <c r="M348" s="4">
        <v>310611.52</v>
      </c>
      <c r="N348" s="24">
        <f>IF(AND(B348="60",C348="32"),(J348/'FD Date'!$B$4*'FD Date'!$B$6+K348),(J348/Date!$B$4*Date!$B$6+K348))</f>
        <v>325833.29000000004</v>
      </c>
      <c r="O348" s="24">
        <f t="shared" si="25"/>
        <v>52058.44</v>
      </c>
      <c r="P348" s="24">
        <f>K348/Date!$B$2*Date!$B$3+K348</f>
        <v>293530.78500000003</v>
      </c>
      <c r="Q348" s="24">
        <f>J348*Date!$B$3+K348</f>
        <v>299804.07</v>
      </c>
      <c r="R348" s="24">
        <f t="shared" si="26"/>
        <v>321800.87587809045</v>
      </c>
      <c r="S348" s="24">
        <f>J348/2*Date!$B$7+K348</f>
        <v>299804.07</v>
      </c>
      <c r="T348" s="24">
        <f t="shared" si="27"/>
        <v>329162</v>
      </c>
      <c r="U348" s="24">
        <f t="shared" si="28"/>
        <v>195687.19</v>
      </c>
      <c r="V348" s="4">
        <v>0</v>
      </c>
      <c r="W348" s="4"/>
      <c r="X348" s="28" t="str">
        <f t="shared" si="29"/>
        <v>CHOOSE FORMULA</v>
      </c>
      <c r="Y348" s="4"/>
      <c r="Z348" s="4">
        <v>339992</v>
      </c>
    </row>
    <row r="349" spans="1:26">
      <c r="A349" s="1" t="s">
        <v>6</v>
      </c>
      <c r="B349" s="1" t="s">
        <v>400</v>
      </c>
      <c r="C349" s="1" t="s">
        <v>424</v>
      </c>
      <c r="D349" s="1" t="s">
        <v>318</v>
      </c>
      <c r="E349" s="1" t="s">
        <v>80</v>
      </c>
      <c r="F349" s="1" t="s">
        <v>322</v>
      </c>
      <c r="G349" s="4">
        <v>3300</v>
      </c>
      <c r="H349" s="4">
        <v>0</v>
      </c>
      <c r="I349" s="4">
        <v>3300</v>
      </c>
      <c r="J349" s="4">
        <v>299.98</v>
      </c>
      <c r="K349" s="4">
        <v>2431.98</v>
      </c>
      <c r="L349" s="4">
        <v>1884</v>
      </c>
      <c r="M349" s="4">
        <v>3144.13</v>
      </c>
      <c r="N349" s="24">
        <f>IF(AND(B349="60",C349="32"),(J349/'FD Date'!$B$4*'FD Date'!$B$6+K349),(J349/Date!$B$4*Date!$B$6+K349))</f>
        <v>3931.88</v>
      </c>
      <c r="O349" s="24">
        <f t="shared" si="25"/>
        <v>599.96</v>
      </c>
      <c r="P349" s="24">
        <f>K349/Date!$B$2*Date!$B$3+K349</f>
        <v>3647.9700000000003</v>
      </c>
      <c r="Q349" s="24">
        <f>J349*Date!$B$3+K349</f>
        <v>3631.9</v>
      </c>
      <c r="R349" s="24">
        <f t="shared" si="26"/>
        <v>4058.631251273885</v>
      </c>
      <c r="S349" s="24">
        <f>J349/2*Date!$B$7+K349</f>
        <v>3631.9</v>
      </c>
      <c r="T349" s="24">
        <f t="shared" si="27"/>
        <v>3300</v>
      </c>
      <c r="U349" s="24">
        <f t="shared" si="28"/>
        <v>2431.98</v>
      </c>
      <c r="V349" s="4">
        <v>0</v>
      </c>
      <c r="W349" s="4"/>
      <c r="X349" s="28" t="str">
        <f t="shared" si="29"/>
        <v>CHOOSE FORMULA</v>
      </c>
      <c r="Y349" s="4"/>
      <c r="Z349" s="4">
        <v>3932</v>
      </c>
    </row>
    <row r="350" spans="1:26">
      <c r="A350" s="1" t="s">
        <v>6</v>
      </c>
      <c r="B350" s="1" t="s">
        <v>400</v>
      </c>
      <c r="C350" s="1" t="s">
        <v>424</v>
      </c>
      <c r="D350" s="1" t="s">
        <v>318</v>
      </c>
      <c r="E350" s="1" t="s">
        <v>323</v>
      </c>
      <c r="F350" s="1" t="s">
        <v>324</v>
      </c>
      <c r="G350" s="4">
        <v>600</v>
      </c>
      <c r="H350" s="4">
        <v>0</v>
      </c>
      <c r="I350" s="4">
        <v>600</v>
      </c>
      <c r="J350" s="4">
        <v>50</v>
      </c>
      <c r="K350" s="4">
        <v>376.79</v>
      </c>
      <c r="L350" s="4">
        <v>200</v>
      </c>
      <c r="M350" s="4">
        <v>423.21</v>
      </c>
      <c r="N350" s="24">
        <f>IF(AND(B350="60",C350="32"),(J350/'FD Date'!$B$4*'FD Date'!$B$6+K350),(J350/Date!$B$4*Date!$B$6+K350))</f>
        <v>626.79</v>
      </c>
      <c r="O350" s="24">
        <f t="shared" si="25"/>
        <v>100</v>
      </c>
      <c r="P350" s="24">
        <f>K350/Date!$B$2*Date!$B$3+K350</f>
        <v>565.18500000000006</v>
      </c>
      <c r="Q350" s="24">
        <f>J350*Date!$B$3+K350</f>
        <v>576.79</v>
      </c>
      <c r="R350" s="24">
        <f t="shared" si="26"/>
        <v>797.30647949999991</v>
      </c>
      <c r="S350" s="24">
        <f>J350/2*Date!$B$7+K350</f>
        <v>576.79</v>
      </c>
      <c r="T350" s="24">
        <f t="shared" si="27"/>
        <v>600</v>
      </c>
      <c r="U350" s="24">
        <f t="shared" si="28"/>
        <v>376.79</v>
      </c>
      <c r="V350" s="4">
        <v>0</v>
      </c>
      <c r="W350" s="4"/>
      <c r="X350" s="28" t="str">
        <f t="shared" si="29"/>
        <v>CHOOSE FORMULA</v>
      </c>
      <c r="Y350" s="4"/>
      <c r="Z350" s="4">
        <v>627</v>
      </c>
    </row>
    <row r="351" spans="1:26">
      <c r="A351" s="1" t="s">
        <v>6</v>
      </c>
      <c r="B351" s="1" t="s">
        <v>400</v>
      </c>
      <c r="C351" s="1" t="s">
        <v>424</v>
      </c>
      <c r="D351" s="1" t="s">
        <v>318</v>
      </c>
      <c r="E351" s="1" t="s">
        <v>325</v>
      </c>
      <c r="F351" s="1" t="s">
        <v>326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24">
        <f>IF(AND(B351="60",C351="32"),(J351/'FD Date'!$B$4*'FD Date'!$B$6+K351),(J351/Date!$B$4*Date!$B$6+K351))</f>
        <v>0</v>
      </c>
      <c r="O351" s="24">
        <f t="shared" si="25"/>
        <v>0</v>
      </c>
      <c r="P351" s="24">
        <f>K351/Date!$B$2*Date!$B$3+K351</f>
        <v>0</v>
      </c>
      <c r="Q351" s="24">
        <f>J351*Date!$B$3+K351</f>
        <v>0</v>
      </c>
      <c r="R351" s="24">
        <f t="shared" si="26"/>
        <v>0</v>
      </c>
      <c r="S351" s="24">
        <f>J351/2*Date!$B$7+K351</f>
        <v>0</v>
      </c>
      <c r="T351" s="24">
        <f t="shared" si="27"/>
        <v>0</v>
      </c>
      <c r="U351" s="24">
        <f t="shared" si="28"/>
        <v>0</v>
      </c>
      <c r="V351" s="4">
        <v>0</v>
      </c>
      <c r="W351" s="4"/>
      <c r="X351" s="28" t="str">
        <f t="shared" si="29"/>
        <v>CHOOSE FORMULA</v>
      </c>
      <c r="Y351" s="4"/>
      <c r="Z351" s="4">
        <v>0</v>
      </c>
    </row>
    <row r="352" spans="1:26">
      <c r="A352" s="1" t="s">
        <v>6</v>
      </c>
      <c r="B352" s="1" t="s">
        <v>400</v>
      </c>
      <c r="C352" s="1" t="s">
        <v>424</v>
      </c>
      <c r="D352" s="1" t="s">
        <v>327</v>
      </c>
      <c r="E352" s="1" t="s">
        <v>8</v>
      </c>
      <c r="F352" s="1" t="s">
        <v>328</v>
      </c>
      <c r="G352" s="4">
        <v>1450</v>
      </c>
      <c r="H352" s="4">
        <v>0</v>
      </c>
      <c r="I352" s="4">
        <v>1450</v>
      </c>
      <c r="J352" s="4">
        <v>0</v>
      </c>
      <c r="K352" s="4">
        <v>55</v>
      </c>
      <c r="L352" s="4">
        <v>0</v>
      </c>
      <c r="M352" s="4">
        <v>1240</v>
      </c>
      <c r="N352" s="24">
        <f>IF(AND(B352="60",C352="32"),(J352/'FD Date'!$B$4*'FD Date'!$B$6+K352),(J352/Date!$B$4*Date!$B$6+K352))</f>
        <v>55</v>
      </c>
      <c r="O352" s="24">
        <f t="shared" si="25"/>
        <v>0</v>
      </c>
      <c r="P352" s="24">
        <f>K352/Date!$B$2*Date!$B$3+K352</f>
        <v>82.5</v>
      </c>
      <c r="Q352" s="24">
        <f>J352*Date!$B$3+K352</f>
        <v>55</v>
      </c>
      <c r="R352" s="24">
        <f t="shared" si="26"/>
        <v>0</v>
      </c>
      <c r="S352" s="24">
        <f>J352/2*Date!$B$7+K352</f>
        <v>55</v>
      </c>
      <c r="T352" s="24">
        <f t="shared" si="27"/>
        <v>1450</v>
      </c>
      <c r="U352" s="24">
        <f t="shared" si="28"/>
        <v>55</v>
      </c>
      <c r="V352" s="4">
        <v>0</v>
      </c>
      <c r="W352" s="4"/>
      <c r="X352" s="28" t="str">
        <f t="shared" si="29"/>
        <v>CHOOSE FORMULA</v>
      </c>
      <c r="Y352" s="4"/>
      <c r="Z352" s="4">
        <v>1450</v>
      </c>
    </row>
    <row r="353" spans="1:26">
      <c r="A353" s="1" t="s">
        <v>6</v>
      </c>
      <c r="B353" s="1" t="s">
        <v>400</v>
      </c>
      <c r="C353" s="1" t="s">
        <v>424</v>
      </c>
      <c r="D353" s="1" t="s">
        <v>329</v>
      </c>
      <c r="E353" s="1" t="s">
        <v>8</v>
      </c>
      <c r="F353" s="1" t="s">
        <v>330</v>
      </c>
      <c r="G353" s="4">
        <v>1800</v>
      </c>
      <c r="H353" s="4">
        <v>0</v>
      </c>
      <c r="I353" s="4">
        <v>1800</v>
      </c>
      <c r="J353" s="4">
        <v>64.39</v>
      </c>
      <c r="K353" s="4">
        <v>558.61</v>
      </c>
      <c r="L353" s="4">
        <v>804.42</v>
      </c>
      <c r="M353" s="4">
        <v>1813.83</v>
      </c>
      <c r="N353" s="24">
        <f>IF(AND(B353="60",C353="32"),(J353/'FD Date'!$B$4*'FD Date'!$B$6+K353),(J353/Date!$B$4*Date!$B$6+K353))</f>
        <v>880.56</v>
      </c>
      <c r="O353" s="24">
        <f t="shared" si="25"/>
        <v>128.78</v>
      </c>
      <c r="P353" s="24">
        <f>K353/Date!$B$2*Date!$B$3+K353</f>
        <v>837.91499999999996</v>
      </c>
      <c r="Q353" s="24">
        <f>J353*Date!$B$3+K353</f>
        <v>816.17000000000007</v>
      </c>
      <c r="R353" s="24">
        <f t="shared" si="26"/>
        <v>1259.570344223167</v>
      </c>
      <c r="S353" s="24">
        <f>J353/2*Date!$B$7+K353</f>
        <v>816.17000000000007</v>
      </c>
      <c r="T353" s="24">
        <f t="shared" si="27"/>
        <v>1800</v>
      </c>
      <c r="U353" s="24">
        <f t="shared" si="28"/>
        <v>558.61</v>
      </c>
      <c r="V353" s="4">
        <v>0</v>
      </c>
      <c r="W353" s="4"/>
      <c r="X353" s="28" t="str">
        <f t="shared" si="29"/>
        <v>CHOOSE FORMULA</v>
      </c>
      <c r="Y353" s="4"/>
      <c r="Z353" s="4">
        <v>800</v>
      </c>
    </row>
    <row r="354" spans="1:26">
      <c r="A354" s="1" t="s">
        <v>6</v>
      </c>
      <c r="B354" s="1" t="s">
        <v>400</v>
      </c>
      <c r="C354" s="1" t="s">
        <v>424</v>
      </c>
      <c r="D354" s="1" t="s">
        <v>331</v>
      </c>
      <c r="E354" s="1" t="s">
        <v>84</v>
      </c>
      <c r="F354" s="1" t="s">
        <v>333</v>
      </c>
      <c r="G354" s="4">
        <v>520</v>
      </c>
      <c r="H354" s="4">
        <v>0</v>
      </c>
      <c r="I354" s="4">
        <v>520</v>
      </c>
      <c r="J354" s="4">
        <v>41.04</v>
      </c>
      <c r="K354" s="4">
        <v>289.39</v>
      </c>
      <c r="L354" s="4">
        <v>321.14</v>
      </c>
      <c r="M354" s="4">
        <v>504.71</v>
      </c>
      <c r="N354" s="24">
        <f>IF(AND(B354="60",C354="32"),(J354/'FD Date'!$B$4*'FD Date'!$B$6+K354),(J354/Date!$B$4*Date!$B$6+K354))</f>
        <v>494.59</v>
      </c>
      <c r="O354" s="24">
        <f t="shared" si="25"/>
        <v>82.08</v>
      </c>
      <c r="P354" s="24">
        <f>K354/Date!$B$2*Date!$B$3+K354</f>
        <v>434.08499999999998</v>
      </c>
      <c r="Q354" s="24">
        <f>J354*Date!$B$3+K354</f>
        <v>453.54999999999995</v>
      </c>
      <c r="R354" s="24">
        <f t="shared" si="26"/>
        <v>454.81106962695395</v>
      </c>
      <c r="S354" s="24">
        <f>J354/2*Date!$B$7+K354</f>
        <v>453.54999999999995</v>
      </c>
      <c r="T354" s="24">
        <f t="shared" si="27"/>
        <v>520</v>
      </c>
      <c r="U354" s="24">
        <f t="shared" si="28"/>
        <v>289.39</v>
      </c>
      <c r="V354" s="4">
        <v>0</v>
      </c>
      <c r="W354" s="4"/>
      <c r="X354" s="28" t="str">
        <f t="shared" si="29"/>
        <v>CHOOSE FORMULA</v>
      </c>
      <c r="Y354" s="4"/>
      <c r="Z354" s="4">
        <v>393</v>
      </c>
    </row>
    <row r="355" spans="1:26">
      <c r="A355" s="1" t="s">
        <v>6</v>
      </c>
      <c r="B355" s="1" t="s">
        <v>400</v>
      </c>
      <c r="C355" s="1" t="s">
        <v>424</v>
      </c>
      <c r="D355" s="1" t="s">
        <v>331</v>
      </c>
      <c r="E355" s="1" t="s">
        <v>334</v>
      </c>
      <c r="F355" s="1" t="s">
        <v>335</v>
      </c>
      <c r="G355" s="4">
        <v>1500</v>
      </c>
      <c r="H355" s="4">
        <v>0</v>
      </c>
      <c r="I355" s="4">
        <v>1500</v>
      </c>
      <c r="J355" s="4">
        <v>99.32</v>
      </c>
      <c r="K355" s="4">
        <v>792.86</v>
      </c>
      <c r="L355" s="4">
        <v>878.96</v>
      </c>
      <c r="M355" s="4">
        <v>1420.54</v>
      </c>
      <c r="N355" s="24">
        <f>IF(AND(B355="60",C355="32"),(J355/'FD Date'!$B$4*'FD Date'!$B$6+K355),(J355/Date!$B$4*Date!$B$6+K355))</f>
        <v>1289.46</v>
      </c>
      <c r="O355" s="24">
        <f t="shared" si="25"/>
        <v>198.64</v>
      </c>
      <c r="P355" s="24">
        <f>K355/Date!$B$2*Date!$B$3+K355</f>
        <v>1189.29</v>
      </c>
      <c r="Q355" s="24">
        <f>J355*Date!$B$3+K355</f>
        <v>1190.1399999999999</v>
      </c>
      <c r="R355" s="24">
        <f t="shared" si="26"/>
        <v>1281.3886233730773</v>
      </c>
      <c r="S355" s="24">
        <f>J355/2*Date!$B$7+K355</f>
        <v>1190.1399999999999</v>
      </c>
      <c r="T355" s="24">
        <f t="shared" si="27"/>
        <v>1500</v>
      </c>
      <c r="U355" s="24">
        <f t="shared" si="28"/>
        <v>792.86</v>
      </c>
      <c r="V355" s="4">
        <v>0</v>
      </c>
      <c r="W355" s="4"/>
      <c r="X355" s="28" t="str">
        <f t="shared" si="29"/>
        <v>CHOOSE FORMULA</v>
      </c>
      <c r="Y355" s="4"/>
      <c r="Z355" s="4">
        <v>1194</v>
      </c>
    </row>
    <row r="356" spans="1:26">
      <c r="A356" s="1" t="s">
        <v>6</v>
      </c>
      <c r="B356" s="1" t="s">
        <v>400</v>
      </c>
      <c r="C356" s="1" t="s">
        <v>424</v>
      </c>
      <c r="D356" s="1" t="s">
        <v>331</v>
      </c>
      <c r="E356" s="1" t="s">
        <v>336</v>
      </c>
      <c r="F356" s="1" t="s">
        <v>337</v>
      </c>
      <c r="G356" s="4">
        <v>37110</v>
      </c>
      <c r="H356" s="4">
        <v>0</v>
      </c>
      <c r="I356" s="4">
        <v>37110</v>
      </c>
      <c r="J356" s="4">
        <v>2341.44</v>
      </c>
      <c r="K356" s="4">
        <v>19368.57</v>
      </c>
      <c r="L356" s="4">
        <v>22043.41</v>
      </c>
      <c r="M356" s="4">
        <v>35284.82</v>
      </c>
      <c r="N356" s="24">
        <f>IF(AND(B356="60",C356="32"),(J356/'FD Date'!$B$4*'FD Date'!$B$6+K356),(J356/Date!$B$4*Date!$B$6+K356))</f>
        <v>31075.77</v>
      </c>
      <c r="O356" s="24">
        <f t="shared" si="25"/>
        <v>4682.88</v>
      </c>
      <c r="P356" s="24">
        <f>K356/Date!$B$2*Date!$B$3+K356</f>
        <v>29052.855</v>
      </c>
      <c r="Q356" s="24">
        <f>J356*Date!$B$3+K356</f>
        <v>28734.33</v>
      </c>
      <c r="R356" s="24">
        <f t="shared" si="26"/>
        <v>31003.211667677548</v>
      </c>
      <c r="S356" s="24">
        <f>J356/2*Date!$B$7+K356</f>
        <v>28734.33</v>
      </c>
      <c r="T356" s="24">
        <f t="shared" si="27"/>
        <v>37110</v>
      </c>
      <c r="U356" s="24">
        <f t="shared" si="28"/>
        <v>19368.57</v>
      </c>
      <c r="V356" s="4">
        <v>0</v>
      </c>
      <c r="W356" s="4"/>
      <c r="X356" s="28" t="str">
        <f t="shared" si="29"/>
        <v>CHOOSE FORMULA</v>
      </c>
      <c r="Y356" s="4"/>
      <c r="Z356" s="4">
        <v>28738</v>
      </c>
    </row>
    <row r="357" spans="1:26">
      <c r="A357" s="1" t="s">
        <v>6</v>
      </c>
      <c r="B357" s="1" t="s">
        <v>400</v>
      </c>
      <c r="C357" s="1" t="s">
        <v>424</v>
      </c>
      <c r="D357" s="1" t="s">
        <v>331</v>
      </c>
      <c r="E357" s="1" t="s">
        <v>338</v>
      </c>
      <c r="F357" s="1" t="s">
        <v>339</v>
      </c>
      <c r="G357" s="4">
        <v>3000</v>
      </c>
      <c r="H357" s="4">
        <v>0</v>
      </c>
      <c r="I357" s="4">
        <v>3000</v>
      </c>
      <c r="J357" s="4">
        <v>0</v>
      </c>
      <c r="K357" s="4">
        <v>1785.72</v>
      </c>
      <c r="L357" s="4">
        <v>2442.86</v>
      </c>
      <c r="M357" s="4">
        <v>6157.14</v>
      </c>
      <c r="N357" s="24">
        <f>IF(AND(B357="60",C357="32"),(J357/'FD Date'!$B$4*'FD Date'!$B$6+K357),(J357/Date!$B$4*Date!$B$6+K357))</f>
        <v>1785.72</v>
      </c>
      <c r="O357" s="24">
        <f t="shared" si="25"/>
        <v>0</v>
      </c>
      <c r="P357" s="24">
        <f>K357/Date!$B$2*Date!$B$3+K357</f>
        <v>2678.58</v>
      </c>
      <c r="Q357" s="24">
        <f>J357*Date!$B$3+K357</f>
        <v>1785.72</v>
      </c>
      <c r="R357" s="24">
        <f t="shared" si="26"/>
        <v>4500.8424718567576</v>
      </c>
      <c r="S357" s="24">
        <f>J357/2*Date!$B$7+K357</f>
        <v>1785.72</v>
      </c>
      <c r="T357" s="24">
        <f t="shared" si="27"/>
        <v>3000</v>
      </c>
      <c r="U357" s="24">
        <f t="shared" si="28"/>
        <v>1785.72</v>
      </c>
      <c r="V357" s="4">
        <v>0</v>
      </c>
      <c r="W357" s="4"/>
      <c r="X357" s="28" t="str">
        <f t="shared" si="29"/>
        <v>CHOOSE FORMULA</v>
      </c>
      <c r="Y357" s="4"/>
      <c r="Z357" s="4">
        <v>3000</v>
      </c>
    </row>
    <row r="358" spans="1:26">
      <c r="A358" s="1" t="s">
        <v>6</v>
      </c>
      <c r="B358" s="1" t="s">
        <v>400</v>
      </c>
      <c r="C358" s="1" t="s">
        <v>424</v>
      </c>
      <c r="D358" s="1" t="s">
        <v>331</v>
      </c>
      <c r="E358" s="1" t="s">
        <v>340</v>
      </c>
      <c r="F358" s="1" t="s">
        <v>341</v>
      </c>
      <c r="G358" s="4">
        <v>1540</v>
      </c>
      <c r="H358" s="4">
        <v>0</v>
      </c>
      <c r="I358" s="4">
        <v>1540</v>
      </c>
      <c r="J358" s="4">
        <v>86</v>
      </c>
      <c r="K358" s="4">
        <v>738.89</v>
      </c>
      <c r="L358" s="4">
        <v>914.92</v>
      </c>
      <c r="M358" s="4">
        <v>1464.03</v>
      </c>
      <c r="N358" s="24">
        <f>IF(AND(B358="60",C358="32"),(J358/'FD Date'!$B$4*'FD Date'!$B$6+K358),(J358/Date!$B$4*Date!$B$6+K358))</f>
        <v>1168.8899999999999</v>
      </c>
      <c r="O358" s="24">
        <f t="shared" si="25"/>
        <v>172</v>
      </c>
      <c r="P358" s="24">
        <f>K358/Date!$B$2*Date!$B$3+K358</f>
        <v>1108.335</v>
      </c>
      <c r="Q358" s="24">
        <f>J358*Date!$B$3+K358</f>
        <v>1082.8899999999999</v>
      </c>
      <c r="R358" s="24">
        <f t="shared" si="26"/>
        <v>1182.3516009049972</v>
      </c>
      <c r="S358" s="24">
        <f>J358/2*Date!$B$7+K358</f>
        <v>1082.8899999999999</v>
      </c>
      <c r="T358" s="24">
        <f t="shared" si="27"/>
        <v>1540</v>
      </c>
      <c r="U358" s="24">
        <f t="shared" si="28"/>
        <v>738.89</v>
      </c>
      <c r="V358" s="4">
        <v>0</v>
      </c>
      <c r="W358" s="4"/>
      <c r="X358" s="28" t="str">
        <f t="shared" si="29"/>
        <v>CHOOSE FORMULA</v>
      </c>
      <c r="Y358" s="4"/>
      <c r="Z358" s="4">
        <v>1083</v>
      </c>
    </row>
    <row r="359" spans="1:26">
      <c r="A359" s="1" t="s">
        <v>6</v>
      </c>
      <c r="B359" s="1" t="s">
        <v>400</v>
      </c>
      <c r="C359" s="1" t="s">
        <v>424</v>
      </c>
      <c r="D359" s="1" t="s">
        <v>342</v>
      </c>
      <c r="E359" s="1" t="s">
        <v>8</v>
      </c>
      <c r="F359" s="1" t="s">
        <v>343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-1049.99</v>
      </c>
      <c r="M359" s="4">
        <v>0</v>
      </c>
      <c r="N359" s="24">
        <f>IF(AND(B359="60",C359="32"),(J359/'FD Date'!$B$4*'FD Date'!$B$6+K359),(J359/Date!$B$4*Date!$B$6+K359))</f>
        <v>0</v>
      </c>
      <c r="O359" s="24">
        <f t="shared" si="25"/>
        <v>0</v>
      </c>
      <c r="P359" s="24">
        <f>K359/Date!$B$2*Date!$B$3+K359</f>
        <v>0</v>
      </c>
      <c r="Q359" s="24">
        <f>J359*Date!$B$3+K359</f>
        <v>0</v>
      </c>
      <c r="R359" s="24">
        <f t="shared" si="26"/>
        <v>0</v>
      </c>
      <c r="S359" s="24">
        <f>J359/2*Date!$B$7+K359</f>
        <v>0</v>
      </c>
      <c r="T359" s="24">
        <f t="shared" si="27"/>
        <v>0</v>
      </c>
      <c r="U359" s="24">
        <f t="shared" si="28"/>
        <v>0</v>
      </c>
      <c r="V359" s="4">
        <v>0</v>
      </c>
      <c r="W359" s="4"/>
      <c r="X359" s="28" t="str">
        <f t="shared" si="29"/>
        <v>CHOOSE FORMULA</v>
      </c>
      <c r="Y359" s="4"/>
      <c r="Z359" s="4">
        <v>0</v>
      </c>
    </row>
    <row r="360" spans="1:26">
      <c r="A360" s="1" t="s">
        <v>6</v>
      </c>
      <c r="B360" s="1" t="s">
        <v>400</v>
      </c>
      <c r="C360" s="1" t="s">
        <v>424</v>
      </c>
      <c r="D360" s="1" t="s">
        <v>342</v>
      </c>
      <c r="E360" s="1" t="s">
        <v>13</v>
      </c>
      <c r="F360" s="1" t="s">
        <v>344</v>
      </c>
      <c r="G360" s="4">
        <v>55080</v>
      </c>
      <c r="H360" s="4">
        <v>0</v>
      </c>
      <c r="I360" s="4">
        <v>55080</v>
      </c>
      <c r="J360" s="4">
        <v>4386.9799999999996</v>
      </c>
      <c r="K360" s="4">
        <v>32619.75</v>
      </c>
      <c r="L360" s="4">
        <v>27275.32</v>
      </c>
      <c r="M360" s="4">
        <v>45864.72</v>
      </c>
      <c r="N360" s="24">
        <f>IF(AND(B360="60",C360="32"),(J360/'FD Date'!$B$4*'FD Date'!$B$6+K360),(J360/Date!$B$4*Date!$B$6+K360))</f>
        <v>54554.649999999994</v>
      </c>
      <c r="O360" s="24">
        <f t="shared" si="25"/>
        <v>8773.9599999999991</v>
      </c>
      <c r="P360" s="24">
        <f>K360/Date!$B$2*Date!$B$3+K360</f>
        <v>48929.625</v>
      </c>
      <c r="Q360" s="24">
        <f>J360*Date!$B$3+K360</f>
        <v>50167.67</v>
      </c>
      <c r="R360" s="24">
        <f t="shared" si="26"/>
        <v>54851.62777998572</v>
      </c>
      <c r="S360" s="24">
        <f>J360/2*Date!$B$7+K360</f>
        <v>50167.67</v>
      </c>
      <c r="T360" s="24">
        <f t="shared" si="27"/>
        <v>55080</v>
      </c>
      <c r="U360" s="24">
        <f t="shared" si="28"/>
        <v>32619.75</v>
      </c>
      <c r="V360" s="4">
        <v>0</v>
      </c>
      <c r="W360" s="4"/>
      <c r="X360" s="28" t="str">
        <f t="shared" si="29"/>
        <v>CHOOSE FORMULA</v>
      </c>
      <c r="Y360" s="4"/>
      <c r="Z360" s="4">
        <v>56793</v>
      </c>
    </row>
    <row r="361" spans="1:26">
      <c r="A361" s="1" t="s">
        <v>6</v>
      </c>
      <c r="B361" s="1" t="s">
        <v>400</v>
      </c>
      <c r="C361" s="1" t="s">
        <v>424</v>
      </c>
      <c r="D361" s="1" t="s">
        <v>345</v>
      </c>
      <c r="E361" s="1" t="s">
        <v>8</v>
      </c>
      <c r="F361" s="1" t="s">
        <v>346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24">
        <f>IF(AND(B361="60",C361="32"),(J361/'FD Date'!$B$4*'FD Date'!$B$6+K361),(J361/Date!$B$4*Date!$B$6+K361))</f>
        <v>0</v>
      </c>
      <c r="O361" s="24">
        <f t="shared" si="25"/>
        <v>0</v>
      </c>
      <c r="P361" s="24">
        <f>K361/Date!$B$2*Date!$B$3+K361</f>
        <v>0</v>
      </c>
      <c r="Q361" s="24">
        <f>J361*Date!$B$3+K361</f>
        <v>0</v>
      </c>
      <c r="R361" s="24">
        <f t="shared" si="26"/>
        <v>0</v>
      </c>
      <c r="S361" s="24">
        <f>J361/2*Date!$B$7+K361</f>
        <v>0</v>
      </c>
      <c r="T361" s="24">
        <f t="shared" si="27"/>
        <v>0</v>
      </c>
      <c r="U361" s="24">
        <f t="shared" si="28"/>
        <v>0</v>
      </c>
      <c r="V361" s="4">
        <v>0</v>
      </c>
      <c r="W361" s="4"/>
      <c r="X361" s="28" t="str">
        <f t="shared" si="29"/>
        <v>CHOOSE FORMULA</v>
      </c>
      <c r="Y361" s="4"/>
      <c r="Z361" s="4">
        <v>0</v>
      </c>
    </row>
    <row r="362" spans="1:26">
      <c r="A362" s="1" t="s">
        <v>6</v>
      </c>
      <c r="B362" s="1" t="s">
        <v>400</v>
      </c>
      <c r="C362" s="1" t="s">
        <v>424</v>
      </c>
      <c r="D362" s="1" t="s">
        <v>347</v>
      </c>
      <c r="E362" s="1" t="s">
        <v>8</v>
      </c>
      <c r="F362" s="1" t="s">
        <v>348</v>
      </c>
      <c r="G362" s="4">
        <v>490</v>
      </c>
      <c r="H362" s="4">
        <v>0</v>
      </c>
      <c r="I362" s="4">
        <v>490</v>
      </c>
      <c r="J362" s="4">
        <v>-552.30999999999995</v>
      </c>
      <c r="K362" s="4">
        <v>160.72999999999999</v>
      </c>
      <c r="L362" s="4">
        <v>309.18</v>
      </c>
      <c r="M362" s="4">
        <v>387.01</v>
      </c>
      <c r="N362" s="24">
        <f>IF(AND(B362="60",C362="32"),(J362/'FD Date'!$B$4*'FD Date'!$B$6+K362),(J362/Date!$B$4*Date!$B$6+K362))</f>
        <v>-2600.8199999999997</v>
      </c>
      <c r="O362" s="24">
        <f t="shared" si="25"/>
        <v>-1104.6199999999999</v>
      </c>
      <c r="P362" s="24">
        <f>K362/Date!$B$2*Date!$B$3+K362</f>
        <v>241.09499999999997</v>
      </c>
      <c r="Q362" s="24">
        <f>J362*Date!$B$3+K362</f>
        <v>-2048.5099999999998</v>
      </c>
      <c r="R362" s="24">
        <f t="shared" si="26"/>
        <v>201.19062455527521</v>
      </c>
      <c r="S362" s="24">
        <f>J362/2*Date!$B$7+K362</f>
        <v>-2048.5099999999998</v>
      </c>
      <c r="T362" s="24">
        <f t="shared" si="27"/>
        <v>490</v>
      </c>
      <c r="U362" s="24">
        <f t="shared" si="28"/>
        <v>160.72999999999999</v>
      </c>
      <c r="V362" s="4">
        <v>0</v>
      </c>
      <c r="W362" s="4"/>
      <c r="X362" s="28" t="str">
        <f t="shared" si="29"/>
        <v>CHOOSE FORMULA</v>
      </c>
      <c r="Y362" s="4"/>
      <c r="Z362" s="4">
        <v>1284</v>
      </c>
    </row>
    <row r="363" spans="1:26">
      <c r="A363" s="1" t="s">
        <v>6</v>
      </c>
      <c r="B363" s="1" t="s">
        <v>400</v>
      </c>
      <c r="C363" s="1" t="s">
        <v>424</v>
      </c>
      <c r="D363" s="1" t="s">
        <v>349</v>
      </c>
      <c r="E363" s="1" t="s">
        <v>8</v>
      </c>
      <c r="F363" s="1" t="s">
        <v>350</v>
      </c>
      <c r="G363" s="4">
        <v>0</v>
      </c>
      <c r="H363" s="4">
        <v>0</v>
      </c>
      <c r="I363" s="4">
        <v>0</v>
      </c>
      <c r="J363" s="4">
        <v>0</v>
      </c>
      <c r="K363" s="4">
        <v>34.43</v>
      </c>
      <c r="L363" s="4">
        <v>576</v>
      </c>
      <c r="M363" s="4">
        <v>1008</v>
      </c>
      <c r="N363" s="24">
        <f>IF(AND(B363="60",C363="32"),(J363/'FD Date'!$B$4*'FD Date'!$B$6+K363),(J363/Date!$B$4*Date!$B$6+K363))</f>
        <v>34.43</v>
      </c>
      <c r="O363" s="24">
        <f t="shared" si="25"/>
        <v>0</v>
      </c>
      <c r="P363" s="24">
        <f>K363/Date!$B$2*Date!$B$3+K363</f>
        <v>51.644999999999996</v>
      </c>
      <c r="Q363" s="24">
        <f>J363*Date!$B$3+K363</f>
        <v>34.43</v>
      </c>
      <c r="R363" s="24">
        <f t="shared" si="26"/>
        <v>60.252500000000005</v>
      </c>
      <c r="S363" s="24">
        <f>J363/2*Date!$B$7+K363</f>
        <v>34.43</v>
      </c>
      <c r="T363" s="24">
        <f t="shared" si="27"/>
        <v>0</v>
      </c>
      <c r="U363" s="24">
        <f t="shared" si="28"/>
        <v>34.43</v>
      </c>
      <c r="V363" s="4">
        <v>0</v>
      </c>
      <c r="W363" s="4"/>
      <c r="X363" s="28" t="str">
        <f t="shared" si="29"/>
        <v>CHOOSE FORMULA</v>
      </c>
      <c r="Y363" s="4"/>
      <c r="Z363" s="4">
        <v>0</v>
      </c>
    </row>
    <row r="364" spans="1:26">
      <c r="A364" s="1" t="s">
        <v>6</v>
      </c>
      <c r="B364" s="1" t="s">
        <v>400</v>
      </c>
      <c r="C364" s="1" t="s">
        <v>424</v>
      </c>
      <c r="D364" s="1" t="s">
        <v>351</v>
      </c>
      <c r="E364" s="1" t="s">
        <v>8</v>
      </c>
      <c r="F364" s="1" t="s">
        <v>352</v>
      </c>
      <c r="G364" s="4">
        <v>4750</v>
      </c>
      <c r="H364" s="4">
        <v>0</v>
      </c>
      <c r="I364" s="4">
        <v>4750</v>
      </c>
      <c r="J364" s="4">
        <v>360.95</v>
      </c>
      <c r="K364" s="4">
        <v>2756.37</v>
      </c>
      <c r="L364" s="4">
        <v>2756.8</v>
      </c>
      <c r="M364" s="4">
        <v>4448.2299999999996</v>
      </c>
      <c r="N364" s="24">
        <f>IF(AND(B364="60",C364="32"),(J364/'FD Date'!$B$4*'FD Date'!$B$6+K364),(J364/Date!$B$4*Date!$B$6+K364))</f>
        <v>4561.12</v>
      </c>
      <c r="O364" s="24">
        <f t="shared" si="25"/>
        <v>721.9</v>
      </c>
      <c r="P364" s="24">
        <f>K364/Date!$B$2*Date!$B$3+K364</f>
        <v>4134.5550000000003</v>
      </c>
      <c r="Q364" s="24">
        <f>J364*Date!$B$3+K364</f>
        <v>4200.17</v>
      </c>
      <c r="R364" s="24">
        <f t="shared" si="26"/>
        <v>4447.5361742237365</v>
      </c>
      <c r="S364" s="24">
        <f>J364/2*Date!$B$7+K364</f>
        <v>4200.17</v>
      </c>
      <c r="T364" s="24">
        <f t="shared" si="27"/>
        <v>4750</v>
      </c>
      <c r="U364" s="24">
        <f t="shared" si="28"/>
        <v>2756.37</v>
      </c>
      <c r="V364" s="4">
        <v>0</v>
      </c>
      <c r="W364" s="4"/>
      <c r="X364" s="28" t="str">
        <f t="shared" si="29"/>
        <v>CHOOSE FORMULA</v>
      </c>
      <c r="Y364" s="4"/>
      <c r="Z364" s="4">
        <v>4312</v>
      </c>
    </row>
    <row r="365" spans="1:26">
      <c r="A365" s="1" t="s">
        <v>6</v>
      </c>
      <c r="B365" s="1" t="s">
        <v>400</v>
      </c>
      <c r="C365" s="1" t="s">
        <v>424</v>
      </c>
      <c r="D365" s="1" t="s">
        <v>355</v>
      </c>
      <c r="E365" s="1" t="s">
        <v>8</v>
      </c>
      <c r="F365" s="1" t="s">
        <v>356</v>
      </c>
      <c r="G365" s="4">
        <v>700</v>
      </c>
      <c r="H365" s="4">
        <v>0</v>
      </c>
      <c r="I365" s="4">
        <v>700</v>
      </c>
      <c r="J365" s="4">
        <v>55.5</v>
      </c>
      <c r="K365" s="4">
        <v>394.48</v>
      </c>
      <c r="L365" s="4">
        <v>414.72</v>
      </c>
      <c r="M365" s="4">
        <v>662.76</v>
      </c>
      <c r="N365" s="24">
        <f>IF(AND(B365="60",C365="32"),(J365/'FD Date'!$B$4*'FD Date'!$B$6+K365),(J365/Date!$B$4*Date!$B$6+K365))</f>
        <v>671.98</v>
      </c>
      <c r="O365" s="24">
        <f t="shared" si="25"/>
        <v>111</v>
      </c>
      <c r="P365" s="24">
        <f>K365/Date!$B$2*Date!$B$3+K365</f>
        <v>591.72</v>
      </c>
      <c r="Q365" s="24">
        <f>J365*Date!$B$3+K365</f>
        <v>616.48</v>
      </c>
      <c r="R365" s="24">
        <f t="shared" si="26"/>
        <v>630.41465277777775</v>
      </c>
      <c r="S365" s="24">
        <f>J365/2*Date!$B$7+K365</f>
        <v>616.48</v>
      </c>
      <c r="T365" s="24">
        <f t="shared" si="27"/>
        <v>700</v>
      </c>
      <c r="U365" s="24">
        <f t="shared" si="28"/>
        <v>394.48</v>
      </c>
      <c r="V365" s="4">
        <v>0</v>
      </c>
      <c r="W365" s="4"/>
      <c r="X365" s="28" t="str">
        <f t="shared" si="29"/>
        <v>CHOOSE FORMULA</v>
      </c>
      <c r="Y365" s="4"/>
      <c r="Z365" s="4">
        <v>545</v>
      </c>
    </row>
    <row r="366" spans="1:26">
      <c r="A366" s="1" t="s">
        <v>6</v>
      </c>
      <c r="B366" s="1" t="s">
        <v>400</v>
      </c>
      <c r="C366" s="1" t="s">
        <v>424</v>
      </c>
      <c r="D366" s="1" t="s">
        <v>357</v>
      </c>
      <c r="E366" s="1" t="s">
        <v>8</v>
      </c>
      <c r="F366" s="1" t="s">
        <v>358</v>
      </c>
      <c r="G366" s="4">
        <v>500</v>
      </c>
      <c r="H366" s="4">
        <v>0</v>
      </c>
      <c r="I366" s="4">
        <v>500</v>
      </c>
      <c r="J366" s="4">
        <v>28.95</v>
      </c>
      <c r="K366" s="4">
        <v>153.94999999999999</v>
      </c>
      <c r="L366" s="4">
        <v>62.5</v>
      </c>
      <c r="M366" s="4">
        <v>357.5</v>
      </c>
      <c r="N366" s="24">
        <f>IF(AND(B366="60",C366="32"),(J366/'FD Date'!$B$4*'FD Date'!$B$6+K366),(J366/Date!$B$4*Date!$B$6+K366))</f>
        <v>298.7</v>
      </c>
      <c r="O366" s="24">
        <f t="shared" si="25"/>
        <v>57.9</v>
      </c>
      <c r="P366" s="24">
        <f>K366/Date!$B$2*Date!$B$3+K366</f>
        <v>230.92499999999998</v>
      </c>
      <c r="Q366" s="24">
        <f>J366*Date!$B$3+K366</f>
        <v>269.75</v>
      </c>
      <c r="R366" s="24">
        <f t="shared" si="26"/>
        <v>880.59399999999994</v>
      </c>
      <c r="S366" s="24">
        <f>J366/2*Date!$B$7+K366</f>
        <v>269.75</v>
      </c>
      <c r="T366" s="24">
        <f t="shared" si="27"/>
        <v>500</v>
      </c>
      <c r="U366" s="24">
        <f t="shared" si="28"/>
        <v>153.94999999999999</v>
      </c>
      <c r="V366" s="4">
        <v>0</v>
      </c>
      <c r="W366" s="4"/>
      <c r="X366" s="28" t="str">
        <f t="shared" si="29"/>
        <v>CHOOSE FORMULA</v>
      </c>
      <c r="Y366" s="4"/>
      <c r="Z366" s="4">
        <v>75</v>
      </c>
    </row>
    <row r="367" spans="1:26">
      <c r="A367" s="1" t="s">
        <v>6</v>
      </c>
      <c r="B367" s="1" t="s">
        <v>400</v>
      </c>
      <c r="C367" s="1" t="s">
        <v>424</v>
      </c>
      <c r="D367" s="1" t="s">
        <v>359</v>
      </c>
      <c r="E367" s="1" t="s">
        <v>8</v>
      </c>
      <c r="F367" s="1" t="s">
        <v>360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24">
        <f>IF(AND(B367="60",C367="32"),(J367/'FD Date'!$B$4*'FD Date'!$B$6+K367),(J367/Date!$B$4*Date!$B$6+K367))</f>
        <v>0</v>
      </c>
      <c r="O367" s="24">
        <f t="shared" si="25"/>
        <v>0</v>
      </c>
      <c r="P367" s="24">
        <f>K367/Date!$B$2*Date!$B$3+K367</f>
        <v>0</v>
      </c>
      <c r="Q367" s="24">
        <f>J367*Date!$B$3+K367</f>
        <v>0</v>
      </c>
      <c r="R367" s="24">
        <f t="shared" si="26"/>
        <v>0</v>
      </c>
      <c r="S367" s="24">
        <f>J367/2*Date!$B$7+K367</f>
        <v>0</v>
      </c>
      <c r="T367" s="24">
        <f t="shared" si="27"/>
        <v>0</v>
      </c>
      <c r="U367" s="24">
        <f t="shared" si="28"/>
        <v>0</v>
      </c>
      <c r="V367" s="4">
        <v>0</v>
      </c>
      <c r="W367" s="4"/>
      <c r="X367" s="28" t="str">
        <f t="shared" si="29"/>
        <v>CHOOSE FORMULA</v>
      </c>
      <c r="Y367" s="4"/>
      <c r="Z367" s="4">
        <v>0</v>
      </c>
    </row>
    <row r="368" spans="1:26">
      <c r="A368" s="1" t="s">
        <v>6</v>
      </c>
      <c r="B368" s="1" t="s">
        <v>400</v>
      </c>
      <c r="C368" s="1" t="s">
        <v>424</v>
      </c>
      <c r="D368" s="1" t="s">
        <v>361</v>
      </c>
      <c r="E368" s="1" t="s">
        <v>8</v>
      </c>
      <c r="F368" s="1" t="s">
        <v>362</v>
      </c>
      <c r="G368" s="4">
        <v>360</v>
      </c>
      <c r="H368" s="4">
        <v>0</v>
      </c>
      <c r="I368" s="4">
        <v>360</v>
      </c>
      <c r="J368" s="4">
        <v>31.73</v>
      </c>
      <c r="K368" s="4">
        <v>444.24</v>
      </c>
      <c r="L368" s="4">
        <v>603.49</v>
      </c>
      <c r="M368" s="4">
        <v>995.74</v>
      </c>
      <c r="N368" s="24">
        <f>IF(AND(B368="60",C368="32"),(J368/'FD Date'!$B$4*'FD Date'!$B$6+K368),(J368/Date!$B$4*Date!$B$6+K368))</f>
        <v>602.89</v>
      </c>
      <c r="O368" s="24">
        <f t="shared" si="25"/>
        <v>63.46</v>
      </c>
      <c r="P368" s="24">
        <f>K368/Date!$B$2*Date!$B$3+K368</f>
        <v>666.36</v>
      </c>
      <c r="Q368" s="24">
        <f>J368*Date!$B$3+K368</f>
        <v>571.16</v>
      </c>
      <c r="R368" s="24">
        <f t="shared" si="26"/>
        <v>732.98238181245756</v>
      </c>
      <c r="S368" s="24">
        <f>J368/2*Date!$B$7+K368</f>
        <v>571.16</v>
      </c>
      <c r="T368" s="24">
        <f t="shared" si="27"/>
        <v>360</v>
      </c>
      <c r="U368" s="24">
        <f t="shared" si="28"/>
        <v>444.24</v>
      </c>
      <c r="V368" s="4">
        <v>0</v>
      </c>
      <c r="W368" s="4"/>
      <c r="X368" s="28" t="str">
        <f t="shared" si="29"/>
        <v>CHOOSE FORMULA</v>
      </c>
      <c r="Y368" s="4"/>
      <c r="Z368" s="4">
        <v>762</v>
      </c>
    </row>
    <row r="369" spans="1:26">
      <c r="A369" s="1" t="s">
        <v>6</v>
      </c>
      <c r="B369" s="1" t="s">
        <v>400</v>
      </c>
      <c r="C369" s="1" t="s">
        <v>424</v>
      </c>
      <c r="D369" s="1" t="s">
        <v>284</v>
      </c>
      <c r="E369" s="1" t="s">
        <v>8</v>
      </c>
      <c r="F369" s="1" t="s">
        <v>285</v>
      </c>
      <c r="G369" s="4">
        <v>2100</v>
      </c>
      <c r="H369" s="4">
        <v>0</v>
      </c>
      <c r="I369" s="4">
        <v>2100</v>
      </c>
      <c r="J369" s="4">
        <v>334.24</v>
      </c>
      <c r="K369" s="4">
        <v>2650.13</v>
      </c>
      <c r="L369" s="4">
        <v>2839.76</v>
      </c>
      <c r="M369" s="4">
        <v>3421.7</v>
      </c>
      <c r="N369" s="24">
        <f>IF(AND(B369="60",C369="32"),(J369/'FD Date'!$B$4*'FD Date'!$B$6+K369),(J369/Date!$B$4*Date!$B$6+K369))</f>
        <v>4321.33</v>
      </c>
      <c r="O369" s="24">
        <f t="shared" si="25"/>
        <v>668.48</v>
      </c>
      <c r="P369" s="24">
        <f>K369/Date!$B$2*Date!$B$3+K369</f>
        <v>3975.1950000000002</v>
      </c>
      <c r="Q369" s="24">
        <f>J369*Date!$B$3+K369</f>
        <v>3987.09</v>
      </c>
      <c r="R369" s="24">
        <f t="shared" si="26"/>
        <v>3193.2099265430875</v>
      </c>
      <c r="S369" s="24">
        <f>J369/2*Date!$B$7+K369</f>
        <v>3987.09</v>
      </c>
      <c r="T369" s="24">
        <f t="shared" si="27"/>
        <v>2100</v>
      </c>
      <c r="U369" s="24">
        <f t="shared" si="28"/>
        <v>2650.13</v>
      </c>
      <c r="V369" s="4">
        <v>0</v>
      </c>
      <c r="W369" s="4"/>
      <c r="X369" s="28" t="str">
        <f t="shared" si="29"/>
        <v>CHOOSE FORMULA</v>
      </c>
      <c r="Y369" s="4"/>
      <c r="Z369" s="4">
        <v>3650</v>
      </c>
    </row>
    <row r="370" spans="1:26">
      <c r="A370" s="1" t="s">
        <v>6</v>
      </c>
      <c r="B370" s="1" t="s">
        <v>400</v>
      </c>
      <c r="C370" s="1" t="s">
        <v>424</v>
      </c>
      <c r="D370" s="1" t="s">
        <v>288</v>
      </c>
      <c r="E370" s="1" t="s">
        <v>8</v>
      </c>
      <c r="F370" s="1" t="s">
        <v>289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24">
        <f>IF(AND(B370="60",C370="32"),(J370/'FD Date'!$B$4*'FD Date'!$B$6+K370),(J370/Date!$B$4*Date!$B$6+K370))</f>
        <v>0</v>
      </c>
      <c r="O370" s="24">
        <f t="shared" si="25"/>
        <v>0</v>
      </c>
      <c r="P370" s="24">
        <f>K370/Date!$B$2*Date!$B$3+K370</f>
        <v>0</v>
      </c>
      <c r="Q370" s="24">
        <f>J370*Date!$B$3+K370</f>
        <v>0</v>
      </c>
      <c r="R370" s="24">
        <f t="shared" si="26"/>
        <v>0</v>
      </c>
      <c r="S370" s="24">
        <f>J370/2*Date!$B$7+K370</f>
        <v>0</v>
      </c>
      <c r="T370" s="24">
        <f t="shared" si="27"/>
        <v>0</v>
      </c>
      <c r="U370" s="24">
        <f t="shared" si="28"/>
        <v>0</v>
      </c>
      <c r="V370" s="4">
        <v>0</v>
      </c>
      <c r="W370" s="4"/>
      <c r="X370" s="28" t="str">
        <f t="shared" si="29"/>
        <v>CHOOSE FORMULA</v>
      </c>
      <c r="Y370" s="4"/>
      <c r="Z370" s="4">
        <v>0</v>
      </c>
    </row>
    <row r="371" spans="1:26">
      <c r="A371" s="1" t="s">
        <v>6</v>
      </c>
      <c r="B371" s="1" t="s">
        <v>400</v>
      </c>
      <c r="C371" s="1" t="s">
        <v>424</v>
      </c>
      <c r="D371" s="1" t="s">
        <v>388</v>
      </c>
      <c r="E371" s="1" t="s">
        <v>8</v>
      </c>
      <c r="F371" s="1" t="s">
        <v>389</v>
      </c>
      <c r="G371" s="4">
        <v>600</v>
      </c>
      <c r="H371" s="4">
        <v>0</v>
      </c>
      <c r="I371" s="4">
        <v>600</v>
      </c>
      <c r="J371" s="4">
        <v>9.5500000000000007</v>
      </c>
      <c r="K371" s="4">
        <v>105.1</v>
      </c>
      <c r="L371" s="4">
        <v>218.76</v>
      </c>
      <c r="M371" s="4">
        <v>279.42</v>
      </c>
      <c r="N371" s="24">
        <f>IF(AND(B371="60",C371="32"),(J371/'FD Date'!$B$4*'FD Date'!$B$6+K371),(J371/Date!$B$4*Date!$B$6+K371))</f>
        <v>152.85</v>
      </c>
      <c r="O371" s="24">
        <f t="shared" si="25"/>
        <v>19.100000000000001</v>
      </c>
      <c r="P371" s="24">
        <f>K371/Date!$B$2*Date!$B$3+K371</f>
        <v>157.64999999999998</v>
      </c>
      <c r="Q371" s="24">
        <f>J371*Date!$B$3+K371</f>
        <v>143.30000000000001</v>
      </c>
      <c r="R371" s="24">
        <f t="shared" si="26"/>
        <v>134.24319802523314</v>
      </c>
      <c r="S371" s="24">
        <f>J371/2*Date!$B$7+K371</f>
        <v>143.30000000000001</v>
      </c>
      <c r="T371" s="24">
        <f t="shared" si="27"/>
        <v>600</v>
      </c>
      <c r="U371" s="24">
        <f t="shared" si="28"/>
        <v>105.1</v>
      </c>
      <c r="V371" s="4">
        <v>0</v>
      </c>
      <c r="W371" s="4"/>
      <c r="X371" s="28" t="str">
        <f t="shared" si="29"/>
        <v>CHOOSE FORMULA</v>
      </c>
      <c r="Y371" s="4"/>
      <c r="Z371" s="4">
        <v>440</v>
      </c>
    </row>
    <row r="372" spans="1:26">
      <c r="A372" s="1" t="s">
        <v>6</v>
      </c>
      <c r="B372" s="1" t="s">
        <v>400</v>
      </c>
      <c r="C372" s="1" t="s">
        <v>424</v>
      </c>
      <c r="D372" s="1" t="s">
        <v>425</v>
      </c>
      <c r="E372" s="1" t="s">
        <v>8</v>
      </c>
      <c r="F372" s="1" t="s">
        <v>426</v>
      </c>
      <c r="G372" s="4">
        <v>650</v>
      </c>
      <c r="H372" s="4">
        <v>0</v>
      </c>
      <c r="I372" s="4">
        <v>650</v>
      </c>
      <c r="J372" s="4">
        <v>0</v>
      </c>
      <c r="K372" s="4">
        <v>545.08000000000004</v>
      </c>
      <c r="L372" s="4">
        <v>558.86</v>
      </c>
      <c r="M372" s="4">
        <v>558.86</v>
      </c>
      <c r="N372" s="24">
        <f>IF(AND(B372="60",C372="32"),(J372/'FD Date'!$B$4*'FD Date'!$B$6+K372),(J372/Date!$B$4*Date!$B$6+K372))</f>
        <v>545.08000000000004</v>
      </c>
      <c r="O372" s="24">
        <f t="shared" si="25"/>
        <v>0</v>
      </c>
      <c r="P372" s="24">
        <f>K372/Date!$B$2*Date!$B$3+K372</f>
        <v>817.62000000000012</v>
      </c>
      <c r="Q372" s="24">
        <f>J372*Date!$B$3+K372</f>
        <v>545.08000000000004</v>
      </c>
      <c r="R372" s="24">
        <f t="shared" si="26"/>
        <v>545.08000000000004</v>
      </c>
      <c r="S372" s="24">
        <f>J372/2*Date!$B$7+K372</f>
        <v>545.08000000000004</v>
      </c>
      <c r="T372" s="24">
        <f t="shared" si="27"/>
        <v>650</v>
      </c>
      <c r="U372" s="24">
        <f t="shared" si="28"/>
        <v>545.08000000000004</v>
      </c>
      <c r="V372" s="4">
        <v>0</v>
      </c>
      <c r="W372" s="4"/>
      <c r="X372" s="28" t="str">
        <f t="shared" si="29"/>
        <v>CHOOSE FORMULA</v>
      </c>
      <c r="Y372" s="4"/>
      <c r="Z372" s="4">
        <v>545</v>
      </c>
    </row>
    <row r="373" spans="1:26">
      <c r="A373" s="1" t="s">
        <v>6</v>
      </c>
      <c r="B373" s="1" t="s">
        <v>400</v>
      </c>
      <c r="C373" s="1" t="s">
        <v>424</v>
      </c>
      <c r="D373" s="1" t="s">
        <v>371</v>
      </c>
      <c r="E373" s="1" t="s">
        <v>8</v>
      </c>
      <c r="F373" s="1" t="s">
        <v>402</v>
      </c>
      <c r="G373" s="4">
        <v>1000</v>
      </c>
      <c r="H373" s="4">
        <v>0</v>
      </c>
      <c r="I373" s="4">
        <v>1000</v>
      </c>
      <c r="J373" s="4">
        <v>0</v>
      </c>
      <c r="K373" s="4">
        <v>0</v>
      </c>
      <c r="L373" s="4">
        <v>0</v>
      </c>
      <c r="M373" s="4">
        <v>0</v>
      </c>
      <c r="N373" s="24">
        <f>IF(AND(B373="60",C373="32"),(J373/'FD Date'!$B$4*'FD Date'!$B$6+K373),(J373/Date!$B$4*Date!$B$6+K373))</f>
        <v>0</v>
      </c>
      <c r="O373" s="24">
        <f t="shared" si="25"/>
        <v>0</v>
      </c>
      <c r="P373" s="24">
        <f>K373/Date!$B$2*Date!$B$3+K373</f>
        <v>0</v>
      </c>
      <c r="Q373" s="24">
        <f>J373*Date!$B$3+K373</f>
        <v>0</v>
      </c>
      <c r="R373" s="24">
        <f t="shared" si="26"/>
        <v>0</v>
      </c>
      <c r="S373" s="24">
        <f>J373/2*Date!$B$7+K373</f>
        <v>0</v>
      </c>
      <c r="T373" s="24">
        <f t="shared" si="27"/>
        <v>1000</v>
      </c>
      <c r="U373" s="24">
        <f t="shared" si="28"/>
        <v>0</v>
      </c>
      <c r="V373" s="4">
        <v>0</v>
      </c>
      <c r="W373" s="4"/>
      <c r="X373" s="28" t="str">
        <f t="shared" si="29"/>
        <v>CHOOSE FORMULA</v>
      </c>
      <c r="Y373" s="4"/>
      <c r="Z373" s="4">
        <v>1000</v>
      </c>
    </row>
    <row r="374" spans="1:26">
      <c r="A374" s="1" t="s">
        <v>6</v>
      </c>
      <c r="B374" s="1" t="s">
        <v>400</v>
      </c>
      <c r="C374" s="1" t="s">
        <v>424</v>
      </c>
      <c r="D374" s="1" t="s">
        <v>371</v>
      </c>
      <c r="E374" s="1" t="s">
        <v>13</v>
      </c>
      <c r="F374" s="1" t="s">
        <v>427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24">
        <f>IF(AND(B374="60",C374="32"),(J374/'FD Date'!$B$4*'FD Date'!$B$6+K374),(J374/Date!$B$4*Date!$B$6+K374))</f>
        <v>0</v>
      </c>
      <c r="O374" s="24">
        <f t="shared" si="25"/>
        <v>0</v>
      </c>
      <c r="P374" s="24">
        <f>K374/Date!$B$2*Date!$B$3+K374</f>
        <v>0</v>
      </c>
      <c r="Q374" s="24">
        <f>J374*Date!$B$3+K374</f>
        <v>0</v>
      </c>
      <c r="R374" s="24">
        <f t="shared" si="26"/>
        <v>0</v>
      </c>
      <c r="S374" s="24">
        <f>J374/2*Date!$B$7+K374</f>
        <v>0</v>
      </c>
      <c r="T374" s="24">
        <f t="shared" si="27"/>
        <v>0</v>
      </c>
      <c r="U374" s="24">
        <f t="shared" si="28"/>
        <v>0</v>
      </c>
      <c r="V374" s="4">
        <v>0</v>
      </c>
      <c r="W374" s="4"/>
      <c r="X374" s="28" t="str">
        <f t="shared" si="29"/>
        <v>CHOOSE FORMULA</v>
      </c>
      <c r="Y374" s="4"/>
      <c r="Z374" s="4">
        <v>0</v>
      </c>
    </row>
    <row r="375" spans="1:26">
      <c r="A375" s="1" t="s">
        <v>6</v>
      </c>
      <c r="B375" s="1" t="s">
        <v>400</v>
      </c>
      <c r="C375" s="1" t="s">
        <v>424</v>
      </c>
      <c r="D375" s="1" t="s">
        <v>373</v>
      </c>
      <c r="E375" s="1" t="s">
        <v>8</v>
      </c>
      <c r="F375" s="1" t="s">
        <v>374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24">
        <f>IF(AND(B375="60",C375="32"),(J375/'FD Date'!$B$4*'FD Date'!$B$6+K375),(J375/Date!$B$4*Date!$B$6+K375))</f>
        <v>0</v>
      </c>
      <c r="O375" s="24">
        <f t="shared" si="25"/>
        <v>0</v>
      </c>
      <c r="P375" s="24">
        <f>K375/Date!$B$2*Date!$B$3+K375</f>
        <v>0</v>
      </c>
      <c r="Q375" s="24">
        <f>J375*Date!$B$3+K375</f>
        <v>0</v>
      </c>
      <c r="R375" s="24">
        <f t="shared" si="26"/>
        <v>0</v>
      </c>
      <c r="S375" s="24">
        <f>J375/2*Date!$B$7+K375</f>
        <v>0</v>
      </c>
      <c r="T375" s="24">
        <f t="shared" si="27"/>
        <v>0</v>
      </c>
      <c r="U375" s="24">
        <f t="shared" si="28"/>
        <v>0</v>
      </c>
      <c r="V375" s="4">
        <v>0</v>
      </c>
      <c r="W375" s="4"/>
      <c r="X375" s="28" t="str">
        <f t="shared" si="29"/>
        <v>CHOOSE FORMULA</v>
      </c>
      <c r="Y375" s="4"/>
      <c r="Z375" s="4">
        <v>0</v>
      </c>
    </row>
    <row r="376" spans="1:26">
      <c r="A376" s="1" t="s">
        <v>6</v>
      </c>
      <c r="B376" s="1" t="s">
        <v>400</v>
      </c>
      <c r="C376" s="1" t="s">
        <v>424</v>
      </c>
      <c r="D376" s="1" t="s">
        <v>428</v>
      </c>
      <c r="E376" s="1" t="s">
        <v>13</v>
      </c>
      <c r="F376" s="1" t="s">
        <v>429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3863.05</v>
      </c>
      <c r="M376" s="4">
        <v>3863.05</v>
      </c>
      <c r="N376" s="24">
        <f>IF(AND(B376="60",C376="32"),(J376/'FD Date'!$B$4*'FD Date'!$B$6+K376),(J376/Date!$B$4*Date!$B$6+K376))</f>
        <v>0</v>
      </c>
      <c r="O376" s="24">
        <f t="shared" si="25"/>
        <v>0</v>
      </c>
      <c r="P376" s="24">
        <f>K376/Date!$B$2*Date!$B$3+K376</f>
        <v>0</v>
      </c>
      <c r="Q376" s="24">
        <f>J376*Date!$B$3+K376</f>
        <v>0</v>
      </c>
      <c r="R376" s="24">
        <f t="shared" si="26"/>
        <v>0</v>
      </c>
      <c r="S376" s="24">
        <f>J376/2*Date!$B$7+K376</f>
        <v>0</v>
      </c>
      <c r="T376" s="24">
        <f t="shared" si="27"/>
        <v>0</v>
      </c>
      <c r="U376" s="24">
        <f t="shared" si="28"/>
        <v>0</v>
      </c>
      <c r="V376" s="4">
        <v>0</v>
      </c>
      <c r="W376" s="4"/>
      <c r="X376" s="28" t="str">
        <f t="shared" si="29"/>
        <v>CHOOSE FORMULA</v>
      </c>
      <c r="Y376" s="4"/>
      <c r="Z376" s="4">
        <v>0</v>
      </c>
    </row>
    <row r="377" spans="1:26">
      <c r="A377" s="1" t="s">
        <v>6</v>
      </c>
      <c r="B377" s="1" t="s">
        <v>400</v>
      </c>
      <c r="C377" s="1" t="s">
        <v>424</v>
      </c>
      <c r="D377" s="1" t="s">
        <v>428</v>
      </c>
      <c r="E377" s="1" t="s">
        <v>15</v>
      </c>
      <c r="F377" s="1" t="s">
        <v>430</v>
      </c>
      <c r="G377" s="4">
        <v>9900</v>
      </c>
      <c r="H377" s="4">
        <v>0</v>
      </c>
      <c r="I377" s="4">
        <v>9900</v>
      </c>
      <c r="J377" s="4">
        <v>0</v>
      </c>
      <c r="K377" s="4">
        <v>169</v>
      </c>
      <c r="L377" s="4">
        <v>3099.44</v>
      </c>
      <c r="M377" s="4">
        <v>3713.12</v>
      </c>
      <c r="N377" s="24">
        <f>IF(AND(B377="60",C377="32"),(J377/'FD Date'!$B$4*'FD Date'!$B$6+K377),(J377/Date!$B$4*Date!$B$6+K377))</f>
        <v>169</v>
      </c>
      <c r="O377" s="24">
        <f t="shared" si="25"/>
        <v>0</v>
      </c>
      <c r="P377" s="24">
        <f>K377/Date!$B$2*Date!$B$3+K377</f>
        <v>253.5</v>
      </c>
      <c r="Q377" s="24">
        <f>J377*Date!$B$3+K377</f>
        <v>169</v>
      </c>
      <c r="R377" s="24">
        <f t="shared" si="26"/>
        <v>202.46150272307256</v>
      </c>
      <c r="S377" s="24">
        <f>J377/2*Date!$B$7+K377</f>
        <v>169</v>
      </c>
      <c r="T377" s="24">
        <f t="shared" si="27"/>
        <v>9900</v>
      </c>
      <c r="U377" s="24">
        <f t="shared" si="28"/>
        <v>169</v>
      </c>
      <c r="V377" s="4">
        <v>0</v>
      </c>
      <c r="W377" s="4"/>
      <c r="X377" s="28" t="str">
        <f t="shared" si="29"/>
        <v>CHOOSE FORMULA</v>
      </c>
      <c r="Y377" s="4"/>
      <c r="Z377" s="4">
        <v>9900</v>
      </c>
    </row>
    <row r="378" spans="1:26">
      <c r="A378" s="1" t="s">
        <v>6</v>
      </c>
      <c r="B378" s="1" t="s">
        <v>400</v>
      </c>
      <c r="C378" s="1" t="s">
        <v>424</v>
      </c>
      <c r="D378" s="1" t="s">
        <v>290</v>
      </c>
      <c r="E378" s="1" t="s">
        <v>8</v>
      </c>
      <c r="F378" s="1" t="s">
        <v>291</v>
      </c>
      <c r="G378" s="4">
        <v>32840</v>
      </c>
      <c r="H378" s="4">
        <v>0</v>
      </c>
      <c r="I378" s="4">
        <v>32840</v>
      </c>
      <c r="J378" s="4">
        <v>307.95</v>
      </c>
      <c r="K378" s="4">
        <v>4901.08</v>
      </c>
      <c r="L378" s="4">
        <v>13018.5</v>
      </c>
      <c r="M378" s="4">
        <v>34480.61</v>
      </c>
      <c r="N378" s="24">
        <f>IF(AND(B378="60",C378="32"),(J378/'FD Date'!$B$4*'FD Date'!$B$6+K378),(J378/Date!$B$4*Date!$B$6+K378))</f>
        <v>6440.83</v>
      </c>
      <c r="O378" s="24">
        <f t="shared" si="25"/>
        <v>615.9</v>
      </c>
      <c r="P378" s="24">
        <f>K378/Date!$B$2*Date!$B$3+K378</f>
        <v>7351.62</v>
      </c>
      <c r="Q378" s="24">
        <f>J378*Date!$B$3+K378</f>
        <v>6132.88</v>
      </c>
      <c r="R378" s="24">
        <f t="shared" si="26"/>
        <v>12980.929297445942</v>
      </c>
      <c r="S378" s="24">
        <f>J378/2*Date!$B$7+K378</f>
        <v>6132.88</v>
      </c>
      <c r="T378" s="24">
        <f t="shared" si="27"/>
        <v>32840</v>
      </c>
      <c r="U378" s="24">
        <f t="shared" si="28"/>
        <v>4901.08</v>
      </c>
      <c r="V378" s="4">
        <v>0</v>
      </c>
      <c r="W378" s="4"/>
      <c r="X378" s="28" t="str">
        <f t="shared" si="29"/>
        <v>CHOOSE FORMULA</v>
      </c>
      <c r="Y378" s="4"/>
      <c r="Z378" s="4">
        <v>25210</v>
      </c>
    </row>
    <row r="379" spans="1:26">
      <c r="A379" s="1" t="s">
        <v>6</v>
      </c>
      <c r="B379" s="1" t="s">
        <v>400</v>
      </c>
      <c r="C379" s="1" t="s">
        <v>424</v>
      </c>
      <c r="D379" s="1" t="s">
        <v>297</v>
      </c>
      <c r="E379" s="1" t="s">
        <v>8</v>
      </c>
      <c r="F379" s="1" t="s">
        <v>298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235.9</v>
      </c>
      <c r="M379" s="4">
        <v>509.79</v>
      </c>
      <c r="N379" s="24">
        <f>IF(AND(B379="60",C379="32"),(J379/'FD Date'!$B$4*'FD Date'!$B$6+K379),(J379/Date!$B$4*Date!$B$6+K379))</f>
        <v>0</v>
      </c>
      <c r="O379" s="24">
        <f t="shared" si="25"/>
        <v>0</v>
      </c>
      <c r="P379" s="24">
        <f>K379/Date!$B$2*Date!$B$3+K379</f>
        <v>0</v>
      </c>
      <c r="Q379" s="24">
        <f>J379*Date!$B$3+K379</f>
        <v>0</v>
      </c>
      <c r="R379" s="24">
        <f t="shared" si="26"/>
        <v>0</v>
      </c>
      <c r="S379" s="24">
        <f>J379/2*Date!$B$7+K379</f>
        <v>0</v>
      </c>
      <c r="T379" s="24">
        <f t="shared" si="27"/>
        <v>0</v>
      </c>
      <c r="U379" s="24">
        <f t="shared" si="28"/>
        <v>0</v>
      </c>
      <c r="V379" s="4">
        <v>0</v>
      </c>
      <c r="W379" s="4"/>
      <c r="X379" s="28" t="str">
        <f t="shared" si="29"/>
        <v>CHOOSE FORMULA</v>
      </c>
      <c r="Y379" s="4"/>
      <c r="Z379" s="4">
        <v>0</v>
      </c>
    </row>
    <row r="380" spans="1:26">
      <c r="A380" s="1" t="s">
        <v>6</v>
      </c>
      <c r="B380" s="1" t="s">
        <v>400</v>
      </c>
      <c r="C380" s="1" t="s">
        <v>424</v>
      </c>
      <c r="D380" s="1" t="s">
        <v>299</v>
      </c>
      <c r="E380" s="1" t="s">
        <v>8</v>
      </c>
      <c r="F380" s="1" t="s">
        <v>300</v>
      </c>
      <c r="G380" s="4">
        <v>66540</v>
      </c>
      <c r="H380" s="4">
        <v>0</v>
      </c>
      <c r="I380" s="4">
        <v>66540</v>
      </c>
      <c r="J380" s="4">
        <v>177.6</v>
      </c>
      <c r="K380" s="4">
        <v>45581.09</v>
      </c>
      <c r="L380" s="4">
        <v>44370.76</v>
      </c>
      <c r="M380" s="4">
        <v>82932.149999999994</v>
      </c>
      <c r="N380" s="24">
        <f>IF(AND(B380="60",C380="32"),(J380/'FD Date'!$B$4*'FD Date'!$B$6+K380),(J380/Date!$B$4*Date!$B$6+K380))</f>
        <v>46469.09</v>
      </c>
      <c r="O380" s="24">
        <f t="shared" si="25"/>
        <v>355.2</v>
      </c>
      <c r="P380" s="24">
        <f>K380/Date!$B$2*Date!$B$3+K380</f>
        <v>68371.634999999995</v>
      </c>
      <c r="Q380" s="24">
        <f>J380*Date!$B$3+K380</f>
        <v>46291.49</v>
      </c>
      <c r="R380" s="24">
        <f t="shared" si="26"/>
        <v>85194.344046473372</v>
      </c>
      <c r="S380" s="24">
        <f>J380/2*Date!$B$7+K380</f>
        <v>46291.49</v>
      </c>
      <c r="T380" s="24">
        <f t="shared" si="27"/>
        <v>66540</v>
      </c>
      <c r="U380" s="24">
        <f t="shared" si="28"/>
        <v>45581.09</v>
      </c>
      <c r="V380" s="4">
        <v>0</v>
      </c>
      <c r="W380" s="4"/>
      <c r="X380" s="28" t="str">
        <f t="shared" si="29"/>
        <v>CHOOSE FORMULA</v>
      </c>
      <c r="Y380" s="4"/>
      <c r="Z380" s="4">
        <v>67590</v>
      </c>
    </row>
    <row r="381" spans="1:26">
      <c r="A381" s="1" t="s">
        <v>6</v>
      </c>
      <c r="B381" s="1" t="s">
        <v>400</v>
      </c>
      <c r="C381" s="1" t="s">
        <v>424</v>
      </c>
      <c r="D381" s="1" t="s">
        <v>392</v>
      </c>
      <c r="E381" s="1" t="s">
        <v>8</v>
      </c>
      <c r="F381" s="1" t="s">
        <v>393</v>
      </c>
      <c r="G381" s="4">
        <v>500</v>
      </c>
      <c r="H381" s="4">
        <v>0</v>
      </c>
      <c r="I381" s="4">
        <v>500</v>
      </c>
      <c r="J381" s="4">
        <v>0</v>
      </c>
      <c r="K381" s="4">
        <v>0</v>
      </c>
      <c r="L381" s="4">
        <v>0</v>
      </c>
      <c r="M381" s="4">
        <v>0</v>
      </c>
      <c r="N381" s="24">
        <f>IF(AND(B381="60",C381="32"),(J381/'FD Date'!$B$4*'FD Date'!$B$6+K381),(J381/Date!$B$4*Date!$B$6+K381))</f>
        <v>0</v>
      </c>
      <c r="O381" s="24">
        <f t="shared" si="25"/>
        <v>0</v>
      </c>
      <c r="P381" s="24">
        <f>K381/Date!$B$2*Date!$B$3+K381</f>
        <v>0</v>
      </c>
      <c r="Q381" s="24">
        <f>J381*Date!$B$3+K381</f>
        <v>0</v>
      </c>
      <c r="R381" s="24">
        <f t="shared" si="26"/>
        <v>0</v>
      </c>
      <c r="S381" s="24">
        <f>J381/2*Date!$B$7+K381</f>
        <v>0</v>
      </c>
      <c r="T381" s="24">
        <f t="shared" si="27"/>
        <v>500</v>
      </c>
      <c r="U381" s="24">
        <f t="shared" si="28"/>
        <v>0</v>
      </c>
      <c r="V381" s="4">
        <v>0</v>
      </c>
      <c r="W381" s="4"/>
      <c r="X381" s="28" t="str">
        <f t="shared" si="29"/>
        <v>CHOOSE FORMULA</v>
      </c>
      <c r="Y381" s="4"/>
      <c r="Z381" s="4">
        <v>500</v>
      </c>
    </row>
    <row r="382" spans="1:26">
      <c r="A382" s="1" t="s">
        <v>6</v>
      </c>
      <c r="B382" s="1" t="s">
        <v>400</v>
      </c>
      <c r="C382" s="1" t="s">
        <v>424</v>
      </c>
      <c r="D382" s="1" t="s">
        <v>301</v>
      </c>
      <c r="E382" s="1" t="s">
        <v>8</v>
      </c>
      <c r="F382" s="1" t="s">
        <v>302</v>
      </c>
      <c r="G382" s="4">
        <v>3000</v>
      </c>
      <c r="H382" s="4">
        <v>0</v>
      </c>
      <c r="I382" s="4">
        <v>3000</v>
      </c>
      <c r="J382" s="4">
        <v>0</v>
      </c>
      <c r="K382" s="4">
        <v>0</v>
      </c>
      <c r="L382" s="4">
        <v>520.14</v>
      </c>
      <c r="M382" s="4">
        <v>520.14</v>
      </c>
      <c r="N382" s="24">
        <f>IF(AND(B382="60",C382="32"),(J382/'FD Date'!$B$4*'FD Date'!$B$6+K382),(J382/Date!$B$4*Date!$B$6+K382))</f>
        <v>0</v>
      </c>
      <c r="O382" s="24">
        <f t="shared" si="25"/>
        <v>0</v>
      </c>
      <c r="P382" s="24">
        <f>K382/Date!$B$2*Date!$B$3+K382</f>
        <v>0</v>
      </c>
      <c r="Q382" s="24">
        <f>J382*Date!$B$3+K382</f>
        <v>0</v>
      </c>
      <c r="R382" s="24">
        <f t="shared" si="26"/>
        <v>0</v>
      </c>
      <c r="S382" s="24">
        <f>J382/2*Date!$B$7+K382</f>
        <v>0</v>
      </c>
      <c r="T382" s="24">
        <f t="shared" si="27"/>
        <v>3000</v>
      </c>
      <c r="U382" s="24">
        <f t="shared" si="28"/>
        <v>0</v>
      </c>
      <c r="V382" s="4">
        <v>0</v>
      </c>
      <c r="W382" s="4"/>
      <c r="X382" s="28" t="str">
        <f t="shared" si="29"/>
        <v>CHOOSE FORMULA</v>
      </c>
      <c r="Y382" s="4"/>
      <c r="Z382" s="4">
        <v>2500</v>
      </c>
    </row>
    <row r="383" spans="1:26">
      <c r="A383" s="1" t="s">
        <v>6</v>
      </c>
      <c r="B383" s="1" t="s">
        <v>400</v>
      </c>
      <c r="C383" s="1" t="s">
        <v>424</v>
      </c>
      <c r="D383" s="1" t="s">
        <v>303</v>
      </c>
      <c r="E383" s="1" t="s">
        <v>8</v>
      </c>
      <c r="F383" s="1" t="s">
        <v>304</v>
      </c>
      <c r="G383" s="4">
        <v>295</v>
      </c>
      <c r="H383" s="4">
        <v>0</v>
      </c>
      <c r="I383" s="4">
        <v>295</v>
      </c>
      <c r="J383" s="4">
        <v>373</v>
      </c>
      <c r="K383" s="4">
        <v>823</v>
      </c>
      <c r="L383" s="4">
        <v>688</v>
      </c>
      <c r="M383" s="4">
        <v>688</v>
      </c>
      <c r="N383" s="24">
        <f>IF(AND(B383="60",C383="32"),(J383/'FD Date'!$B$4*'FD Date'!$B$6+K383),(J383/Date!$B$4*Date!$B$6+K383))</f>
        <v>2688</v>
      </c>
      <c r="O383" s="24">
        <f t="shared" si="25"/>
        <v>746</v>
      </c>
      <c r="P383" s="24">
        <f>K383/Date!$B$2*Date!$B$3+K383</f>
        <v>1234.5</v>
      </c>
      <c r="Q383" s="24">
        <f>J383*Date!$B$3+K383</f>
        <v>2315</v>
      </c>
      <c r="R383" s="24">
        <f t="shared" si="26"/>
        <v>823</v>
      </c>
      <c r="S383" s="24">
        <f>J383/2*Date!$B$7+K383</f>
        <v>2315</v>
      </c>
      <c r="T383" s="24">
        <f t="shared" si="27"/>
        <v>295</v>
      </c>
      <c r="U383" s="24">
        <f t="shared" si="28"/>
        <v>823</v>
      </c>
      <c r="V383" s="4">
        <v>0</v>
      </c>
      <c r="W383" s="4"/>
      <c r="X383" s="28" t="str">
        <f t="shared" si="29"/>
        <v>CHOOSE FORMULA</v>
      </c>
      <c r="Y383" s="4"/>
      <c r="Z383" s="4">
        <v>760</v>
      </c>
    </row>
    <row r="384" spans="1:26">
      <c r="A384" s="1" t="s">
        <v>6</v>
      </c>
      <c r="B384" s="1" t="s">
        <v>400</v>
      </c>
      <c r="C384" s="1" t="s">
        <v>424</v>
      </c>
      <c r="D384" s="1" t="s">
        <v>305</v>
      </c>
      <c r="E384" s="1" t="s">
        <v>8</v>
      </c>
      <c r="F384" s="1" t="s">
        <v>306</v>
      </c>
      <c r="G384" s="4">
        <v>2950</v>
      </c>
      <c r="H384" s="4">
        <v>0</v>
      </c>
      <c r="I384" s="4">
        <v>2950</v>
      </c>
      <c r="J384" s="4">
        <v>0</v>
      </c>
      <c r="K384" s="4">
        <v>75</v>
      </c>
      <c r="L384" s="4">
        <v>0</v>
      </c>
      <c r="M384" s="4">
        <v>0</v>
      </c>
      <c r="N384" s="24">
        <f>IF(AND(B384="60",C384="32"),(J384/'FD Date'!$B$4*'FD Date'!$B$6+K384),(J384/Date!$B$4*Date!$B$6+K384))</f>
        <v>75</v>
      </c>
      <c r="O384" s="24">
        <f t="shared" si="25"/>
        <v>0</v>
      </c>
      <c r="P384" s="24">
        <f>K384/Date!$B$2*Date!$B$3+K384</f>
        <v>112.5</v>
      </c>
      <c r="Q384" s="24">
        <f>J384*Date!$B$3+K384</f>
        <v>75</v>
      </c>
      <c r="R384" s="24">
        <f t="shared" si="26"/>
        <v>0</v>
      </c>
      <c r="S384" s="24">
        <f>J384/2*Date!$B$7+K384</f>
        <v>75</v>
      </c>
      <c r="T384" s="24">
        <f t="shared" si="27"/>
        <v>2950</v>
      </c>
      <c r="U384" s="24">
        <f t="shared" si="28"/>
        <v>75</v>
      </c>
      <c r="V384" s="4">
        <v>0</v>
      </c>
      <c r="W384" s="4"/>
      <c r="X384" s="28" t="str">
        <f t="shared" si="29"/>
        <v>CHOOSE FORMULA</v>
      </c>
      <c r="Y384" s="4"/>
      <c r="Z384" s="4">
        <v>2550</v>
      </c>
    </row>
    <row r="385" spans="1:26">
      <c r="A385" s="1" t="s">
        <v>6</v>
      </c>
      <c r="B385" s="1" t="s">
        <v>400</v>
      </c>
      <c r="C385" s="1" t="s">
        <v>424</v>
      </c>
      <c r="D385" s="1" t="s">
        <v>307</v>
      </c>
      <c r="E385" s="1" t="s">
        <v>8</v>
      </c>
      <c r="F385" s="1" t="s">
        <v>308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139.94999999999999</v>
      </c>
      <c r="M385" s="4">
        <v>139.94999999999999</v>
      </c>
      <c r="N385" s="24">
        <f>IF(AND(B385="60",C385="32"),(J385/'FD Date'!$B$4*'FD Date'!$B$6+K385),(J385/Date!$B$4*Date!$B$6+K385))</f>
        <v>0</v>
      </c>
      <c r="O385" s="24">
        <f t="shared" si="25"/>
        <v>0</v>
      </c>
      <c r="P385" s="24">
        <f>K385/Date!$B$2*Date!$B$3+K385</f>
        <v>0</v>
      </c>
      <c r="Q385" s="24">
        <f>J385*Date!$B$3+K385</f>
        <v>0</v>
      </c>
      <c r="R385" s="24">
        <f t="shared" si="26"/>
        <v>0</v>
      </c>
      <c r="S385" s="24">
        <f>J385/2*Date!$B$7+K385</f>
        <v>0</v>
      </c>
      <c r="T385" s="24">
        <f t="shared" si="27"/>
        <v>0</v>
      </c>
      <c r="U385" s="24">
        <f t="shared" si="28"/>
        <v>0</v>
      </c>
      <c r="V385" s="4">
        <v>0</v>
      </c>
      <c r="W385" s="4"/>
      <c r="X385" s="28" t="str">
        <f t="shared" si="29"/>
        <v>CHOOSE FORMULA</v>
      </c>
      <c r="Y385" s="4"/>
      <c r="Z385" s="4">
        <v>0</v>
      </c>
    </row>
    <row r="386" spans="1:26">
      <c r="A386" s="1" t="s">
        <v>6</v>
      </c>
      <c r="B386" s="1" t="s">
        <v>400</v>
      </c>
      <c r="C386" s="1" t="s">
        <v>424</v>
      </c>
      <c r="D386" s="1" t="s">
        <v>309</v>
      </c>
      <c r="E386" s="1" t="s">
        <v>8</v>
      </c>
      <c r="F386" s="1" t="s">
        <v>310</v>
      </c>
      <c r="G386" s="4">
        <v>850</v>
      </c>
      <c r="H386" s="4">
        <v>0</v>
      </c>
      <c r="I386" s="4">
        <v>850</v>
      </c>
      <c r="J386" s="4">
        <v>0</v>
      </c>
      <c r="K386" s="4">
        <v>0</v>
      </c>
      <c r="L386" s="4">
        <v>0</v>
      </c>
      <c r="M386" s="4">
        <v>0</v>
      </c>
      <c r="N386" s="24">
        <f>IF(AND(B386="60",C386="32"),(J386/'FD Date'!$B$4*'FD Date'!$B$6+K386),(J386/Date!$B$4*Date!$B$6+K386))</f>
        <v>0</v>
      </c>
      <c r="O386" s="24">
        <f t="shared" si="25"/>
        <v>0</v>
      </c>
      <c r="P386" s="24">
        <f>K386/Date!$B$2*Date!$B$3+K386</f>
        <v>0</v>
      </c>
      <c r="Q386" s="24">
        <f>J386*Date!$B$3+K386</f>
        <v>0</v>
      </c>
      <c r="R386" s="24">
        <f t="shared" si="26"/>
        <v>0</v>
      </c>
      <c r="S386" s="24">
        <f>J386/2*Date!$B$7+K386</f>
        <v>0</v>
      </c>
      <c r="T386" s="24">
        <f t="shared" si="27"/>
        <v>850</v>
      </c>
      <c r="U386" s="24">
        <f t="shared" si="28"/>
        <v>0</v>
      </c>
      <c r="V386" s="4">
        <v>0</v>
      </c>
      <c r="W386" s="4"/>
      <c r="X386" s="28" t="str">
        <f t="shared" si="29"/>
        <v>CHOOSE FORMULA</v>
      </c>
      <c r="Y386" s="4"/>
      <c r="Z386" s="4">
        <v>0</v>
      </c>
    </row>
    <row r="387" spans="1:26">
      <c r="A387" s="1" t="s">
        <v>6</v>
      </c>
      <c r="B387" s="1" t="s">
        <v>400</v>
      </c>
      <c r="C387" s="1" t="s">
        <v>424</v>
      </c>
      <c r="D387" s="1" t="s">
        <v>313</v>
      </c>
      <c r="E387" s="1" t="s">
        <v>8</v>
      </c>
      <c r="F387" s="1" t="s">
        <v>314</v>
      </c>
      <c r="G387" s="4">
        <v>8850</v>
      </c>
      <c r="H387" s="4">
        <v>0</v>
      </c>
      <c r="I387" s="4">
        <v>8850</v>
      </c>
      <c r="J387" s="4">
        <v>0</v>
      </c>
      <c r="K387" s="4">
        <v>1247.06</v>
      </c>
      <c r="L387" s="4">
        <v>2244.38</v>
      </c>
      <c r="M387" s="4">
        <v>8111.34</v>
      </c>
      <c r="N387" s="24">
        <f>IF(AND(B387="60",C387="32"),(J387/'FD Date'!$B$4*'FD Date'!$B$6+K387),(J387/Date!$B$4*Date!$B$6+K387))</f>
        <v>1247.06</v>
      </c>
      <c r="O387" s="24">
        <f t="shared" si="25"/>
        <v>0</v>
      </c>
      <c r="P387" s="24">
        <f>K387/Date!$B$2*Date!$B$3+K387</f>
        <v>1870.59</v>
      </c>
      <c r="Q387" s="24">
        <f>J387*Date!$B$3+K387</f>
        <v>1247.06</v>
      </c>
      <c r="R387" s="24">
        <f t="shared" si="26"/>
        <v>4506.9585633448878</v>
      </c>
      <c r="S387" s="24">
        <f>J387/2*Date!$B$7+K387</f>
        <v>1247.06</v>
      </c>
      <c r="T387" s="24">
        <f t="shared" si="27"/>
        <v>8850</v>
      </c>
      <c r="U387" s="24">
        <f t="shared" si="28"/>
        <v>1247.06</v>
      </c>
      <c r="V387" s="4">
        <v>0</v>
      </c>
      <c r="W387" s="4"/>
      <c r="X387" s="28" t="str">
        <f t="shared" si="29"/>
        <v>CHOOSE FORMULA</v>
      </c>
      <c r="Y387" s="4"/>
      <c r="Z387" s="4">
        <v>8850</v>
      </c>
    </row>
    <row r="388" spans="1:26">
      <c r="A388" s="1" t="s">
        <v>6</v>
      </c>
      <c r="B388" s="1" t="s">
        <v>400</v>
      </c>
      <c r="C388" s="1" t="s">
        <v>424</v>
      </c>
      <c r="D388" s="1" t="s">
        <v>410</v>
      </c>
      <c r="E388" s="1" t="s">
        <v>8</v>
      </c>
      <c r="F388" s="1" t="s">
        <v>411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24">
        <f>IF(AND(B388="60",C388="32"),(J388/'FD Date'!$B$4*'FD Date'!$B$6+K388),(J388/Date!$B$4*Date!$B$6+K388))</f>
        <v>0</v>
      </c>
      <c r="O388" s="24">
        <f t="shared" ref="O388" si="30">J388*2</f>
        <v>0</v>
      </c>
      <c r="P388" s="24">
        <f>K388/Date!$B$2*Date!$B$3+K388</f>
        <v>0</v>
      </c>
      <c r="Q388" s="24">
        <f>J388*Date!$B$3+K388</f>
        <v>0</v>
      </c>
      <c r="R388" s="24">
        <f t="shared" ref="R388" si="31">IF(OR(L388=0,M388=0),0,K388/(L388/M388))</f>
        <v>0</v>
      </c>
      <c r="S388" s="24">
        <f>J388/2*Date!$B$7+K388</f>
        <v>0</v>
      </c>
      <c r="T388" s="24">
        <f t="shared" ref="T388" si="32">I388</f>
        <v>0</v>
      </c>
      <c r="U388" s="24">
        <f t="shared" ref="U388" si="33">K388</f>
        <v>0</v>
      </c>
      <c r="V388" s="4">
        <v>0</v>
      </c>
      <c r="W388" s="4"/>
      <c r="X388" s="28" t="str">
        <f t="shared" ref="X388" si="34">IF($W388=1,($N388+$V388),IF($W388=2,($O388+$V388), IF($W388=3,($P388+$V388), IF($W388=4,($Q388+$V388), IF($W388=5,($R388+$V388), IF($W388=6,($S388+$V388), IF($W388=7,($T388+$V388), IF($W388=8,($U388+$V388),"CHOOSE FORMULA"))))))))</f>
        <v>CHOOSE FORMULA</v>
      </c>
      <c r="Y388" s="4"/>
      <c r="Z388" s="4">
        <v>0</v>
      </c>
    </row>
    <row r="389" spans="1:26">
      <c r="A389" s="1" t="s">
        <v>6</v>
      </c>
      <c r="B389" s="1" t="s">
        <v>400</v>
      </c>
      <c r="C389" s="1" t="s">
        <v>441</v>
      </c>
      <c r="D389" s="1" t="s">
        <v>315</v>
      </c>
      <c r="E389" s="1" t="s">
        <v>13</v>
      </c>
      <c r="F389" s="1" t="s">
        <v>316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1256.1300000000001</v>
      </c>
      <c r="M389" s="4">
        <v>1256.1300000000001</v>
      </c>
      <c r="N389" s="24">
        <f>IF(AND(B389="60",C389="32"),(J389/'FD Date'!$B$4*'FD Date'!$B$6+K389),(J389/Date!$B$4*Date!$B$6+K389))</f>
        <v>0</v>
      </c>
      <c r="O389" s="24">
        <f t="shared" ref="O389:O428" si="35">J389*2</f>
        <v>0</v>
      </c>
      <c r="P389" s="24">
        <f>K389/Date!$B$2*Date!$B$3+K389</f>
        <v>0</v>
      </c>
      <c r="Q389" s="24">
        <f>J389*Date!$B$3+K389</f>
        <v>0</v>
      </c>
      <c r="R389" s="24">
        <f t="shared" ref="R389:R428" si="36">IF(OR(L389=0,M389=0),0,K389/(L389/M389))</f>
        <v>0</v>
      </c>
      <c r="S389" s="24">
        <f>J389/2*Date!$B$7+K389</f>
        <v>0</v>
      </c>
      <c r="T389" s="24">
        <f t="shared" ref="T389:T428" si="37">I389</f>
        <v>0</v>
      </c>
      <c r="U389" s="24">
        <f t="shared" ref="U389:U428" si="38">K389</f>
        <v>0</v>
      </c>
      <c r="V389" s="4">
        <v>0</v>
      </c>
      <c r="W389" s="4"/>
      <c r="X389" s="28" t="str">
        <f t="shared" ref="X389:X428" si="39">IF($W389=1,($N389+$V389),IF($W389=2,($O389+$V389), IF($W389=3,($P389+$V389), IF($W389=4,($Q389+$V389), IF($W389=5,($R389+$V389), IF($W389=6,($S389+$V389), IF($W389=7,($T389+$V389), IF($W389=8,($U389+$V389),"CHOOSE FORMULA"))))))))</f>
        <v>CHOOSE FORMULA</v>
      </c>
      <c r="Y389" s="4"/>
      <c r="Z389" s="4">
        <v>0</v>
      </c>
    </row>
    <row r="390" spans="1:26">
      <c r="A390" s="1" t="s">
        <v>6</v>
      </c>
      <c r="B390" s="1" t="s">
        <v>400</v>
      </c>
      <c r="C390" s="1" t="s">
        <v>441</v>
      </c>
      <c r="D390" s="1" t="s">
        <v>315</v>
      </c>
      <c r="E390" s="1" t="s">
        <v>15</v>
      </c>
      <c r="F390" s="1" t="s">
        <v>317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975</v>
      </c>
      <c r="M390" s="4">
        <v>975</v>
      </c>
      <c r="N390" s="24">
        <f>IF(AND(B390="60",C390="32"),(J390/'FD Date'!$B$4*'FD Date'!$B$6+K390),(J390/Date!$B$4*Date!$B$6+K390))</f>
        <v>0</v>
      </c>
      <c r="O390" s="24">
        <f t="shared" si="35"/>
        <v>0</v>
      </c>
      <c r="P390" s="24">
        <f>K390/Date!$B$2*Date!$B$3+K390</f>
        <v>0</v>
      </c>
      <c r="Q390" s="24">
        <f>J390*Date!$B$3+K390</f>
        <v>0</v>
      </c>
      <c r="R390" s="24">
        <f t="shared" si="36"/>
        <v>0</v>
      </c>
      <c r="S390" s="24">
        <f>J390/2*Date!$B$7+K390</f>
        <v>0</v>
      </c>
      <c r="T390" s="24">
        <f t="shared" si="37"/>
        <v>0</v>
      </c>
      <c r="U390" s="24">
        <f t="shared" si="38"/>
        <v>0</v>
      </c>
      <c r="V390" s="4">
        <v>0</v>
      </c>
      <c r="W390" s="4"/>
      <c r="X390" s="28" t="str">
        <f t="shared" si="39"/>
        <v>CHOOSE FORMULA</v>
      </c>
      <c r="Y390" s="4"/>
      <c r="Z390" s="4">
        <v>0</v>
      </c>
    </row>
    <row r="391" spans="1:26">
      <c r="A391" s="1" t="s">
        <v>6</v>
      </c>
      <c r="B391" s="1" t="s">
        <v>400</v>
      </c>
      <c r="C391" s="1" t="s">
        <v>441</v>
      </c>
      <c r="D391" s="1" t="s">
        <v>318</v>
      </c>
      <c r="E391" s="1" t="s">
        <v>8</v>
      </c>
      <c r="F391" s="1" t="s">
        <v>319</v>
      </c>
      <c r="G391" s="4">
        <v>402253</v>
      </c>
      <c r="H391" s="4">
        <v>0</v>
      </c>
      <c r="I391" s="4">
        <v>402253</v>
      </c>
      <c r="J391" s="4">
        <v>25997.439999999999</v>
      </c>
      <c r="K391" s="4">
        <v>236827.47</v>
      </c>
      <c r="L391" s="4">
        <v>253020.2</v>
      </c>
      <c r="M391" s="4">
        <v>401217.42</v>
      </c>
      <c r="N391" s="24">
        <f>IF(AND(B391="60",C391="32"),(J391/'FD Date'!$B$4*'FD Date'!$B$6+K391),(J391/Date!$B$4*Date!$B$6+K391))</f>
        <v>366814.67</v>
      </c>
      <c r="O391" s="24">
        <f t="shared" si="35"/>
        <v>51994.879999999997</v>
      </c>
      <c r="P391" s="24">
        <f>K391/Date!$B$2*Date!$B$3+K391</f>
        <v>355241.20500000002</v>
      </c>
      <c r="Q391" s="24">
        <f>J391*Date!$B$3+K391</f>
        <v>340817.23</v>
      </c>
      <c r="R391" s="24">
        <f t="shared" si="36"/>
        <v>375540.39755927544</v>
      </c>
      <c r="S391" s="24">
        <f>J391/2*Date!$B$7+K391</f>
        <v>340817.23</v>
      </c>
      <c r="T391" s="24">
        <f t="shared" si="37"/>
        <v>402253</v>
      </c>
      <c r="U391" s="24">
        <f t="shared" si="38"/>
        <v>236827.47</v>
      </c>
      <c r="V391" s="4">
        <v>0</v>
      </c>
      <c r="W391" s="4"/>
      <c r="X391" s="28" t="str">
        <f t="shared" si="39"/>
        <v>CHOOSE FORMULA</v>
      </c>
      <c r="Y391" s="4"/>
      <c r="Z391" s="4">
        <v>344374</v>
      </c>
    </row>
    <row r="392" spans="1:26">
      <c r="A392" s="1" t="s">
        <v>6</v>
      </c>
      <c r="B392" s="1" t="s">
        <v>400</v>
      </c>
      <c r="C392" s="1" t="s">
        <v>441</v>
      </c>
      <c r="D392" s="1" t="s">
        <v>318</v>
      </c>
      <c r="E392" s="1" t="s">
        <v>80</v>
      </c>
      <c r="F392" s="1" t="s">
        <v>322</v>
      </c>
      <c r="G392" s="4">
        <v>5700</v>
      </c>
      <c r="H392" s="4">
        <v>0</v>
      </c>
      <c r="I392" s="4">
        <v>5700</v>
      </c>
      <c r="J392" s="4">
        <v>369.2</v>
      </c>
      <c r="K392" s="4">
        <v>3211.6</v>
      </c>
      <c r="L392" s="4">
        <v>3491.86</v>
      </c>
      <c r="M392" s="4">
        <v>5668.4</v>
      </c>
      <c r="N392" s="24">
        <f>IF(AND(B392="60",C392="32"),(J392/'FD Date'!$B$4*'FD Date'!$B$6+K392),(J392/Date!$B$4*Date!$B$6+K392))</f>
        <v>5057.6000000000004</v>
      </c>
      <c r="O392" s="24">
        <f t="shared" si="35"/>
        <v>738.4</v>
      </c>
      <c r="P392" s="24">
        <f>K392/Date!$B$2*Date!$B$3+K392</f>
        <v>4817.3999999999996</v>
      </c>
      <c r="Q392" s="24">
        <f>J392*Date!$B$3+K392</f>
        <v>4688.3999999999996</v>
      </c>
      <c r="R392" s="24">
        <f t="shared" si="36"/>
        <v>5213.4488324274162</v>
      </c>
      <c r="S392" s="24">
        <f>J392/2*Date!$B$7+K392</f>
        <v>4688.3999999999996</v>
      </c>
      <c r="T392" s="24">
        <f t="shared" si="37"/>
        <v>5700</v>
      </c>
      <c r="U392" s="24">
        <f t="shared" si="38"/>
        <v>3211.6</v>
      </c>
      <c r="V392" s="4">
        <v>0</v>
      </c>
      <c r="W392" s="4"/>
      <c r="X392" s="28" t="str">
        <f t="shared" si="39"/>
        <v>CHOOSE FORMULA</v>
      </c>
      <c r="Y392" s="4"/>
      <c r="Z392" s="4">
        <v>5058</v>
      </c>
    </row>
    <row r="393" spans="1:26">
      <c r="A393" s="1" t="s">
        <v>6</v>
      </c>
      <c r="B393" s="1" t="s">
        <v>400</v>
      </c>
      <c r="C393" s="1" t="s">
        <v>441</v>
      </c>
      <c r="D393" s="1" t="s">
        <v>318</v>
      </c>
      <c r="E393" s="1" t="s">
        <v>323</v>
      </c>
      <c r="F393" s="1" t="s">
        <v>324</v>
      </c>
      <c r="G393" s="4">
        <v>600</v>
      </c>
      <c r="H393" s="4">
        <v>0</v>
      </c>
      <c r="I393" s="4">
        <v>600</v>
      </c>
      <c r="J393" s="4">
        <v>0</v>
      </c>
      <c r="K393" s="4">
        <v>151.79</v>
      </c>
      <c r="L393" s="4">
        <v>0</v>
      </c>
      <c r="M393" s="4">
        <v>196.29</v>
      </c>
      <c r="N393" s="24">
        <f>IF(AND(B393="60",C393="32"),(J393/'FD Date'!$B$4*'FD Date'!$B$6+K393),(J393/Date!$B$4*Date!$B$6+K393))</f>
        <v>151.79</v>
      </c>
      <c r="O393" s="24">
        <f t="shared" si="35"/>
        <v>0</v>
      </c>
      <c r="P393" s="24">
        <f>K393/Date!$B$2*Date!$B$3+K393</f>
        <v>227.685</v>
      </c>
      <c r="Q393" s="24">
        <f>J393*Date!$B$3+K393</f>
        <v>151.79</v>
      </c>
      <c r="R393" s="24">
        <f t="shared" si="36"/>
        <v>0</v>
      </c>
      <c r="S393" s="24">
        <f>J393/2*Date!$B$7+K393</f>
        <v>151.79</v>
      </c>
      <c r="T393" s="24">
        <f t="shared" si="37"/>
        <v>600</v>
      </c>
      <c r="U393" s="24">
        <f t="shared" si="38"/>
        <v>151.79</v>
      </c>
      <c r="V393" s="4">
        <v>0</v>
      </c>
      <c r="W393" s="4"/>
      <c r="X393" s="28" t="str">
        <f t="shared" si="39"/>
        <v>CHOOSE FORMULA</v>
      </c>
      <c r="Y393" s="4"/>
      <c r="Z393" s="4">
        <v>152</v>
      </c>
    </row>
    <row r="394" spans="1:26">
      <c r="A394" s="1" t="s">
        <v>6</v>
      </c>
      <c r="B394" s="1" t="s">
        <v>400</v>
      </c>
      <c r="C394" s="1" t="s">
        <v>441</v>
      </c>
      <c r="D394" s="1" t="s">
        <v>318</v>
      </c>
      <c r="E394" s="1" t="s">
        <v>325</v>
      </c>
      <c r="F394" s="1" t="s">
        <v>326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24">
        <f>IF(AND(B394="60",C394="32"),(J394/'FD Date'!$B$4*'FD Date'!$B$6+K394),(J394/Date!$B$4*Date!$B$6+K394))</f>
        <v>0</v>
      </c>
      <c r="O394" s="24">
        <f t="shared" si="35"/>
        <v>0</v>
      </c>
      <c r="P394" s="24">
        <f>K394/Date!$B$2*Date!$B$3+K394</f>
        <v>0</v>
      </c>
      <c r="Q394" s="24">
        <f>J394*Date!$B$3+K394</f>
        <v>0</v>
      </c>
      <c r="R394" s="24">
        <f t="shared" si="36"/>
        <v>0</v>
      </c>
      <c r="S394" s="24">
        <f>J394/2*Date!$B$7+K394</f>
        <v>0</v>
      </c>
      <c r="T394" s="24">
        <f t="shared" si="37"/>
        <v>0</v>
      </c>
      <c r="U394" s="24">
        <f t="shared" si="38"/>
        <v>0</v>
      </c>
      <c r="V394" s="4">
        <v>0</v>
      </c>
      <c r="W394" s="4"/>
      <c r="X394" s="28" t="str">
        <f t="shared" si="39"/>
        <v>CHOOSE FORMULA</v>
      </c>
      <c r="Y394" s="4"/>
      <c r="Z394" s="4">
        <v>0</v>
      </c>
    </row>
    <row r="395" spans="1:26">
      <c r="A395" s="1" t="s">
        <v>6</v>
      </c>
      <c r="B395" s="1" t="s">
        <v>400</v>
      </c>
      <c r="C395" s="1" t="s">
        <v>441</v>
      </c>
      <c r="D395" s="1" t="s">
        <v>327</v>
      </c>
      <c r="E395" s="1" t="s">
        <v>8</v>
      </c>
      <c r="F395" s="1" t="s">
        <v>328</v>
      </c>
      <c r="G395" s="4">
        <v>4270</v>
      </c>
      <c r="H395" s="4">
        <v>0</v>
      </c>
      <c r="I395" s="4">
        <v>4270</v>
      </c>
      <c r="J395" s="4">
        <v>0</v>
      </c>
      <c r="K395" s="4">
        <v>310</v>
      </c>
      <c r="L395" s="4">
        <v>0</v>
      </c>
      <c r="M395" s="4">
        <v>3765</v>
      </c>
      <c r="N395" s="24">
        <f>IF(AND(B395="60",C395="32"),(J395/'FD Date'!$B$4*'FD Date'!$B$6+K395),(J395/Date!$B$4*Date!$B$6+K395))</f>
        <v>310</v>
      </c>
      <c r="O395" s="24">
        <f t="shared" si="35"/>
        <v>0</v>
      </c>
      <c r="P395" s="24">
        <f>K395/Date!$B$2*Date!$B$3+K395</f>
        <v>465</v>
      </c>
      <c r="Q395" s="24">
        <f>J395*Date!$B$3+K395</f>
        <v>310</v>
      </c>
      <c r="R395" s="24">
        <f t="shared" si="36"/>
        <v>0</v>
      </c>
      <c r="S395" s="24">
        <f>J395/2*Date!$B$7+K395</f>
        <v>310</v>
      </c>
      <c r="T395" s="24">
        <f t="shared" si="37"/>
        <v>4270</v>
      </c>
      <c r="U395" s="24">
        <f t="shared" si="38"/>
        <v>310</v>
      </c>
      <c r="V395" s="4">
        <v>0</v>
      </c>
      <c r="W395" s="4"/>
      <c r="X395" s="28" t="str">
        <f t="shared" si="39"/>
        <v>CHOOSE FORMULA</v>
      </c>
      <c r="Y395" s="4"/>
      <c r="Z395" s="4">
        <v>4270</v>
      </c>
    </row>
    <row r="396" spans="1:26">
      <c r="A396" s="1" t="s">
        <v>6</v>
      </c>
      <c r="B396" s="1" t="s">
        <v>400</v>
      </c>
      <c r="C396" s="1" t="s">
        <v>441</v>
      </c>
      <c r="D396" s="1" t="s">
        <v>329</v>
      </c>
      <c r="E396" s="1" t="s">
        <v>8</v>
      </c>
      <c r="F396" s="1" t="s">
        <v>330</v>
      </c>
      <c r="G396" s="4">
        <v>4000</v>
      </c>
      <c r="H396" s="4">
        <v>0</v>
      </c>
      <c r="I396" s="4">
        <v>4000</v>
      </c>
      <c r="J396" s="4">
        <v>75.760000000000005</v>
      </c>
      <c r="K396" s="4">
        <v>1930.84</v>
      </c>
      <c r="L396" s="4">
        <v>2850.25</v>
      </c>
      <c r="M396" s="4">
        <v>3275.66</v>
      </c>
      <c r="N396" s="24">
        <f>IF(AND(B396="60",C396="32"),(J396/'FD Date'!$B$4*'FD Date'!$B$6+K396),(J396/Date!$B$4*Date!$B$6+K396))</f>
        <v>2309.64</v>
      </c>
      <c r="O396" s="24">
        <f t="shared" si="35"/>
        <v>151.52000000000001</v>
      </c>
      <c r="P396" s="24">
        <f>K396/Date!$B$2*Date!$B$3+K396</f>
        <v>2896.2599999999998</v>
      </c>
      <c r="Q396" s="24">
        <f>J396*Date!$B$3+K396</f>
        <v>2233.88</v>
      </c>
      <c r="R396" s="24">
        <f t="shared" si="36"/>
        <v>2219.0247713007629</v>
      </c>
      <c r="S396" s="24">
        <f>J396/2*Date!$B$7+K396</f>
        <v>2233.88</v>
      </c>
      <c r="T396" s="24">
        <f t="shared" si="37"/>
        <v>4000</v>
      </c>
      <c r="U396" s="24">
        <f t="shared" si="38"/>
        <v>1930.84</v>
      </c>
      <c r="V396" s="4">
        <v>0</v>
      </c>
      <c r="W396" s="4"/>
      <c r="X396" s="28" t="str">
        <f t="shared" si="39"/>
        <v>CHOOSE FORMULA</v>
      </c>
      <c r="Y396" s="4"/>
      <c r="Z396" s="4">
        <v>4000</v>
      </c>
    </row>
    <row r="397" spans="1:26">
      <c r="A397" s="1" t="s">
        <v>6</v>
      </c>
      <c r="B397" s="1" t="s">
        <v>400</v>
      </c>
      <c r="C397" s="1" t="s">
        <v>441</v>
      </c>
      <c r="D397" s="1" t="s">
        <v>331</v>
      </c>
      <c r="E397" s="1" t="s">
        <v>84</v>
      </c>
      <c r="F397" s="1" t="s">
        <v>333</v>
      </c>
      <c r="G397" s="4">
        <v>720</v>
      </c>
      <c r="H397" s="4">
        <v>0</v>
      </c>
      <c r="I397" s="4">
        <v>720</v>
      </c>
      <c r="J397" s="4">
        <v>46.24</v>
      </c>
      <c r="K397" s="4">
        <v>368.38</v>
      </c>
      <c r="L397" s="4">
        <v>452.74</v>
      </c>
      <c r="M397" s="4">
        <v>707.28</v>
      </c>
      <c r="N397" s="24">
        <f>IF(AND(B397="60",C397="32"),(J397/'FD Date'!$B$4*'FD Date'!$B$6+K397),(J397/Date!$B$4*Date!$B$6+K397))</f>
        <v>599.58000000000004</v>
      </c>
      <c r="O397" s="24">
        <f t="shared" si="35"/>
        <v>92.48</v>
      </c>
      <c r="P397" s="24">
        <f>K397/Date!$B$2*Date!$B$3+K397</f>
        <v>552.56999999999994</v>
      </c>
      <c r="Q397" s="24">
        <f>J397*Date!$B$3+K397</f>
        <v>553.34</v>
      </c>
      <c r="R397" s="24">
        <f t="shared" si="36"/>
        <v>575.49102442903211</v>
      </c>
      <c r="S397" s="24">
        <f>J397/2*Date!$B$7+K397</f>
        <v>553.34</v>
      </c>
      <c r="T397" s="24">
        <f t="shared" si="37"/>
        <v>720</v>
      </c>
      <c r="U397" s="24">
        <f t="shared" si="38"/>
        <v>368.38</v>
      </c>
      <c r="V397" s="4">
        <v>0</v>
      </c>
      <c r="W397" s="4"/>
      <c r="X397" s="28" t="str">
        <f t="shared" si="39"/>
        <v>CHOOSE FORMULA</v>
      </c>
      <c r="Y397" s="4"/>
      <c r="Z397" s="4">
        <v>519</v>
      </c>
    </row>
    <row r="398" spans="1:26">
      <c r="A398" s="1" t="s">
        <v>6</v>
      </c>
      <c r="B398" s="1" t="s">
        <v>400</v>
      </c>
      <c r="C398" s="1" t="s">
        <v>441</v>
      </c>
      <c r="D398" s="1" t="s">
        <v>331</v>
      </c>
      <c r="E398" s="1" t="s">
        <v>334</v>
      </c>
      <c r="F398" s="1" t="s">
        <v>335</v>
      </c>
      <c r="G398" s="4">
        <v>3430</v>
      </c>
      <c r="H398" s="4">
        <v>0</v>
      </c>
      <c r="I398" s="4">
        <v>3430</v>
      </c>
      <c r="J398" s="4">
        <v>250.98</v>
      </c>
      <c r="K398" s="4">
        <v>1858.89</v>
      </c>
      <c r="L398" s="4">
        <v>1985.84</v>
      </c>
      <c r="M398" s="4">
        <v>3202.69</v>
      </c>
      <c r="N398" s="24">
        <f>IF(AND(B398="60",C398="32"),(J398/'FD Date'!$B$4*'FD Date'!$B$6+K398),(J398/Date!$B$4*Date!$B$6+K398))</f>
        <v>3113.79</v>
      </c>
      <c r="O398" s="24">
        <f t="shared" si="35"/>
        <v>501.96</v>
      </c>
      <c r="P398" s="24">
        <f>K398/Date!$B$2*Date!$B$3+K398</f>
        <v>2788.335</v>
      </c>
      <c r="Q398" s="24">
        <f>J398*Date!$B$3+K398</f>
        <v>2862.81</v>
      </c>
      <c r="R398" s="24">
        <f t="shared" si="36"/>
        <v>2997.9496908612987</v>
      </c>
      <c r="S398" s="24">
        <f>J398/2*Date!$B$7+K398</f>
        <v>2862.81</v>
      </c>
      <c r="T398" s="24">
        <f t="shared" si="37"/>
        <v>3430</v>
      </c>
      <c r="U398" s="24">
        <f t="shared" si="38"/>
        <v>1858.89</v>
      </c>
      <c r="V398" s="4">
        <v>0</v>
      </c>
      <c r="W398" s="4"/>
      <c r="X398" s="28" t="str">
        <f t="shared" si="39"/>
        <v>CHOOSE FORMULA</v>
      </c>
      <c r="Y398" s="4"/>
      <c r="Z398" s="4">
        <v>2636</v>
      </c>
    </row>
    <row r="399" spans="1:26">
      <c r="A399" s="1" t="s">
        <v>6</v>
      </c>
      <c r="B399" s="1" t="s">
        <v>400</v>
      </c>
      <c r="C399" s="1" t="s">
        <v>441</v>
      </c>
      <c r="D399" s="1" t="s">
        <v>331</v>
      </c>
      <c r="E399" s="1" t="s">
        <v>336</v>
      </c>
      <c r="F399" s="1" t="s">
        <v>337</v>
      </c>
      <c r="G399" s="4">
        <v>59270</v>
      </c>
      <c r="H399" s="4">
        <v>0</v>
      </c>
      <c r="I399" s="4">
        <v>59270</v>
      </c>
      <c r="J399" s="4">
        <v>4532.3999999999996</v>
      </c>
      <c r="K399" s="4">
        <v>33419.89</v>
      </c>
      <c r="L399" s="4">
        <v>37379.370000000003</v>
      </c>
      <c r="M399" s="4">
        <v>59144.7</v>
      </c>
      <c r="N399" s="24">
        <f>IF(AND(B399="60",C399="32"),(J399/'FD Date'!$B$4*'FD Date'!$B$6+K399),(J399/Date!$B$4*Date!$B$6+K399))</f>
        <v>56081.89</v>
      </c>
      <c r="O399" s="24">
        <f t="shared" si="35"/>
        <v>9064.7999999999993</v>
      </c>
      <c r="P399" s="24">
        <f>K399/Date!$B$2*Date!$B$3+K399</f>
        <v>50129.834999999999</v>
      </c>
      <c r="Q399" s="24">
        <f>J399*Date!$B$3+K399</f>
        <v>51549.49</v>
      </c>
      <c r="R399" s="24">
        <f t="shared" si="36"/>
        <v>52879.686524491975</v>
      </c>
      <c r="S399" s="24">
        <f>J399/2*Date!$B$7+K399</f>
        <v>51549.49</v>
      </c>
      <c r="T399" s="24">
        <f t="shared" si="37"/>
        <v>59270</v>
      </c>
      <c r="U399" s="24">
        <f t="shared" si="38"/>
        <v>33419.89</v>
      </c>
      <c r="V399" s="4">
        <v>0</v>
      </c>
      <c r="W399" s="4"/>
      <c r="X399" s="28" t="str">
        <f t="shared" si="39"/>
        <v>CHOOSE FORMULA</v>
      </c>
      <c r="Y399" s="4"/>
      <c r="Z399" s="4">
        <v>47629</v>
      </c>
    </row>
    <row r="400" spans="1:26">
      <c r="A400" s="1" t="s">
        <v>6</v>
      </c>
      <c r="B400" s="1" t="s">
        <v>400</v>
      </c>
      <c r="C400" s="1" t="s">
        <v>441</v>
      </c>
      <c r="D400" s="1" t="s">
        <v>331</v>
      </c>
      <c r="E400" s="1" t="s">
        <v>338</v>
      </c>
      <c r="F400" s="1" t="s">
        <v>339</v>
      </c>
      <c r="G400" s="4">
        <v>5500</v>
      </c>
      <c r="H400" s="4">
        <v>0</v>
      </c>
      <c r="I400" s="4">
        <v>5500</v>
      </c>
      <c r="J400" s="4">
        <v>0</v>
      </c>
      <c r="K400" s="4">
        <v>464.29</v>
      </c>
      <c r="L400" s="4">
        <v>5272.03</v>
      </c>
      <c r="M400" s="4">
        <v>11307.74</v>
      </c>
      <c r="N400" s="24">
        <f>IF(AND(B400="60",C400="32"),(J400/'FD Date'!$B$4*'FD Date'!$B$6+K400),(J400/Date!$B$4*Date!$B$6+K400))</f>
        <v>464.29</v>
      </c>
      <c r="O400" s="24">
        <f t="shared" si="35"/>
        <v>0</v>
      </c>
      <c r="P400" s="24">
        <f>K400/Date!$B$2*Date!$B$3+K400</f>
        <v>696.43500000000006</v>
      </c>
      <c r="Q400" s="24">
        <f>J400*Date!$B$3+K400</f>
        <v>464.29</v>
      </c>
      <c r="R400" s="24">
        <f t="shared" si="36"/>
        <v>995.83473625908812</v>
      </c>
      <c r="S400" s="24">
        <f>J400/2*Date!$B$7+K400</f>
        <v>464.29</v>
      </c>
      <c r="T400" s="24">
        <f t="shared" si="37"/>
        <v>5500</v>
      </c>
      <c r="U400" s="24">
        <f t="shared" si="38"/>
        <v>464.29</v>
      </c>
      <c r="V400" s="4">
        <v>0</v>
      </c>
      <c r="W400" s="4"/>
      <c r="X400" s="28" t="str">
        <f t="shared" si="39"/>
        <v>CHOOSE FORMULA</v>
      </c>
      <c r="Y400" s="4"/>
      <c r="Z400" s="4">
        <v>5500</v>
      </c>
    </row>
    <row r="401" spans="1:26">
      <c r="A401" s="1" t="s">
        <v>6</v>
      </c>
      <c r="B401" s="1" t="s">
        <v>400</v>
      </c>
      <c r="C401" s="1" t="s">
        <v>441</v>
      </c>
      <c r="D401" s="1" t="s">
        <v>331</v>
      </c>
      <c r="E401" s="1" t="s">
        <v>340</v>
      </c>
      <c r="F401" s="1" t="s">
        <v>341</v>
      </c>
      <c r="G401" s="4">
        <v>2080</v>
      </c>
      <c r="H401" s="4">
        <v>0</v>
      </c>
      <c r="I401" s="4">
        <v>2080</v>
      </c>
      <c r="J401" s="4">
        <v>126</v>
      </c>
      <c r="K401" s="4">
        <v>1070.1099999999999</v>
      </c>
      <c r="L401" s="4">
        <v>1236.76</v>
      </c>
      <c r="M401" s="4">
        <v>1973.65</v>
      </c>
      <c r="N401" s="24">
        <f>IF(AND(B401="60",C401="32"),(J401/'FD Date'!$B$4*'FD Date'!$B$6+K401),(J401/Date!$B$4*Date!$B$6+K401))</f>
        <v>1700.11</v>
      </c>
      <c r="O401" s="24">
        <f t="shared" si="35"/>
        <v>252</v>
      </c>
      <c r="P401" s="24">
        <f>K401/Date!$B$2*Date!$B$3+K401</f>
        <v>1605.165</v>
      </c>
      <c r="Q401" s="24">
        <f>J401*Date!$B$3+K401</f>
        <v>1574.11</v>
      </c>
      <c r="R401" s="24">
        <f t="shared" si="36"/>
        <v>1707.7061042562825</v>
      </c>
      <c r="S401" s="24">
        <f>J401/2*Date!$B$7+K401</f>
        <v>1574.11</v>
      </c>
      <c r="T401" s="24">
        <f t="shared" si="37"/>
        <v>2080</v>
      </c>
      <c r="U401" s="24">
        <f t="shared" si="38"/>
        <v>1070.1099999999999</v>
      </c>
      <c r="V401" s="4">
        <v>0</v>
      </c>
      <c r="W401" s="4"/>
      <c r="X401" s="28" t="str">
        <f t="shared" si="39"/>
        <v>CHOOSE FORMULA</v>
      </c>
      <c r="Y401" s="4"/>
      <c r="Z401" s="4">
        <v>1651</v>
      </c>
    </row>
    <row r="402" spans="1:26">
      <c r="A402" s="1" t="s">
        <v>6</v>
      </c>
      <c r="B402" s="1" t="s">
        <v>400</v>
      </c>
      <c r="C402" s="1" t="s">
        <v>441</v>
      </c>
      <c r="D402" s="1" t="s">
        <v>342</v>
      </c>
      <c r="E402" s="1" t="s">
        <v>8</v>
      </c>
      <c r="F402" s="1" t="s">
        <v>343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24">
        <f>IF(AND(B402="60",C402="32"),(J402/'FD Date'!$B$4*'FD Date'!$B$6+K402),(J402/Date!$B$4*Date!$B$6+K402))</f>
        <v>0</v>
      </c>
      <c r="O402" s="24">
        <f t="shared" si="35"/>
        <v>0</v>
      </c>
      <c r="P402" s="24">
        <f>K402/Date!$B$2*Date!$B$3+K402</f>
        <v>0</v>
      </c>
      <c r="Q402" s="24">
        <f>J402*Date!$B$3+K402</f>
        <v>0</v>
      </c>
      <c r="R402" s="24">
        <f t="shared" si="36"/>
        <v>0</v>
      </c>
      <c r="S402" s="24">
        <f>J402/2*Date!$B$7+K402</f>
        <v>0</v>
      </c>
      <c r="T402" s="24">
        <f t="shared" si="37"/>
        <v>0</v>
      </c>
      <c r="U402" s="24">
        <f t="shared" si="38"/>
        <v>0</v>
      </c>
      <c r="V402" s="4">
        <v>0</v>
      </c>
      <c r="W402" s="4"/>
      <c r="X402" s="28" t="str">
        <f t="shared" si="39"/>
        <v>CHOOSE FORMULA</v>
      </c>
      <c r="Y402" s="4"/>
      <c r="Z402" s="4">
        <v>0</v>
      </c>
    </row>
    <row r="403" spans="1:26">
      <c r="A403" s="1" t="s">
        <v>6</v>
      </c>
      <c r="B403" s="1" t="s">
        <v>400</v>
      </c>
      <c r="C403" s="1" t="s">
        <v>441</v>
      </c>
      <c r="D403" s="1" t="s">
        <v>342</v>
      </c>
      <c r="E403" s="1" t="s">
        <v>13</v>
      </c>
      <c r="F403" s="1" t="s">
        <v>344</v>
      </c>
      <c r="G403" s="4">
        <v>68270</v>
      </c>
      <c r="H403" s="4">
        <v>0</v>
      </c>
      <c r="I403" s="4">
        <v>68270</v>
      </c>
      <c r="J403" s="4">
        <v>4386.8</v>
      </c>
      <c r="K403" s="4">
        <v>40097.980000000003</v>
      </c>
      <c r="L403" s="4">
        <v>35328.1</v>
      </c>
      <c r="M403" s="4">
        <v>59200.61</v>
      </c>
      <c r="N403" s="24">
        <f>IF(AND(B403="60",C403="32"),(J403/'FD Date'!$B$4*'FD Date'!$B$6+K403),(J403/Date!$B$4*Date!$B$6+K403))</f>
        <v>62031.98</v>
      </c>
      <c r="O403" s="24">
        <f t="shared" si="35"/>
        <v>8773.6</v>
      </c>
      <c r="P403" s="24">
        <f>K403/Date!$B$2*Date!$B$3+K403</f>
        <v>60146.97</v>
      </c>
      <c r="Q403" s="24">
        <f>J403*Date!$B$3+K403</f>
        <v>57645.180000000008</v>
      </c>
      <c r="R403" s="24">
        <f t="shared" si="36"/>
        <v>67193.675169844966</v>
      </c>
      <c r="S403" s="24">
        <f>J403/2*Date!$B$7+K403</f>
        <v>57645.180000000008</v>
      </c>
      <c r="T403" s="24">
        <f t="shared" si="37"/>
        <v>68270</v>
      </c>
      <c r="U403" s="24">
        <f t="shared" si="38"/>
        <v>40097.980000000003</v>
      </c>
      <c r="V403" s="4">
        <v>0</v>
      </c>
      <c r="W403" s="4"/>
      <c r="X403" s="28" t="str">
        <f t="shared" si="39"/>
        <v>CHOOSE FORMULA</v>
      </c>
      <c r="Y403" s="4"/>
      <c r="Z403" s="4">
        <v>59335</v>
      </c>
    </row>
    <row r="404" spans="1:26">
      <c r="A404" s="1" t="s">
        <v>6</v>
      </c>
      <c r="B404" s="1" t="s">
        <v>400</v>
      </c>
      <c r="C404" s="1" t="s">
        <v>441</v>
      </c>
      <c r="D404" s="1" t="s">
        <v>345</v>
      </c>
      <c r="E404" s="1" t="s">
        <v>8</v>
      </c>
      <c r="F404" s="1" t="s">
        <v>346</v>
      </c>
      <c r="G404" s="4">
        <v>0</v>
      </c>
      <c r="H404" s="4">
        <v>0</v>
      </c>
      <c r="I404" s="4">
        <v>0</v>
      </c>
      <c r="J404" s="4">
        <v>108</v>
      </c>
      <c r="K404" s="4">
        <v>108</v>
      </c>
      <c r="L404" s="4">
        <v>0</v>
      </c>
      <c r="M404" s="4">
        <v>0</v>
      </c>
      <c r="N404" s="24">
        <f>IF(AND(B404="60",C404="32"),(J404/'FD Date'!$B$4*'FD Date'!$B$6+K404),(J404/Date!$B$4*Date!$B$6+K404))</f>
        <v>648</v>
      </c>
      <c r="O404" s="24">
        <f t="shared" si="35"/>
        <v>216</v>
      </c>
      <c r="P404" s="24">
        <f>K404/Date!$B$2*Date!$B$3+K404</f>
        <v>162</v>
      </c>
      <c r="Q404" s="24">
        <f>J404*Date!$B$3+K404</f>
        <v>540</v>
      </c>
      <c r="R404" s="24">
        <f t="shared" si="36"/>
        <v>0</v>
      </c>
      <c r="S404" s="24">
        <f>J404/2*Date!$B$7+K404</f>
        <v>540</v>
      </c>
      <c r="T404" s="24">
        <f t="shared" si="37"/>
        <v>0</v>
      </c>
      <c r="U404" s="24">
        <f t="shared" si="38"/>
        <v>108</v>
      </c>
      <c r="V404" s="4">
        <v>0</v>
      </c>
      <c r="W404" s="4"/>
      <c r="X404" s="28" t="str">
        <f t="shared" si="39"/>
        <v>CHOOSE FORMULA</v>
      </c>
      <c r="Y404" s="4"/>
      <c r="Z404" s="4">
        <v>0</v>
      </c>
    </row>
    <row r="405" spans="1:26">
      <c r="A405" s="1" t="s">
        <v>6</v>
      </c>
      <c r="B405" s="1" t="s">
        <v>400</v>
      </c>
      <c r="C405" s="1" t="s">
        <v>441</v>
      </c>
      <c r="D405" s="1" t="s">
        <v>347</v>
      </c>
      <c r="E405" s="1" t="s">
        <v>8</v>
      </c>
      <c r="F405" s="1" t="s">
        <v>348</v>
      </c>
      <c r="G405" s="4">
        <v>5580</v>
      </c>
      <c r="H405" s="4">
        <v>0</v>
      </c>
      <c r="I405" s="4">
        <v>5580</v>
      </c>
      <c r="J405" s="4">
        <v>-6861.62</v>
      </c>
      <c r="K405" s="4">
        <v>1965.69</v>
      </c>
      <c r="L405" s="4">
        <v>3603.16</v>
      </c>
      <c r="M405" s="4">
        <v>4489.58</v>
      </c>
      <c r="N405" s="24">
        <f>IF(AND(B405="60",C405="32"),(J405/'FD Date'!$B$4*'FD Date'!$B$6+K405),(J405/Date!$B$4*Date!$B$6+K405))</f>
        <v>-32342.41</v>
      </c>
      <c r="O405" s="24">
        <f t="shared" si="35"/>
        <v>-13723.24</v>
      </c>
      <c r="P405" s="24">
        <f>K405/Date!$B$2*Date!$B$3+K405</f>
        <v>2948.5349999999999</v>
      </c>
      <c r="Q405" s="24">
        <f>J405*Date!$B$3+K405</f>
        <v>-25480.79</v>
      </c>
      <c r="R405" s="24">
        <f t="shared" si="36"/>
        <v>2449.2730020870572</v>
      </c>
      <c r="S405" s="24">
        <f>J405/2*Date!$B$7+K405</f>
        <v>-25480.79</v>
      </c>
      <c r="T405" s="24">
        <f t="shared" si="37"/>
        <v>5580</v>
      </c>
      <c r="U405" s="24">
        <f t="shared" si="38"/>
        <v>1965.69</v>
      </c>
      <c r="V405" s="4">
        <v>0</v>
      </c>
      <c r="W405" s="4"/>
      <c r="X405" s="28" t="str">
        <f t="shared" si="39"/>
        <v>CHOOSE FORMULA</v>
      </c>
      <c r="Y405" s="4"/>
      <c r="Z405" s="4">
        <v>13567</v>
      </c>
    </row>
    <row r="406" spans="1:26">
      <c r="A406" s="1" t="s">
        <v>6</v>
      </c>
      <c r="B406" s="1" t="s">
        <v>400</v>
      </c>
      <c r="C406" s="1" t="s">
        <v>441</v>
      </c>
      <c r="D406" s="1" t="s">
        <v>349</v>
      </c>
      <c r="E406" s="1" t="s">
        <v>8</v>
      </c>
      <c r="F406" s="1" t="s">
        <v>350</v>
      </c>
      <c r="G406" s="4">
        <v>0</v>
      </c>
      <c r="H406" s="4">
        <v>0</v>
      </c>
      <c r="I406" s="4">
        <v>0</v>
      </c>
      <c r="J406" s="4">
        <v>0</v>
      </c>
      <c r="K406" s="4">
        <v>69.02</v>
      </c>
      <c r="L406" s="4">
        <v>1332.36</v>
      </c>
      <c r="M406" s="4">
        <v>2378.9299999999998</v>
      </c>
      <c r="N406" s="24">
        <f>IF(AND(B406="60",C406="32"),(J406/'FD Date'!$B$4*'FD Date'!$B$6+K406),(J406/Date!$B$4*Date!$B$6+K406))</f>
        <v>69.02</v>
      </c>
      <c r="O406" s="24">
        <f t="shared" si="35"/>
        <v>0</v>
      </c>
      <c r="P406" s="24">
        <f>K406/Date!$B$2*Date!$B$3+K406</f>
        <v>103.53</v>
      </c>
      <c r="Q406" s="24">
        <f>J406*Date!$B$3+K406</f>
        <v>69.02</v>
      </c>
      <c r="R406" s="24">
        <f t="shared" si="36"/>
        <v>123.23527319943557</v>
      </c>
      <c r="S406" s="24">
        <f>J406/2*Date!$B$7+K406</f>
        <v>69.02</v>
      </c>
      <c r="T406" s="24">
        <f t="shared" si="37"/>
        <v>0</v>
      </c>
      <c r="U406" s="24">
        <f t="shared" si="38"/>
        <v>69.02</v>
      </c>
      <c r="V406" s="4">
        <v>0</v>
      </c>
      <c r="W406" s="4"/>
      <c r="X406" s="28" t="str">
        <f t="shared" si="39"/>
        <v>CHOOSE FORMULA</v>
      </c>
      <c r="Y406" s="4"/>
      <c r="Z406" s="4">
        <v>0</v>
      </c>
    </row>
    <row r="407" spans="1:26">
      <c r="A407" s="1" t="s">
        <v>6</v>
      </c>
      <c r="B407" s="1" t="s">
        <v>400</v>
      </c>
      <c r="C407" s="1" t="s">
        <v>441</v>
      </c>
      <c r="D407" s="1" t="s">
        <v>351</v>
      </c>
      <c r="E407" s="1" t="s">
        <v>8</v>
      </c>
      <c r="F407" s="1" t="s">
        <v>352</v>
      </c>
      <c r="G407" s="4">
        <v>5880</v>
      </c>
      <c r="H407" s="4">
        <v>0</v>
      </c>
      <c r="I407" s="4">
        <v>5880</v>
      </c>
      <c r="J407" s="4">
        <v>373.1</v>
      </c>
      <c r="K407" s="4">
        <v>3486.81</v>
      </c>
      <c r="L407" s="4">
        <v>3722.41</v>
      </c>
      <c r="M407" s="4">
        <v>5858.17</v>
      </c>
      <c r="N407" s="24">
        <f>IF(AND(B407="60",C407="32"),(J407/'FD Date'!$B$4*'FD Date'!$B$6+K407),(J407/Date!$B$4*Date!$B$6+K407))</f>
        <v>5352.3099999999995</v>
      </c>
      <c r="O407" s="24">
        <f t="shared" si="35"/>
        <v>746.2</v>
      </c>
      <c r="P407" s="24">
        <f>K407/Date!$B$2*Date!$B$3+K407</f>
        <v>5230.2150000000001</v>
      </c>
      <c r="Q407" s="24">
        <f>J407*Date!$B$3+K407</f>
        <v>4979.21</v>
      </c>
      <c r="R407" s="24">
        <f t="shared" si="36"/>
        <v>5487.3927744928696</v>
      </c>
      <c r="S407" s="24">
        <f>J407/2*Date!$B$7+K407</f>
        <v>4979.21</v>
      </c>
      <c r="T407" s="24">
        <f t="shared" si="37"/>
        <v>5880</v>
      </c>
      <c r="U407" s="24">
        <f t="shared" si="38"/>
        <v>3486.81</v>
      </c>
      <c r="V407" s="4">
        <v>0</v>
      </c>
      <c r="W407" s="4"/>
      <c r="X407" s="28" t="str">
        <f t="shared" si="39"/>
        <v>CHOOSE FORMULA</v>
      </c>
      <c r="Y407" s="4"/>
      <c r="Z407" s="4">
        <v>5118</v>
      </c>
    </row>
    <row r="408" spans="1:26">
      <c r="A408" s="1" t="s">
        <v>6</v>
      </c>
      <c r="B408" s="1" t="s">
        <v>400</v>
      </c>
      <c r="C408" s="1" t="s">
        <v>441</v>
      </c>
      <c r="D408" s="1" t="s">
        <v>355</v>
      </c>
      <c r="E408" s="1" t="s">
        <v>8</v>
      </c>
      <c r="F408" s="1" t="s">
        <v>356</v>
      </c>
      <c r="G408" s="4">
        <v>940</v>
      </c>
      <c r="H408" s="4">
        <v>0</v>
      </c>
      <c r="I408" s="4">
        <v>940</v>
      </c>
      <c r="J408" s="4">
        <v>54.92</v>
      </c>
      <c r="K408" s="4">
        <v>451.22</v>
      </c>
      <c r="L408" s="4">
        <v>499.5</v>
      </c>
      <c r="M408" s="4">
        <v>819.22</v>
      </c>
      <c r="N408" s="24">
        <f>IF(AND(B408="60",C408="32"),(J408/'FD Date'!$B$4*'FD Date'!$B$6+K408),(J408/Date!$B$4*Date!$B$6+K408))</f>
        <v>725.82</v>
      </c>
      <c r="O408" s="24">
        <f t="shared" si="35"/>
        <v>109.84</v>
      </c>
      <c r="P408" s="24">
        <f>K408/Date!$B$2*Date!$B$3+K408</f>
        <v>676.83</v>
      </c>
      <c r="Q408" s="24">
        <f>J408*Date!$B$3+K408</f>
        <v>670.90000000000009</v>
      </c>
      <c r="R408" s="24">
        <f t="shared" si="36"/>
        <v>740.0369337337338</v>
      </c>
      <c r="S408" s="24">
        <f>J408/2*Date!$B$7+K408</f>
        <v>670.90000000000009</v>
      </c>
      <c r="T408" s="24">
        <f t="shared" si="37"/>
        <v>940</v>
      </c>
      <c r="U408" s="24">
        <f t="shared" si="38"/>
        <v>451.22</v>
      </c>
      <c r="V408" s="4">
        <v>0</v>
      </c>
      <c r="W408" s="4"/>
      <c r="X408" s="28" t="str">
        <f t="shared" si="39"/>
        <v>CHOOSE FORMULA</v>
      </c>
      <c r="Y408" s="4"/>
      <c r="Z408" s="4">
        <v>629</v>
      </c>
    </row>
    <row r="409" spans="1:26">
      <c r="A409" s="1" t="s">
        <v>6</v>
      </c>
      <c r="B409" s="1" t="s">
        <v>400</v>
      </c>
      <c r="C409" s="1" t="s">
        <v>441</v>
      </c>
      <c r="D409" s="1" t="s">
        <v>357</v>
      </c>
      <c r="E409" s="1" t="s">
        <v>8</v>
      </c>
      <c r="F409" s="1" t="s">
        <v>358</v>
      </c>
      <c r="G409" s="4">
        <v>0</v>
      </c>
      <c r="H409" s="4">
        <v>0</v>
      </c>
      <c r="I409" s="4">
        <v>0</v>
      </c>
      <c r="J409" s="4">
        <v>28.95</v>
      </c>
      <c r="K409" s="4">
        <v>28.95</v>
      </c>
      <c r="L409" s="4">
        <v>0</v>
      </c>
      <c r="M409" s="4">
        <v>0</v>
      </c>
      <c r="N409" s="24">
        <f>IF(AND(B409="60",C409="32"),(J409/'FD Date'!$B$4*'FD Date'!$B$6+K409),(J409/Date!$B$4*Date!$B$6+K409))</f>
        <v>173.7</v>
      </c>
      <c r="O409" s="24">
        <f t="shared" si="35"/>
        <v>57.9</v>
      </c>
      <c r="P409" s="24">
        <f>K409/Date!$B$2*Date!$B$3+K409</f>
        <v>43.424999999999997</v>
      </c>
      <c r="Q409" s="24">
        <f>J409*Date!$B$3+K409</f>
        <v>144.75</v>
      </c>
      <c r="R409" s="24">
        <f t="shared" si="36"/>
        <v>0</v>
      </c>
      <c r="S409" s="24">
        <f>J409/2*Date!$B$7+K409</f>
        <v>144.75</v>
      </c>
      <c r="T409" s="24">
        <f t="shared" si="37"/>
        <v>0</v>
      </c>
      <c r="U409" s="24">
        <f t="shared" si="38"/>
        <v>28.95</v>
      </c>
      <c r="V409" s="4">
        <v>0</v>
      </c>
      <c r="W409" s="4"/>
      <c r="X409" s="28" t="str">
        <f t="shared" si="39"/>
        <v>CHOOSE FORMULA</v>
      </c>
      <c r="Y409" s="4"/>
      <c r="Z409" s="4">
        <v>0</v>
      </c>
    </row>
    <row r="410" spans="1:26">
      <c r="A410" s="1" t="s">
        <v>6</v>
      </c>
      <c r="B410" s="1" t="s">
        <v>400</v>
      </c>
      <c r="C410" s="1" t="s">
        <v>441</v>
      </c>
      <c r="D410" s="1" t="s">
        <v>359</v>
      </c>
      <c r="E410" s="1" t="s">
        <v>8</v>
      </c>
      <c r="F410" s="1" t="s">
        <v>360</v>
      </c>
      <c r="G410" s="4">
        <v>4250</v>
      </c>
      <c r="H410" s="4">
        <v>0</v>
      </c>
      <c r="I410" s="4">
        <v>4250</v>
      </c>
      <c r="J410" s="4">
        <v>0</v>
      </c>
      <c r="K410" s="4">
        <v>0</v>
      </c>
      <c r="L410" s="4">
        <v>3500</v>
      </c>
      <c r="M410" s="4">
        <v>3500</v>
      </c>
      <c r="N410" s="24">
        <f>IF(AND(B410="60",C410="32"),(J410/'FD Date'!$B$4*'FD Date'!$B$6+K410),(J410/Date!$B$4*Date!$B$6+K410))</f>
        <v>0</v>
      </c>
      <c r="O410" s="24">
        <f t="shared" si="35"/>
        <v>0</v>
      </c>
      <c r="P410" s="24">
        <f>K410/Date!$B$2*Date!$B$3+K410</f>
        <v>0</v>
      </c>
      <c r="Q410" s="24">
        <f>J410*Date!$B$3+K410</f>
        <v>0</v>
      </c>
      <c r="R410" s="24">
        <f t="shared" si="36"/>
        <v>0</v>
      </c>
      <c r="S410" s="24">
        <f>J410/2*Date!$B$7+K410</f>
        <v>0</v>
      </c>
      <c r="T410" s="24">
        <f t="shared" si="37"/>
        <v>4250</v>
      </c>
      <c r="U410" s="24">
        <f t="shared" si="38"/>
        <v>0</v>
      </c>
      <c r="V410" s="4">
        <v>0</v>
      </c>
      <c r="W410" s="4"/>
      <c r="X410" s="28" t="str">
        <f t="shared" si="39"/>
        <v>CHOOSE FORMULA</v>
      </c>
      <c r="Y410" s="4"/>
      <c r="Z410" s="4">
        <v>0</v>
      </c>
    </row>
    <row r="411" spans="1:26">
      <c r="A411" s="1" t="s">
        <v>6</v>
      </c>
      <c r="B411" s="1" t="s">
        <v>400</v>
      </c>
      <c r="C411" s="1" t="s">
        <v>441</v>
      </c>
      <c r="D411" s="1" t="s">
        <v>361</v>
      </c>
      <c r="E411" s="1" t="s">
        <v>8</v>
      </c>
      <c r="F411" s="1" t="s">
        <v>362</v>
      </c>
      <c r="G411" s="4">
        <v>180</v>
      </c>
      <c r="H411" s="4">
        <v>0</v>
      </c>
      <c r="I411" s="4">
        <v>180</v>
      </c>
      <c r="J411" s="4">
        <v>15.87</v>
      </c>
      <c r="K411" s="4">
        <v>63.48</v>
      </c>
      <c r="L411" s="4">
        <v>73.08</v>
      </c>
      <c r="M411" s="4">
        <v>73.08</v>
      </c>
      <c r="N411" s="24">
        <f>IF(AND(B411="60",C411="32"),(J411/'FD Date'!$B$4*'FD Date'!$B$6+K411),(J411/Date!$B$4*Date!$B$6+K411))</f>
        <v>142.82999999999998</v>
      </c>
      <c r="O411" s="24">
        <f t="shared" si="35"/>
        <v>31.74</v>
      </c>
      <c r="P411" s="24">
        <f>K411/Date!$B$2*Date!$B$3+K411</f>
        <v>95.22</v>
      </c>
      <c r="Q411" s="24">
        <f>J411*Date!$B$3+K411</f>
        <v>126.96</v>
      </c>
      <c r="R411" s="24">
        <f t="shared" si="36"/>
        <v>63.48</v>
      </c>
      <c r="S411" s="24">
        <f>J411/2*Date!$B$7+K411</f>
        <v>126.96</v>
      </c>
      <c r="T411" s="24">
        <f t="shared" si="37"/>
        <v>180</v>
      </c>
      <c r="U411" s="24">
        <f t="shared" si="38"/>
        <v>63.48</v>
      </c>
      <c r="V411" s="4">
        <v>0</v>
      </c>
      <c r="W411" s="4"/>
      <c r="X411" s="28" t="str">
        <f t="shared" si="39"/>
        <v>CHOOSE FORMULA</v>
      </c>
      <c r="Y411" s="4"/>
      <c r="Z411" s="4">
        <v>180</v>
      </c>
    </row>
    <row r="412" spans="1:26">
      <c r="A412" s="1" t="s">
        <v>6</v>
      </c>
      <c r="B412" s="1" t="s">
        <v>400</v>
      </c>
      <c r="C412" s="1" t="s">
        <v>441</v>
      </c>
      <c r="D412" s="1" t="s">
        <v>284</v>
      </c>
      <c r="E412" s="1" t="s">
        <v>8</v>
      </c>
      <c r="F412" s="1" t="s">
        <v>285</v>
      </c>
      <c r="G412" s="4">
        <v>1560</v>
      </c>
      <c r="H412" s="4">
        <v>0</v>
      </c>
      <c r="I412" s="4">
        <v>1560</v>
      </c>
      <c r="J412" s="4">
        <v>0</v>
      </c>
      <c r="K412" s="4">
        <v>0</v>
      </c>
      <c r="L412" s="4">
        <v>403.76</v>
      </c>
      <c r="M412" s="4">
        <v>864.87</v>
      </c>
      <c r="N412" s="24">
        <f>IF(AND(B412="60",C412="32"),(J412/'FD Date'!$B$4*'FD Date'!$B$6+K412),(J412/Date!$B$4*Date!$B$6+K412))</f>
        <v>0</v>
      </c>
      <c r="O412" s="24">
        <f t="shared" si="35"/>
        <v>0</v>
      </c>
      <c r="P412" s="24">
        <f>K412/Date!$B$2*Date!$B$3+K412</f>
        <v>0</v>
      </c>
      <c r="Q412" s="24">
        <f>J412*Date!$B$3+K412</f>
        <v>0</v>
      </c>
      <c r="R412" s="24">
        <f t="shared" si="36"/>
        <v>0</v>
      </c>
      <c r="S412" s="24">
        <f>J412/2*Date!$B$7+K412</f>
        <v>0</v>
      </c>
      <c r="T412" s="24">
        <f t="shared" si="37"/>
        <v>1560</v>
      </c>
      <c r="U412" s="24">
        <f t="shared" si="38"/>
        <v>0</v>
      </c>
      <c r="V412" s="4">
        <v>0</v>
      </c>
      <c r="W412" s="4"/>
      <c r="X412" s="28" t="str">
        <f t="shared" si="39"/>
        <v>CHOOSE FORMULA</v>
      </c>
      <c r="Y412" s="4"/>
      <c r="Z412" s="4">
        <v>500</v>
      </c>
    </row>
    <row r="413" spans="1:26">
      <c r="A413" s="1" t="s">
        <v>6</v>
      </c>
      <c r="B413" s="1" t="s">
        <v>400</v>
      </c>
      <c r="C413" s="1" t="s">
        <v>441</v>
      </c>
      <c r="D413" s="1" t="s">
        <v>363</v>
      </c>
      <c r="E413" s="1" t="s">
        <v>8</v>
      </c>
      <c r="F413" s="1" t="s">
        <v>364</v>
      </c>
      <c r="G413" s="4">
        <v>2400</v>
      </c>
      <c r="H413" s="4">
        <v>0</v>
      </c>
      <c r="I413" s="4">
        <v>2400</v>
      </c>
      <c r="J413" s="4">
        <v>774.5</v>
      </c>
      <c r="K413" s="4">
        <v>1306.44</v>
      </c>
      <c r="L413" s="4">
        <v>1467.34</v>
      </c>
      <c r="M413" s="4">
        <v>1660.72</v>
      </c>
      <c r="N413" s="24">
        <f>IF(AND(B413="60",C413="32"),(J413/'FD Date'!$B$4*'FD Date'!$B$6+K413),(J413/Date!$B$4*Date!$B$6+K413))</f>
        <v>5178.9400000000005</v>
      </c>
      <c r="O413" s="24">
        <f t="shared" si="35"/>
        <v>1549</v>
      </c>
      <c r="P413" s="24">
        <f>K413/Date!$B$2*Date!$B$3+K413</f>
        <v>1959.66</v>
      </c>
      <c r="Q413" s="24">
        <f>J413*Date!$B$3+K413</f>
        <v>4404.4400000000005</v>
      </c>
      <c r="R413" s="24">
        <f t="shared" si="36"/>
        <v>1478.6150699905954</v>
      </c>
      <c r="S413" s="24">
        <f>J413/2*Date!$B$7+K413</f>
        <v>4404.4400000000005</v>
      </c>
      <c r="T413" s="24">
        <f t="shared" si="37"/>
        <v>2400</v>
      </c>
      <c r="U413" s="24">
        <f t="shared" si="38"/>
        <v>1306.44</v>
      </c>
      <c r="V413" s="4">
        <v>0</v>
      </c>
      <c r="W413" s="4"/>
      <c r="X413" s="28" t="str">
        <f t="shared" si="39"/>
        <v>CHOOSE FORMULA</v>
      </c>
      <c r="Y413" s="4"/>
      <c r="Z413" s="4">
        <v>2400</v>
      </c>
    </row>
    <row r="414" spans="1:26">
      <c r="A414" s="1" t="s">
        <v>6</v>
      </c>
      <c r="B414" s="1" t="s">
        <v>400</v>
      </c>
      <c r="C414" s="1" t="s">
        <v>441</v>
      </c>
      <c r="D414" s="1" t="s">
        <v>365</v>
      </c>
      <c r="E414" s="1" t="s">
        <v>8</v>
      </c>
      <c r="F414" s="1" t="s">
        <v>366</v>
      </c>
      <c r="G414" s="4">
        <v>5400</v>
      </c>
      <c r="H414" s="4">
        <v>0</v>
      </c>
      <c r="I414" s="4">
        <v>5400</v>
      </c>
      <c r="J414" s="4">
        <v>530.25</v>
      </c>
      <c r="K414" s="4">
        <v>2826.93</v>
      </c>
      <c r="L414" s="4">
        <v>2028.62</v>
      </c>
      <c r="M414" s="4">
        <v>3560.2</v>
      </c>
      <c r="N414" s="24">
        <f>IF(AND(B414="60",C414="32"),(J414/'FD Date'!$B$4*'FD Date'!$B$6+K414),(J414/Date!$B$4*Date!$B$6+K414))</f>
        <v>5478.18</v>
      </c>
      <c r="O414" s="24">
        <f t="shared" si="35"/>
        <v>1060.5</v>
      </c>
      <c r="P414" s="24">
        <f>K414/Date!$B$2*Date!$B$3+K414</f>
        <v>4240.3949999999995</v>
      </c>
      <c r="Q414" s="24">
        <f>J414*Date!$B$3+K414</f>
        <v>4947.93</v>
      </c>
      <c r="R414" s="24">
        <f t="shared" si="36"/>
        <v>4961.2229919846986</v>
      </c>
      <c r="S414" s="24">
        <f>J414/2*Date!$B$7+K414</f>
        <v>4947.93</v>
      </c>
      <c r="T414" s="24">
        <f t="shared" si="37"/>
        <v>5400</v>
      </c>
      <c r="U414" s="24">
        <f t="shared" si="38"/>
        <v>2826.93</v>
      </c>
      <c r="V414" s="4">
        <v>0</v>
      </c>
      <c r="W414" s="4"/>
      <c r="X414" s="28" t="str">
        <f t="shared" si="39"/>
        <v>CHOOSE FORMULA</v>
      </c>
      <c r="Y414" s="4"/>
      <c r="Z414" s="4">
        <v>4000</v>
      </c>
    </row>
    <row r="415" spans="1:26">
      <c r="A415" s="1" t="s">
        <v>6</v>
      </c>
      <c r="B415" s="1" t="s">
        <v>400</v>
      </c>
      <c r="C415" s="1" t="s">
        <v>441</v>
      </c>
      <c r="D415" s="1" t="s">
        <v>367</v>
      </c>
      <c r="E415" s="1" t="s">
        <v>8</v>
      </c>
      <c r="F415" s="1" t="s">
        <v>368</v>
      </c>
      <c r="G415" s="4">
        <v>3630</v>
      </c>
      <c r="H415" s="4">
        <v>0</v>
      </c>
      <c r="I415" s="4">
        <v>3630</v>
      </c>
      <c r="J415" s="4">
        <v>26.42</v>
      </c>
      <c r="K415" s="4">
        <v>156.41</v>
      </c>
      <c r="L415" s="4">
        <v>615.91999999999996</v>
      </c>
      <c r="M415" s="4">
        <v>929.33</v>
      </c>
      <c r="N415" s="24">
        <f>IF(AND(B415="60",C415="32"),(J415/'FD Date'!$B$4*'FD Date'!$B$6+K415),(J415/Date!$B$4*Date!$B$6+K415))</f>
        <v>288.51</v>
      </c>
      <c r="O415" s="24">
        <f t="shared" si="35"/>
        <v>52.84</v>
      </c>
      <c r="P415" s="24">
        <f>K415/Date!$B$2*Date!$B$3+K415</f>
        <v>234.61500000000001</v>
      </c>
      <c r="Q415" s="24">
        <f>J415*Date!$B$3+K415</f>
        <v>262.09000000000003</v>
      </c>
      <c r="R415" s="24">
        <f t="shared" si="36"/>
        <v>235.99900198077674</v>
      </c>
      <c r="S415" s="24">
        <f>J415/2*Date!$B$7+K415</f>
        <v>262.09000000000003</v>
      </c>
      <c r="T415" s="24">
        <f t="shared" si="37"/>
        <v>3630</v>
      </c>
      <c r="U415" s="24">
        <f t="shared" si="38"/>
        <v>156.41</v>
      </c>
      <c r="V415" s="4">
        <v>0</v>
      </c>
      <c r="W415" s="4"/>
      <c r="X415" s="28" t="str">
        <f t="shared" si="39"/>
        <v>CHOOSE FORMULA</v>
      </c>
      <c r="Y415" s="4"/>
      <c r="Z415" s="4">
        <v>3630</v>
      </c>
    </row>
    <row r="416" spans="1:26">
      <c r="A416" s="1" t="s">
        <v>6</v>
      </c>
      <c r="B416" s="1" t="s">
        <v>400</v>
      </c>
      <c r="C416" s="1" t="s">
        <v>441</v>
      </c>
      <c r="D416" s="1" t="s">
        <v>436</v>
      </c>
      <c r="E416" s="1" t="s">
        <v>8</v>
      </c>
      <c r="F416" s="1" t="s">
        <v>437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24">
        <f>IF(AND(B416="60",C416="32"),(J416/'FD Date'!$B$4*'FD Date'!$B$6+K416),(J416/Date!$B$4*Date!$B$6+K416))</f>
        <v>0</v>
      </c>
      <c r="O416" s="24">
        <f t="shared" si="35"/>
        <v>0</v>
      </c>
      <c r="P416" s="24">
        <f>K416/Date!$B$2*Date!$B$3+K416</f>
        <v>0</v>
      </c>
      <c r="Q416" s="24">
        <f>J416*Date!$B$3+K416</f>
        <v>0</v>
      </c>
      <c r="R416" s="24">
        <f t="shared" si="36"/>
        <v>0</v>
      </c>
      <c r="S416" s="24">
        <f>J416/2*Date!$B$7+K416</f>
        <v>0</v>
      </c>
      <c r="T416" s="24">
        <f t="shared" si="37"/>
        <v>0</v>
      </c>
      <c r="U416" s="24">
        <f t="shared" si="38"/>
        <v>0</v>
      </c>
      <c r="V416" s="4">
        <v>0</v>
      </c>
      <c r="W416" s="4"/>
      <c r="X416" s="28" t="str">
        <f t="shared" si="39"/>
        <v>CHOOSE FORMULA</v>
      </c>
      <c r="Y416" s="4"/>
      <c r="Z416" s="4">
        <v>0</v>
      </c>
    </row>
    <row r="417" spans="1:26">
      <c r="A417" s="1" t="s">
        <v>6</v>
      </c>
      <c r="B417" s="1" t="s">
        <v>400</v>
      </c>
      <c r="C417" s="1" t="s">
        <v>441</v>
      </c>
      <c r="D417" s="1" t="s">
        <v>442</v>
      </c>
      <c r="E417" s="1" t="s">
        <v>8</v>
      </c>
      <c r="F417" s="1" t="s">
        <v>443</v>
      </c>
      <c r="G417" s="4">
        <v>36400</v>
      </c>
      <c r="H417" s="4">
        <v>0</v>
      </c>
      <c r="I417" s="4">
        <v>36400</v>
      </c>
      <c r="J417" s="4">
        <v>710.19</v>
      </c>
      <c r="K417" s="4">
        <v>23539.18</v>
      </c>
      <c r="L417" s="4">
        <v>20020.939999999999</v>
      </c>
      <c r="M417" s="4">
        <v>46520.84</v>
      </c>
      <c r="N417" s="24">
        <f>IF(AND(B417="60",C417="32"),(J417/'FD Date'!$B$4*'FD Date'!$B$6+K417),(J417/Date!$B$4*Date!$B$6+K417))</f>
        <v>27090.13</v>
      </c>
      <c r="O417" s="24">
        <f t="shared" si="35"/>
        <v>1420.38</v>
      </c>
      <c r="P417" s="24">
        <f>K417/Date!$B$2*Date!$B$3+K417</f>
        <v>35308.770000000004</v>
      </c>
      <c r="Q417" s="24">
        <f>J417*Date!$B$3+K417</f>
        <v>26379.940000000002</v>
      </c>
      <c r="R417" s="24">
        <f t="shared" si="36"/>
        <v>54695.854765620395</v>
      </c>
      <c r="S417" s="24">
        <f>J417/2*Date!$B$7+K417</f>
        <v>26379.940000000002</v>
      </c>
      <c r="T417" s="24">
        <f t="shared" si="37"/>
        <v>36400</v>
      </c>
      <c r="U417" s="24">
        <f t="shared" si="38"/>
        <v>23539.18</v>
      </c>
      <c r="V417" s="4">
        <v>0</v>
      </c>
      <c r="W417" s="4"/>
      <c r="X417" s="28" t="str">
        <f t="shared" si="39"/>
        <v>CHOOSE FORMULA</v>
      </c>
      <c r="Y417" s="4"/>
      <c r="Z417" s="4">
        <v>38000</v>
      </c>
    </row>
    <row r="418" spans="1:26">
      <c r="A418" s="1" t="s">
        <v>6</v>
      </c>
      <c r="B418" s="1" t="s">
        <v>400</v>
      </c>
      <c r="C418" s="1" t="s">
        <v>441</v>
      </c>
      <c r="D418" s="1" t="s">
        <v>444</v>
      </c>
      <c r="E418" s="1" t="s">
        <v>8</v>
      </c>
      <c r="F418" s="1" t="s">
        <v>445</v>
      </c>
      <c r="G418" s="4">
        <v>157000</v>
      </c>
      <c r="H418" s="4">
        <v>0</v>
      </c>
      <c r="I418" s="4">
        <v>157000</v>
      </c>
      <c r="J418" s="4">
        <v>6712.06</v>
      </c>
      <c r="K418" s="4">
        <v>139804.09</v>
      </c>
      <c r="L418" s="4">
        <v>53919.99</v>
      </c>
      <c r="M418" s="4">
        <v>120970.42</v>
      </c>
      <c r="N418" s="24">
        <f>IF(AND(B418="60",C418="32"),(J418/'FD Date'!$B$4*'FD Date'!$B$6+K418),(J418/Date!$B$4*Date!$B$6+K418))</f>
        <v>173364.39</v>
      </c>
      <c r="O418" s="24">
        <f t="shared" si="35"/>
        <v>13424.12</v>
      </c>
      <c r="P418" s="24">
        <f>K418/Date!$B$2*Date!$B$3+K418</f>
        <v>209706.13500000001</v>
      </c>
      <c r="Q418" s="24">
        <f>J418*Date!$B$3+K418</f>
        <v>166652.32999999999</v>
      </c>
      <c r="R418" s="24">
        <f t="shared" si="36"/>
        <v>313652.86761028331</v>
      </c>
      <c r="S418" s="24">
        <f>J418/2*Date!$B$7+K418</f>
        <v>166652.32999999999</v>
      </c>
      <c r="T418" s="24">
        <f t="shared" si="37"/>
        <v>157000</v>
      </c>
      <c r="U418" s="24">
        <f t="shared" si="38"/>
        <v>139804.09</v>
      </c>
      <c r="V418" s="4">
        <v>0</v>
      </c>
      <c r="W418" s="4"/>
      <c r="X418" s="28" t="str">
        <f t="shared" si="39"/>
        <v>CHOOSE FORMULA</v>
      </c>
      <c r="Y418" s="4"/>
      <c r="Z418" s="4">
        <v>160000</v>
      </c>
    </row>
    <row r="419" spans="1:26">
      <c r="A419" s="1" t="s">
        <v>6</v>
      </c>
      <c r="B419" s="1" t="s">
        <v>400</v>
      </c>
      <c r="C419" s="1" t="s">
        <v>441</v>
      </c>
      <c r="D419" s="1" t="s">
        <v>375</v>
      </c>
      <c r="E419" s="1" t="s">
        <v>8</v>
      </c>
      <c r="F419" s="1" t="s">
        <v>376</v>
      </c>
      <c r="G419" s="4">
        <v>0</v>
      </c>
      <c r="H419" s="4">
        <v>0</v>
      </c>
      <c r="I419" s="4">
        <v>0</v>
      </c>
      <c r="J419" s="4">
        <v>0</v>
      </c>
      <c r="K419" s="4">
        <v>68.91</v>
      </c>
      <c r="L419" s="4">
        <v>7</v>
      </c>
      <c r="M419" s="4">
        <v>7</v>
      </c>
      <c r="N419" s="24">
        <f>IF(AND(B419="60",C419="32"),(J419/'FD Date'!$B$4*'FD Date'!$B$6+K419),(J419/Date!$B$4*Date!$B$6+K419))</f>
        <v>68.91</v>
      </c>
      <c r="O419" s="24">
        <f t="shared" si="35"/>
        <v>0</v>
      </c>
      <c r="P419" s="24">
        <f>K419/Date!$B$2*Date!$B$3+K419</f>
        <v>103.36499999999999</v>
      </c>
      <c r="Q419" s="24">
        <f>J419*Date!$B$3+K419</f>
        <v>68.91</v>
      </c>
      <c r="R419" s="24">
        <f t="shared" si="36"/>
        <v>68.91</v>
      </c>
      <c r="S419" s="24">
        <f>J419/2*Date!$B$7+K419</f>
        <v>68.91</v>
      </c>
      <c r="T419" s="24">
        <f t="shared" si="37"/>
        <v>0</v>
      </c>
      <c r="U419" s="24">
        <f t="shared" si="38"/>
        <v>68.91</v>
      </c>
      <c r="V419" s="4">
        <v>0</v>
      </c>
      <c r="W419" s="4"/>
      <c r="X419" s="28" t="str">
        <f t="shared" si="39"/>
        <v>CHOOSE FORMULA</v>
      </c>
      <c r="Y419" s="4"/>
      <c r="Z419" s="4">
        <v>0</v>
      </c>
    </row>
    <row r="420" spans="1:26">
      <c r="A420" s="1" t="s">
        <v>6</v>
      </c>
      <c r="B420" s="1" t="s">
        <v>400</v>
      </c>
      <c r="C420" s="1" t="s">
        <v>441</v>
      </c>
      <c r="D420" s="1" t="s">
        <v>446</v>
      </c>
      <c r="E420" s="1" t="s">
        <v>8</v>
      </c>
      <c r="F420" s="1" t="s">
        <v>447</v>
      </c>
      <c r="G420" s="4">
        <v>62500</v>
      </c>
      <c r="H420" s="4">
        <v>0</v>
      </c>
      <c r="I420" s="4">
        <v>62500</v>
      </c>
      <c r="J420" s="4">
        <v>0</v>
      </c>
      <c r="K420" s="4">
        <v>9606.4599999999991</v>
      </c>
      <c r="L420" s="4">
        <v>36542.46</v>
      </c>
      <c r="M420" s="4">
        <v>54343.71</v>
      </c>
      <c r="N420" s="24">
        <f>IF(AND(B420="60",C420="32"),(J420/'FD Date'!$B$4*'FD Date'!$B$6+K420),(J420/Date!$B$4*Date!$B$6+K420))</f>
        <v>9606.4599999999991</v>
      </c>
      <c r="O420" s="24">
        <f t="shared" si="35"/>
        <v>0</v>
      </c>
      <c r="P420" s="24">
        <f>K420/Date!$B$2*Date!$B$3+K420</f>
        <v>14409.689999999999</v>
      </c>
      <c r="Q420" s="24">
        <f>J420*Date!$B$3+K420</f>
        <v>9606.4599999999991</v>
      </c>
      <c r="R420" s="24">
        <f t="shared" si="36"/>
        <v>14286.139366824236</v>
      </c>
      <c r="S420" s="24">
        <f>J420/2*Date!$B$7+K420</f>
        <v>9606.4599999999991</v>
      </c>
      <c r="T420" s="24">
        <f t="shared" si="37"/>
        <v>62500</v>
      </c>
      <c r="U420" s="24">
        <f t="shared" si="38"/>
        <v>9606.4599999999991</v>
      </c>
      <c r="V420" s="4">
        <v>0</v>
      </c>
      <c r="W420" s="4"/>
      <c r="X420" s="28" t="str">
        <f t="shared" si="39"/>
        <v>CHOOSE FORMULA</v>
      </c>
      <c r="Y420" s="4"/>
      <c r="Z420" s="4">
        <v>62500</v>
      </c>
    </row>
    <row r="421" spans="1:26">
      <c r="A421" s="1" t="s">
        <v>6</v>
      </c>
      <c r="B421" s="1" t="s">
        <v>400</v>
      </c>
      <c r="C421" s="1" t="s">
        <v>441</v>
      </c>
      <c r="D421" s="1" t="s">
        <v>297</v>
      </c>
      <c r="E421" s="1" t="s">
        <v>8</v>
      </c>
      <c r="F421" s="1" t="s">
        <v>298</v>
      </c>
      <c r="G421" s="4">
        <v>720</v>
      </c>
      <c r="H421" s="4">
        <v>0</v>
      </c>
      <c r="I421" s="4">
        <v>720</v>
      </c>
      <c r="J421" s="4">
        <v>80.36</v>
      </c>
      <c r="K421" s="4">
        <v>705.24</v>
      </c>
      <c r="L421" s="4">
        <v>1114.77</v>
      </c>
      <c r="M421" s="4">
        <v>1479.91</v>
      </c>
      <c r="N421" s="24">
        <f>IF(AND(B421="60",C421="32"),(J421/'FD Date'!$B$4*'FD Date'!$B$6+K421),(J421/Date!$B$4*Date!$B$6+K421))</f>
        <v>1107.04</v>
      </c>
      <c r="O421" s="24">
        <f t="shared" si="35"/>
        <v>160.72</v>
      </c>
      <c r="P421" s="24">
        <f>K421/Date!$B$2*Date!$B$3+K421</f>
        <v>1057.8600000000001</v>
      </c>
      <c r="Q421" s="24">
        <f>J421*Date!$B$3+K421</f>
        <v>1026.68</v>
      </c>
      <c r="R421" s="24">
        <f t="shared" si="36"/>
        <v>936.23951882451092</v>
      </c>
      <c r="S421" s="24">
        <f>J421/2*Date!$B$7+K421</f>
        <v>1026.68</v>
      </c>
      <c r="T421" s="24">
        <f t="shared" si="37"/>
        <v>720</v>
      </c>
      <c r="U421" s="24">
        <f t="shared" si="38"/>
        <v>705.24</v>
      </c>
      <c r="V421" s="4">
        <v>0</v>
      </c>
      <c r="W421" s="4"/>
      <c r="X421" s="28" t="str">
        <f t="shared" si="39"/>
        <v>CHOOSE FORMULA</v>
      </c>
      <c r="Y421" s="4"/>
      <c r="Z421" s="4">
        <v>800</v>
      </c>
    </row>
    <row r="422" spans="1:26">
      <c r="A422" s="1" t="s">
        <v>6</v>
      </c>
      <c r="B422" s="1" t="s">
        <v>400</v>
      </c>
      <c r="C422" s="1" t="s">
        <v>441</v>
      </c>
      <c r="D422" s="1" t="s">
        <v>299</v>
      </c>
      <c r="E422" s="1" t="s">
        <v>8</v>
      </c>
      <c r="F422" s="1" t="s">
        <v>300</v>
      </c>
      <c r="G422" s="4">
        <v>142490</v>
      </c>
      <c r="H422" s="4">
        <v>0</v>
      </c>
      <c r="I422" s="4">
        <v>142490</v>
      </c>
      <c r="J422" s="4">
        <v>15832.59</v>
      </c>
      <c r="K422" s="4">
        <v>126185.4</v>
      </c>
      <c r="L422" s="4">
        <v>69289.649999999994</v>
      </c>
      <c r="M422" s="4">
        <v>112651.49</v>
      </c>
      <c r="N422" s="24">
        <f>IF(AND(B422="60",C422="32"),(J422/'FD Date'!$B$4*'FD Date'!$B$6+K422),(J422/Date!$B$4*Date!$B$6+K422))</f>
        <v>205348.34999999998</v>
      </c>
      <c r="O422" s="24">
        <f t="shared" si="35"/>
        <v>31665.18</v>
      </c>
      <c r="P422" s="24">
        <f>K422/Date!$B$2*Date!$B$3+K422</f>
        <v>189278.09999999998</v>
      </c>
      <c r="Q422" s="24">
        <f>J422*Date!$B$3+K422</f>
        <v>189515.76</v>
      </c>
      <c r="R422" s="24">
        <f t="shared" si="36"/>
        <v>205152.90994031576</v>
      </c>
      <c r="S422" s="24">
        <f>J422/2*Date!$B$7+K422</f>
        <v>189515.76</v>
      </c>
      <c r="T422" s="24">
        <f t="shared" si="37"/>
        <v>142490</v>
      </c>
      <c r="U422" s="24">
        <f t="shared" si="38"/>
        <v>126185.4</v>
      </c>
      <c r="V422" s="4">
        <v>0</v>
      </c>
      <c r="W422" s="4"/>
      <c r="X422" s="28" t="str">
        <f t="shared" si="39"/>
        <v>CHOOSE FORMULA</v>
      </c>
      <c r="Y422" s="4"/>
      <c r="Z422" s="4">
        <v>160500</v>
      </c>
    </row>
    <row r="423" spans="1:26">
      <c r="A423" s="1" t="s">
        <v>6</v>
      </c>
      <c r="B423" s="1" t="s">
        <v>400</v>
      </c>
      <c r="C423" s="1" t="s">
        <v>441</v>
      </c>
      <c r="D423" s="1" t="s">
        <v>301</v>
      </c>
      <c r="E423" s="1" t="s">
        <v>8</v>
      </c>
      <c r="F423" s="1" t="s">
        <v>302</v>
      </c>
      <c r="G423" s="4">
        <v>1320</v>
      </c>
      <c r="H423" s="4">
        <v>0</v>
      </c>
      <c r="I423" s="4">
        <v>1320</v>
      </c>
      <c r="J423" s="4">
        <v>0</v>
      </c>
      <c r="K423" s="4">
        <v>0</v>
      </c>
      <c r="L423" s="4">
        <v>9</v>
      </c>
      <c r="M423" s="4">
        <v>9</v>
      </c>
      <c r="N423" s="24">
        <f>IF(AND(B423="60",C423="32"),(J423/'FD Date'!$B$4*'FD Date'!$B$6+K423),(J423/Date!$B$4*Date!$B$6+K423))</f>
        <v>0</v>
      </c>
      <c r="O423" s="24">
        <f t="shared" si="35"/>
        <v>0</v>
      </c>
      <c r="P423" s="24">
        <f>K423/Date!$B$2*Date!$B$3+K423</f>
        <v>0</v>
      </c>
      <c r="Q423" s="24">
        <f>J423*Date!$B$3+K423</f>
        <v>0</v>
      </c>
      <c r="R423" s="24">
        <f t="shared" si="36"/>
        <v>0</v>
      </c>
      <c r="S423" s="24">
        <f>J423/2*Date!$B$7+K423</f>
        <v>0</v>
      </c>
      <c r="T423" s="24">
        <f t="shared" si="37"/>
        <v>1320</v>
      </c>
      <c r="U423" s="24">
        <f t="shared" si="38"/>
        <v>0</v>
      </c>
      <c r="V423" s="4">
        <v>0</v>
      </c>
      <c r="W423" s="4"/>
      <c r="X423" s="28" t="str">
        <f t="shared" si="39"/>
        <v>CHOOSE FORMULA</v>
      </c>
      <c r="Y423" s="4"/>
      <c r="Z423" s="4">
        <v>0</v>
      </c>
    </row>
    <row r="424" spans="1:26">
      <c r="A424" s="1" t="s">
        <v>6</v>
      </c>
      <c r="B424" s="1" t="s">
        <v>400</v>
      </c>
      <c r="C424" s="1" t="s">
        <v>441</v>
      </c>
      <c r="D424" s="1" t="s">
        <v>305</v>
      </c>
      <c r="E424" s="1" t="s">
        <v>8</v>
      </c>
      <c r="F424" s="1" t="s">
        <v>306</v>
      </c>
      <c r="G424" s="4">
        <v>3900</v>
      </c>
      <c r="H424" s="4">
        <v>0</v>
      </c>
      <c r="I424" s="4">
        <v>3900</v>
      </c>
      <c r="J424" s="4">
        <v>0</v>
      </c>
      <c r="K424" s="4">
        <v>0</v>
      </c>
      <c r="L424" s="4">
        <v>0</v>
      </c>
      <c r="M424" s="4">
        <v>0</v>
      </c>
      <c r="N424" s="24">
        <f>IF(AND(B424="60",C424="32"),(J424/'FD Date'!$B$4*'FD Date'!$B$6+K424),(J424/Date!$B$4*Date!$B$6+K424))</f>
        <v>0</v>
      </c>
      <c r="O424" s="24">
        <f t="shared" si="35"/>
        <v>0</v>
      </c>
      <c r="P424" s="24">
        <f>K424/Date!$B$2*Date!$B$3+K424</f>
        <v>0</v>
      </c>
      <c r="Q424" s="24">
        <f>J424*Date!$B$3+K424</f>
        <v>0</v>
      </c>
      <c r="R424" s="24">
        <f t="shared" si="36"/>
        <v>0</v>
      </c>
      <c r="S424" s="24">
        <f>J424/2*Date!$B$7+K424</f>
        <v>0</v>
      </c>
      <c r="T424" s="24">
        <f t="shared" si="37"/>
        <v>3900</v>
      </c>
      <c r="U424" s="24">
        <f t="shared" si="38"/>
        <v>0</v>
      </c>
      <c r="V424" s="4">
        <v>0</v>
      </c>
      <c r="W424" s="4"/>
      <c r="X424" s="28" t="str">
        <f t="shared" si="39"/>
        <v>CHOOSE FORMULA</v>
      </c>
      <c r="Y424" s="4"/>
      <c r="Z424" s="4">
        <v>0</v>
      </c>
    </row>
    <row r="425" spans="1:26">
      <c r="A425" s="1" t="s">
        <v>6</v>
      </c>
      <c r="B425" s="1" t="s">
        <v>400</v>
      </c>
      <c r="C425" s="1" t="s">
        <v>441</v>
      </c>
      <c r="D425" s="1" t="s">
        <v>379</v>
      </c>
      <c r="E425" s="1" t="s">
        <v>8</v>
      </c>
      <c r="F425" s="1" t="s">
        <v>380</v>
      </c>
      <c r="G425" s="4">
        <v>4780</v>
      </c>
      <c r="H425" s="4">
        <v>0</v>
      </c>
      <c r="I425" s="4">
        <v>4780</v>
      </c>
      <c r="J425" s="4">
        <v>227.23</v>
      </c>
      <c r="K425" s="4">
        <v>1933.55</v>
      </c>
      <c r="L425" s="4">
        <v>1216.1300000000001</v>
      </c>
      <c r="M425" s="4">
        <v>3233.02</v>
      </c>
      <c r="N425" s="24">
        <f>IF(AND(B425="60",C425="32"),(J425/'FD Date'!$B$4*'FD Date'!$B$6+K425),(J425/Date!$B$4*Date!$B$6+K425))</f>
        <v>3069.7</v>
      </c>
      <c r="O425" s="24">
        <f t="shared" si="35"/>
        <v>454.46</v>
      </c>
      <c r="P425" s="24">
        <f>K425/Date!$B$2*Date!$B$3+K425</f>
        <v>2900.3249999999998</v>
      </c>
      <c r="Q425" s="24">
        <f>J425*Date!$B$3+K425</f>
        <v>2842.47</v>
      </c>
      <c r="R425" s="24">
        <f t="shared" si="36"/>
        <v>5140.2447279484913</v>
      </c>
      <c r="S425" s="24">
        <f>J425/2*Date!$B$7+K425</f>
        <v>2842.47</v>
      </c>
      <c r="T425" s="24">
        <f t="shared" si="37"/>
        <v>4780</v>
      </c>
      <c r="U425" s="24">
        <f t="shared" si="38"/>
        <v>1933.55</v>
      </c>
      <c r="V425" s="4">
        <v>0</v>
      </c>
      <c r="W425" s="4"/>
      <c r="X425" s="28" t="str">
        <f t="shared" si="39"/>
        <v>CHOOSE FORMULA</v>
      </c>
      <c r="Y425" s="4"/>
      <c r="Z425" s="4">
        <v>5287</v>
      </c>
    </row>
    <row r="426" spans="1:26">
      <c r="A426" s="1" t="s">
        <v>6</v>
      </c>
      <c r="B426" s="1" t="s">
        <v>400</v>
      </c>
      <c r="C426" s="1" t="s">
        <v>441</v>
      </c>
      <c r="D426" s="1" t="s">
        <v>381</v>
      </c>
      <c r="E426" s="1" t="s">
        <v>8</v>
      </c>
      <c r="F426" s="1" t="s">
        <v>382</v>
      </c>
      <c r="G426" s="4">
        <v>0</v>
      </c>
      <c r="H426" s="4">
        <v>0</v>
      </c>
      <c r="I426" s="4">
        <v>0</v>
      </c>
      <c r="J426" s="4">
        <v>62.5</v>
      </c>
      <c r="K426" s="4">
        <v>472.16</v>
      </c>
      <c r="L426" s="4">
        <v>451.72</v>
      </c>
      <c r="M426" s="4">
        <v>688.45</v>
      </c>
      <c r="N426" s="24">
        <f>IF(AND(B426="60",C426="32"),(J426/'FD Date'!$B$4*'FD Date'!$B$6+K426),(J426/Date!$B$4*Date!$B$6+K426))</f>
        <v>784.66000000000008</v>
      </c>
      <c r="O426" s="24">
        <f t="shared" si="35"/>
        <v>125</v>
      </c>
      <c r="P426" s="24">
        <f>K426/Date!$B$2*Date!$B$3+K426</f>
        <v>708.24</v>
      </c>
      <c r="Q426" s="24">
        <f>J426*Date!$B$3+K426</f>
        <v>722.16000000000008</v>
      </c>
      <c r="R426" s="24">
        <f t="shared" si="36"/>
        <v>719.60185955901886</v>
      </c>
      <c r="S426" s="24">
        <f>J426/2*Date!$B$7+K426</f>
        <v>722.16000000000008</v>
      </c>
      <c r="T426" s="24">
        <f t="shared" si="37"/>
        <v>0</v>
      </c>
      <c r="U426" s="24">
        <f t="shared" si="38"/>
        <v>472.16</v>
      </c>
      <c r="V426" s="4">
        <v>0</v>
      </c>
      <c r="W426" s="4"/>
      <c r="X426" s="28" t="str">
        <f t="shared" si="39"/>
        <v>CHOOSE FORMULA</v>
      </c>
      <c r="Y426" s="4"/>
      <c r="Z426" s="4">
        <v>708</v>
      </c>
    </row>
    <row r="427" spans="1:26">
      <c r="A427" s="1" t="s">
        <v>6</v>
      </c>
      <c r="B427" s="1" t="s">
        <v>400</v>
      </c>
      <c r="C427" s="1" t="s">
        <v>441</v>
      </c>
      <c r="D427" s="1" t="s">
        <v>383</v>
      </c>
      <c r="E427" s="1" t="s">
        <v>8</v>
      </c>
      <c r="F427" s="1" t="s">
        <v>384</v>
      </c>
      <c r="G427" s="4">
        <v>1650</v>
      </c>
      <c r="H427" s="4">
        <v>0</v>
      </c>
      <c r="I427" s="4">
        <v>1650</v>
      </c>
      <c r="J427" s="4">
        <v>118.33</v>
      </c>
      <c r="K427" s="4">
        <v>2172.87</v>
      </c>
      <c r="L427" s="4">
        <v>748.32</v>
      </c>
      <c r="M427" s="4">
        <v>1150.77</v>
      </c>
      <c r="N427" s="24">
        <f>IF(AND(B427="60",C427="32"),(J427/'FD Date'!$B$4*'FD Date'!$B$6+K427),(J427/Date!$B$4*Date!$B$6+K427))</f>
        <v>2764.52</v>
      </c>
      <c r="O427" s="24">
        <f t="shared" si="35"/>
        <v>236.66</v>
      </c>
      <c r="P427" s="24">
        <f>K427/Date!$B$2*Date!$B$3+K427</f>
        <v>3259.3049999999998</v>
      </c>
      <c r="Q427" s="24">
        <f>J427*Date!$B$3+K427</f>
        <v>2646.19</v>
      </c>
      <c r="R427" s="24">
        <f t="shared" si="36"/>
        <v>3341.4496604393839</v>
      </c>
      <c r="S427" s="24">
        <f>J427/2*Date!$B$7+K427</f>
        <v>2646.19</v>
      </c>
      <c r="T427" s="24">
        <f t="shared" si="37"/>
        <v>1650</v>
      </c>
      <c r="U427" s="24">
        <f t="shared" si="38"/>
        <v>2172.87</v>
      </c>
      <c r="V427" s="4">
        <v>0</v>
      </c>
      <c r="W427" s="4"/>
      <c r="X427" s="28" t="str">
        <f t="shared" si="39"/>
        <v>CHOOSE FORMULA</v>
      </c>
      <c r="Y427" s="4"/>
      <c r="Z427" s="4">
        <v>2239</v>
      </c>
    </row>
    <row r="428" spans="1:26">
      <c r="A428" s="1" t="s">
        <v>6</v>
      </c>
      <c r="B428" s="1" t="s">
        <v>400</v>
      </c>
      <c r="C428" s="1" t="s">
        <v>441</v>
      </c>
      <c r="D428" s="1" t="s">
        <v>448</v>
      </c>
      <c r="E428" s="1" t="s">
        <v>8</v>
      </c>
      <c r="F428" s="1" t="s">
        <v>449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24">
        <f>IF(AND(B428="60",C428="32"),(J428/'FD Date'!$B$4*'FD Date'!$B$6+K428),(J428/Date!$B$4*Date!$B$6+K428))</f>
        <v>0</v>
      </c>
      <c r="O428" s="24">
        <f t="shared" si="35"/>
        <v>0</v>
      </c>
      <c r="P428" s="24">
        <f>K428/Date!$B$2*Date!$B$3+K428</f>
        <v>0</v>
      </c>
      <c r="Q428" s="24">
        <f>J428*Date!$B$3+K428</f>
        <v>0</v>
      </c>
      <c r="R428" s="24">
        <f t="shared" si="36"/>
        <v>0</v>
      </c>
      <c r="S428" s="24">
        <f>J428/2*Date!$B$7+K428</f>
        <v>0</v>
      </c>
      <c r="T428" s="24">
        <f t="shared" si="37"/>
        <v>0</v>
      </c>
      <c r="U428" s="24">
        <f t="shared" si="38"/>
        <v>0</v>
      </c>
      <c r="V428" s="4">
        <v>0</v>
      </c>
      <c r="W428" s="4"/>
      <c r="X428" s="28" t="str">
        <f t="shared" si="39"/>
        <v>CHOOSE FORMULA</v>
      </c>
      <c r="Y428" s="4"/>
      <c r="Z428" s="4">
        <v>0</v>
      </c>
    </row>
    <row r="429" spans="1:26">
      <c r="A429" s="1" t="s">
        <v>6</v>
      </c>
      <c r="B429" s="1" t="s">
        <v>456</v>
      </c>
      <c r="C429" s="1" t="s">
        <v>451</v>
      </c>
      <c r="D429" s="1" t="s">
        <v>318</v>
      </c>
      <c r="E429" s="1" t="s">
        <v>8</v>
      </c>
      <c r="F429" s="1" t="s">
        <v>319</v>
      </c>
      <c r="G429" s="4">
        <v>212631</v>
      </c>
      <c r="H429" s="4">
        <v>0</v>
      </c>
      <c r="I429" s="4">
        <v>212631</v>
      </c>
      <c r="J429" s="4">
        <v>16639.8</v>
      </c>
      <c r="K429" s="4">
        <v>133699.51999999999</v>
      </c>
      <c r="L429" s="4">
        <v>125369.62</v>
      </c>
      <c r="M429" s="4">
        <v>209721.35</v>
      </c>
      <c r="N429" s="24">
        <f>IF(AND(B429="60",C429="32"),(J429/'FD Date'!$B$4*'FD Date'!$B$6+K429),(J429/Date!$B$4*Date!$B$6+K429))</f>
        <v>216898.52</v>
      </c>
      <c r="O429" s="24">
        <f t="shared" ref="O429:O471" si="40">J429*2</f>
        <v>33279.599999999999</v>
      </c>
      <c r="P429" s="24">
        <f>K429/Date!$B$2*Date!$B$3+K429</f>
        <v>200549.27999999997</v>
      </c>
      <c r="Q429" s="24">
        <f>J429*Date!$B$3+K429</f>
        <v>200258.71999999997</v>
      </c>
      <c r="R429" s="24">
        <f t="shared" ref="R429:R471" si="41">IF(OR(L429=0,M429=0),0,K429/(L429/M429))</f>
        <v>223655.80934800633</v>
      </c>
      <c r="S429" s="24">
        <f>J429/2*Date!$B$7+K429</f>
        <v>200258.71999999997</v>
      </c>
      <c r="T429" s="24">
        <f t="shared" ref="T429:T471" si="42">I429</f>
        <v>212631</v>
      </c>
      <c r="U429" s="24">
        <f t="shared" ref="U429:U471" si="43">K429</f>
        <v>133699.51999999999</v>
      </c>
      <c r="V429" s="4">
        <v>0</v>
      </c>
      <c r="W429" s="4"/>
      <c r="X429" s="28" t="str">
        <f t="shared" ref="X429:X471" si="44">IF($W429=1,($N429+$V429),IF($W429=2,($O429+$V429), IF($W429=3,($P429+$V429), IF($W429=4,($Q429+$V429), IF($W429=5,($R429+$V429), IF($W429=6,($S429+$V429), IF($W429=7,($T429+$V429), IF($W429=8,($U429+$V429),"CHOOSE FORMULA"))))))))</f>
        <v>CHOOSE FORMULA</v>
      </c>
      <c r="Y429" s="4"/>
      <c r="Z429" s="4">
        <v>231849</v>
      </c>
    </row>
    <row r="430" spans="1:26">
      <c r="A430" s="1" t="s">
        <v>6</v>
      </c>
      <c r="B430" s="1" t="s">
        <v>456</v>
      </c>
      <c r="C430" s="1" t="s">
        <v>451</v>
      </c>
      <c r="D430" s="1" t="s">
        <v>318</v>
      </c>
      <c r="E430" s="1" t="s">
        <v>80</v>
      </c>
      <c r="F430" s="1" t="s">
        <v>322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24">
        <f>IF(AND(B430="60",C430="32"),(J430/'FD Date'!$B$4*'FD Date'!$B$6+K430),(J430/Date!$B$4*Date!$B$6+K430))</f>
        <v>0</v>
      </c>
      <c r="O430" s="24">
        <f t="shared" si="40"/>
        <v>0</v>
      </c>
      <c r="P430" s="24">
        <f>K430/Date!$B$2*Date!$B$3+K430</f>
        <v>0</v>
      </c>
      <c r="Q430" s="24">
        <f>J430*Date!$B$3+K430</f>
        <v>0</v>
      </c>
      <c r="R430" s="24">
        <f t="shared" si="41"/>
        <v>0</v>
      </c>
      <c r="S430" s="24">
        <f>J430/2*Date!$B$7+K430</f>
        <v>0</v>
      </c>
      <c r="T430" s="24">
        <f t="shared" si="42"/>
        <v>0</v>
      </c>
      <c r="U430" s="24">
        <f t="shared" si="43"/>
        <v>0</v>
      </c>
      <c r="V430" s="4">
        <v>0</v>
      </c>
      <c r="W430" s="4"/>
      <c r="X430" s="28" t="str">
        <f t="shared" si="44"/>
        <v>CHOOSE FORMULA</v>
      </c>
      <c r="Y430" s="4"/>
      <c r="Z430" s="4">
        <v>0</v>
      </c>
    </row>
    <row r="431" spans="1:26">
      <c r="A431" s="1" t="s">
        <v>6</v>
      </c>
      <c r="B431" s="1" t="s">
        <v>456</v>
      </c>
      <c r="C431" s="1" t="s">
        <v>451</v>
      </c>
      <c r="D431" s="1" t="s">
        <v>318</v>
      </c>
      <c r="E431" s="1" t="s">
        <v>323</v>
      </c>
      <c r="F431" s="1" t="s">
        <v>324</v>
      </c>
      <c r="G431" s="4">
        <v>600</v>
      </c>
      <c r="H431" s="4">
        <v>0</v>
      </c>
      <c r="I431" s="4">
        <v>600</v>
      </c>
      <c r="J431" s="4">
        <v>50</v>
      </c>
      <c r="K431" s="4">
        <v>376.79</v>
      </c>
      <c r="L431" s="4">
        <v>215.01</v>
      </c>
      <c r="M431" s="4">
        <v>438.22</v>
      </c>
      <c r="N431" s="24">
        <f>IF(AND(B431="60",C431="32"),(J431/'FD Date'!$B$4*'FD Date'!$B$6+K431),(J431/Date!$B$4*Date!$B$6+K431))</f>
        <v>626.79</v>
      </c>
      <c r="O431" s="24">
        <f t="shared" si="40"/>
        <v>100</v>
      </c>
      <c r="P431" s="24">
        <f>K431/Date!$B$2*Date!$B$3+K431</f>
        <v>565.18500000000006</v>
      </c>
      <c r="Q431" s="24">
        <f>J431*Date!$B$3+K431</f>
        <v>576.79</v>
      </c>
      <c r="R431" s="24">
        <f t="shared" si="41"/>
        <v>767.94992698014062</v>
      </c>
      <c r="S431" s="24">
        <f>J431/2*Date!$B$7+K431</f>
        <v>576.79</v>
      </c>
      <c r="T431" s="24">
        <f t="shared" si="42"/>
        <v>600</v>
      </c>
      <c r="U431" s="24">
        <f t="shared" si="43"/>
        <v>376.79</v>
      </c>
      <c r="V431" s="4">
        <v>0</v>
      </c>
      <c r="W431" s="4"/>
      <c r="X431" s="28" t="str">
        <f t="shared" si="44"/>
        <v>CHOOSE FORMULA</v>
      </c>
      <c r="Y431" s="4"/>
      <c r="Z431" s="4">
        <v>627</v>
      </c>
    </row>
    <row r="432" spans="1:26">
      <c r="A432" s="1" t="s">
        <v>6</v>
      </c>
      <c r="B432" s="1" t="s">
        <v>456</v>
      </c>
      <c r="C432" s="1" t="s">
        <v>451</v>
      </c>
      <c r="D432" s="1" t="s">
        <v>318</v>
      </c>
      <c r="E432" s="1" t="s">
        <v>325</v>
      </c>
      <c r="F432" s="1" t="s">
        <v>326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24">
        <f>IF(AND(B432="60",C432="32"),(J432/'FD Date'!$B$4*'FD Date'!$B$6+K432),(J432/Date!$B$4*Date!$B$6+K432))</f>
        <v>0</v>
      </c>
      <c r="O432" s="24">
        <f t="shared" si="40"/>
        <v>0</v>
      </c>
      <c r="P432" s="24">
        <f>K432/Date!$B$2*Date!$B$3+K432</f>
        <v>0</v>
      </c>
      <c r="Q432" s="24">
        <f>J432*Date!$B$3+K432</f>
        <v>0</v>
      </c>
      <c r="R432" s="24">
        <f t="shared" si="41"/>
        <v>0</v>
      </c>
      <c r="S432" s="24">
        <f>J432/2*Date!$B$7+K432</f>
        <v>0</v>
      </c>
      <c r="T432" s="24">
        <f t="shared" si="42"/>
        <v>0</v>
      </c>
      <c r="U432" s="24">
        <f t="shared" si="43"/>
        <v>0</v>
      </c>
      <c r="V432" s="4">
        <v>0</v>
      </c>
      <c r="W432" s="4"/>
      <c r="X432" s="28" t="str">
        <f t="shared" si="44"/>
        <v>CHOOSE FORMULA</v>
      </c>
      <c r="Y432" s="4"/>
      <c r="Z432" s="4">
        <v>0</v>
      </c>
    </row>
    <row r="433" spans="1:26">
      <c r="A433" s="1" t="s">
        <v>6</v>
      </c>
      <c r="B433" s="1" t="s">
        <v>456</v>
      </c>
      <c r="C433" s="1" t="s">
        <v>451</v>
      </c>
      <c r="D433" s="1" t="s">
        <v>327</v>
      </c>
      <c r="E433" s="1" t="s">
        <v>8</v>
      </c>
      <c r="F433" s="1" t="s">
        <v>328</v>
      </c>
      <c r="G433" s="4">
        <v>600</v>
      </c>
      <c r="H433" s="4">
        <v>0</v>
      </c>
      <c r="I433" s="4">
        <v>600</v>
      </c>
      <c r="J433" s="4">
        <v>0</v>
      </c>
      <c r="K433" s="4">
        <v>0</v>
      </c>
      <c r="L433" s="4">
        <v>0</v>
      </c>
      <c r="M433" s="4">
        <v>540</v>
      </c>
      <c r="N433" s="24">
        <f>IF(AND(B433="60",C433="32"),(J433/'FD Date'!$B$4*'FD Date'!$B$6+K433),(J433/Date!$B$4*Date!$B$6+K433))</f>
        <v>0</v>
      </c>
      <c r="O433" s="24">
        <f t="shared" si="40"/>
        <v>0</v>
      </c>
      <c r="P433" s="24">
        <f>K433/Date!$B$2*Date!$B$3+K433</f>
        <v>0</v>
      </c>
      <c r="Q433" s="24">
        <f>J433*Date!$B$3+K433</f>
        <v>0</v>
      </c>
      <c r="R433" s="24">
        <f t="shared" si="41"/>
        <v>0</v>
      </c>
      <c r="S433" s="24">
        <f>J433/2*Date!$B$7+K433</f>
        <v>0</v>
      </c>
      <c r="T433" s="24">
        <f t="shared" si="42"/>
        <v>600</v>
      </c>
      <c r="U433" s="24">
        <f t="shared" si="43"/>
        <v>0</v>
      </c>
      <c r="V433" s="4">
        <v>0</v>
      </c>
      <c r="W433" s="4"/>
      <c r="X433" s="28" t="str">
        <f t="shared" si="44"/>
        <v>CHOOSE FORMULA</v>
      </c>
      <c r="Y433" s="4"/>
      <c r="Z433" s="4">
        <v>600</v>
      </c>
    </row>
    <row r="434" spans="1:26">
      <c r="A434" s="1" t="s">
        <v>6</v>
      </c>
      <c r="B434" s="1" t="s">
        <v>456</v>
      </c>
      <c r="C434" s="1" t="s">
        <v>451</v>
      </c>
      <c r="D434" s="1" t="s">
        <v>329</v>
      </c>
      <c r="E434" s="1" t="s">
        <v>8</v>
      </c>
      <c r="F434" s="1" t="s">
        <v>330</v>
      </c>
      <c r="G434" s="4">
        <v>0</v>
      </c>
      <c r="H434" s="4">
        <v>0</v>
      </c>
      <c r="I434" s="4">
        <v>0</v>
      </c>
      <c r="J434" s="4">
        <v>0</v>
      </c>
      <c r="K434" s="4">
        <v>110.67</v>
      </c>
      <c r="L434" s="4">
        <v>457.57</v>
      </c>
      <c r="M434" s="4">
        <v>1098.46</v>
      </c>
      <c r="N434" s="24">
        <f>IF(AND(B434="60",C434="32"),(J434/'FD Date'!$B$4*'FD Date'!$B$6+K434),(J434/Date!$B$4*Date!$B$6+K434))</f>
        <v>110.67</v>
      </c>
      <c r="O434" s="24">
        <f t="shared" si="40"/>
        <v>0</v>
      </c>
      <c r="P434" s="24">
        <f>K434/Date!$B$2*Date!$B$3+K434</f>
        <v>166.005</v>
      </c>
      <c r="Q434" s="24">
        <f>J434*Date!$B$3+K434</f>
        <v>110.67</v>
      </c>
      <c r="R434" s="24">
        <f t="shared" si="41"/>
        <v>265.67862447275826</v>
      </c>
      <c r="S434" s="24">
        <f>J434/2*Date!$B$7+K434</f>
        <v>110.67</v>
      </c>
      <c r="T434" s="24">
        <f t="shared" si="42"/>
        <v>0</v>
      </c>
      <c r="U434" s="24">
        <f t="shared" si="43"/>
        <v>110.67</v>
      </c>
      <c r="V434" s="4">
        <v>0</v>
      </c>
      <c r="W434" s="4"/>
      <c r="X434" s="28" t="str">
        <f t="shared" si="44"/>
        <v>CHOOSE FORMULA</v>
      </c>
      <c r="Y434" s="4"/>
      <c r="Z434" s="4">
        <v>266</v>
      </c>
    </row>
    <row r="435" spans="1:26">
      <c r="A435" s="1" t="s">
        <v>6</v>
      </c>
      <c r="B435" s="1" t="s">
        <v>456</v>
      </c>
      <c r="C435" s="1" t="s">
        <v>451</v>
      </c>
      <c r="D435" s="1" t="s">
        <v>331</v>
      </c>
      <c r="E435" s="1" t="s">
        <v>8</v>
      </c>
      <c r="F435" s="1" t="s">
        <v>332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24">
        <f>IF(AND(B435="60",C435="32"),(J435/'FD Date'!$B$4*'FD Date'!$B$6+K435),(J435/Date!$B$4*Date!$B$6+K435))</f>
        <v>0</v>
      </c>
      <c r="O435" s="24">
        <f t="shared" si="40"/>
        <v>0</v>
      </c>
      <c r="P435" s="24">
        <f>K435/Date!$B$2*Date!$B$3+K435</f>
        <v>0</v>
      </c>
      <c r="Q435" s="24">
        <f>J435*Date!$B$3+K435</f>
        <v>0</v>
      </c>
      <c r="R435" s="24">
        <f t="shared" si="41"/>
        <v>0</v>
      </c>
      <c r="S435" s="24">
        <f>J435/2*Date!$B$7+K435</f>
        <v>0</v>
      </c>
      <c r="T435" s="24">
        <f t="shared" si="42"/>
        <v>0</v>
      </c>
      <c r="U435" s="24">
        <f t="shared" si="43"/>
        <v>0</v>
      </c>
      <c r="V435" s="4">
        <v>0</v>
      </c>
      <c r="W435" s="4"/>
      <c r="X435" s="28" t="str">
        <f t="shared" si="44"/>
        <v>CHOOSE FORMULA</v>
      </c>
      <c r="Y435" s="4"/>
      <c r="Z435" s="4">
        <v>0</v>
      </c>
    </row>
    <row r="436" spans="1:26">
      <c r="A436" s="1" t="s">
        <v>6</v>
      </c>
      <c r="B436" s="1" t="s">
        <v>456</v>
      </c>
      <c r="C436" s="1" t="s">
        <v>451</v>
      </c>
      <c r="D436" s="1" t="s">
        <v>331</v>
      </c>
      <c r="E436" s="1" t="s">
        <v>84</v>
      </c>
      <c r="F436" s="1" t="s">
        <v>333</v>
      </c>
      <c r="G436" s="4">
        <v>270</v>
      </c>
      <c r="H436" s="4">
        <v>0</v>
      </c>
      <c r="I436" s="4">
        <v>270</v>
      </c>
      <c r="J436" s="4">
        <v>21.6</v>
      </c>
      <c r="K436" s="4">
        <v>162.77000000000001</v>
      </c>
      <c r="L436" s="4">
        <v>160.74</v>
      </c>
      <c r="M436" s="4">
        <v>257.17</v>
      </c>
      <c r="N436" s="24">
        <f>IF(AND(B436="60",C436="32"),(J436/'FD Date'!$B$4*'FD Date'!$B$6+K436),(J436/Date!$B$4*Date!$B$6+K436))</f>
        <v>270.77</v>
      </c>
      <c r="O436" s="24">
        <f t="shared" si="40"/>
        <v>43.2</v>
      </c>
      <c r="P436" s="24">
        <f>K436/Date!$B$2*Date!$B$3+K436</f>
        <v>244.15500000000003</v>
      </c>
      <c r="Q436" s="24">
        <f>J436*Date!$B$3+K436</f>
        <v>249.17000000000002</v>
      </c>
      <c r="R436" s="24">
        <f t="shared" si="41"/>
        <v>260.41782319273364</v>
      </c>
      <c r="S436" s="24">
        <f>J436/2*Date!$B$7+K436</f>
        <v>249.17000000000002</v>
      </c>
      <c r="T436" s="24">
        <f t="shared" si="42"/>
        <v>270</v>
      </c>
      <c r="U436" s="24">
        <f t="shared" si="43"/>
        <v>162.77000000000001</v>
      </c>
      <c r="V436" s="4">
        <v>0</v>
      </c>
      <c r="W436" s="4"/>
      <c r="X436" s="28" t="str">
        <f t="shared" si="44"/>
        <v>CHOOSE FORMULA</v>
      </c>
      <c r="Y436" s="4"/>
      <c r="Z436" s="4">
        <v>249</v>
      </c>
    </row>
    <row r="437" spans="1:26">
      <c r="A437" s="1" t="s">
        <v>6</v>
      </c>
      <c r="B437" s="1" t="s">
        <v>456</v>
      </c>
      <c r="C437" s="1" t="s">
        <v>451</v>
      </c>
      <c r="D437" s="1" t="s">
        <v>331</v>
      </c>
      <c r="E437" s="1" t="s">
        <v>334</v>
      </c>
      <c r="F437" s="1" t="s">
        <v>335</v>
      </c>
      <c r="G437" s="4">
        <v>400</v>
      </c>
      <c r="H437" s="4">
        <v>0</v>
      </c>
      <c r="I437" s="4">
        <v>400</v>
      </c>
      <c r="J437" s="4">
        <v>34.479999999999997</v>
      </c>
      <c r="K437" s="4">
        <v>259.83</v>
      </c>
      <c r="L437" s="4">
        <v>240</v>
      </c>
      <c r="M437" s="4">
        <v>385.29</v>
      </c>
      <c r="N437" s="24">
        <f>IF(AND(B437="60",C437="32"),(J437/'FD Date'!$B$4*'FD Date'!$B$6+K437),(J437/Date!$B$4*Date!$B$6+K437))</f>
        <v>432.22999999999996</v>
      </c>
      <c r="O437" s="24">
        <f t="shared" si="40"/>
        <v>68.959999999999994</v>
      </c>
      <c r="P437" s="24">
        <f>K437/Date!$B$2*Date!$B$3+K437</f>
        <v>389.745</v>
      </c>
      <c r="Q437" s="24">
        <f>J437*Date!$B$3+K437</f>
        <v>397.75</v>
      </c>
      <c r="R437" s="24">
        <f t="shared" si="41"/>
        <v>417.12458624999999</v>
      </c>
      <c r="S437" s="24">
        <f>J437/2*Date!$B$7+K437</f>
        <v>397.75</v>
      </c>
      <c r="T437" s="24">
        <f t="shared" si="42"/>
        <v>400</v>
      </c>
      <c r="U437" s="24">
        <f t="shared" si="43"/>
        <v>259.83</v>
      </c>
      <c r="V437" s="4">
        <v>0</v>
      </c>
      <c r="W437" s="4"/>
      <c r="X437" s="28" t="str">
        <f t="shared" si="44"/>
        <v>CHOOSE FORMULA</v>
      </c>
      <c r="Y437" s="4"/>
      <c r="Z437" s="4">
        <v>530</v>
      </c>
    </row>
    <row r="438" spans="1:26">
      <c r="A438" s="1" t="s">
        <v>6</v>
      </c>
      <c r="B438" s="1" t="s">
        <v>456</v>
      </c>
      <c r="C438" s="1" t="s">
        <v>451</v>
      </c>
      <c r="D438" s="1" t="s">
        <v>331</v>
      </c>
      <c r="E438" s="1" t="s">
        <v>336</v>
      </c>
      <c r="F438" s="1" t="s">
        <v>337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24">
        <f>IF(AND(B438="60",C438="32"),(J438/'FD Date'!$B$4*'FD Date'!$B$6+K438),(J438/Date!$B$4*Date!$B$6+K438))</f>
        <v>0</v>
      </c>
      <c r="O438" s="24">
        <f t="shared" si="40"/>
        <v>0</v>
      </c>
      <c r="P438" s="24">
        <f>K438/Date!$B$2*Date!$B$3+K438</f>
        <v>0</v>
      </c>
      <c r="Q438" s="24">
        <f>J438*Date!$B$3+K438</f>
        <v>0</v>
      </c>
      <c r="R438" s="24">
        <f t="shared" si="41"/>
        <v>0</v>
      </c>
      <c r="S438" s="24">
        <f>J438/2*Date!$B$7+K438</f>
        <v>0</v>
      </c>
      <c r="T438" s="24">
        <f t="shared" si="42"/>
        <v>0</v>
      </c>
      <c r="U438" s="24">
        <f t="shared" si="43"/>
        <v>0</v>
      </c>
      <c r="V438" s="4">
        <v>0</v>
      </c>
      <c r="W438" s="4"/>
      <c r="X438" s="28" t="str">
        <f t="shared" si="44"/>
        <v>CHOOSE FORMULA</v>
      </c>
      <c r="Y438" s="4"/>
      <c r="Z438" s="4">
        <v>2008</v>
      </c>
    </row>
    <row r="439" spans="1:26">
      <c r="A439" s="1" t="s">
        <v>6</v>
      </c>
      <c r="B439" s="1" t="s">
        <v>456</v>
      </c>
      <c r="C439" s="1" t="s">
        <v>451</v>
      </c>
      <c r="D439" s="1" t="s">
        <v>331</v>
      </c>
      <c r="E439" s="1" t="s">
        <v>340</v>
      </c>
      <c r="F439" s="1" t="s">
        <v>341</v>
      </c>
      <c r="G439" s="4">
        <v>250</v>
      </c>
      <c r="H439" s="4">
        <v>0</v>
      </c>
      <c r="I439" s="4">
        <v>250</v>
      </c>
      <c r="J439" s="4">
        <v>20</v>
      </c>
      <c r="K439" s="4">
        <v>150.71</v>
      </c>
      <c r="L439" s="4">
        <v>168.57</v>
      </c>
      <c r="M439" s="4">
        <v>257.86</v>
      </c>
      <c r="N439" s="24">
        <f>IF(AND(B439="60",C439="32"),(J439/'FD Date'!$B$4*'FD Date'!$B$6+K439),(J439/Date!$B$4*Date!$B$6+K439))</f>
        <v>250.71</v>
      </c>
      <c r="O439" s="24">
        <f t="shared" si="40"/>
        <v>40</v>
      </c>
      <c r="P439" s="24">
        <f>K439/Date!$B$2*Date!$B$3+K439</f>
        <v>226.065</v>
      </c>
      <c r="Q439" s="24">
        <f>J439*Date!$B$3+K439</f>
        <v>230.71</v>
      </c>
      <c r="R439" s="24">
        <f t="shared" si="41"/>
        <v>230.53971999762715</v>
      </c>
      <c r="S439" s="24">
        <f>J439/2*Date!$B$7+K439</f>
        <v>230.71</v>
      </c>
      <c r="T439" s="24">
        <f t="shared" si="42"/>
        <v>250</v>
      </c>
      <c r="U439" s="24">
        <f t="shared" si="43"/>
        <v>150.71</v>
      </c>
      <c r="V439" s="4">
        <v>0</v>
      </c>
      <c r="W439" s="4"/>
      <c r="X439" s="28" t="str">
        <f t="shared" si="44"/>
        <v>CHOOSE FORMULA</v>
      </c>
      <c r="Y439" s="4"/>
      <c r="Z439" s="4">
        <v>311</v>
      </c>
    </row>
    <row r="440" spans="1:26">
      <c r="A440" s="1" t="s">
        <v>6</v>
      </c>
      <c r="B440" s="1" t="s">
        <v>456</v>
      </c>
      <c r="C440" s="1" t="s">
        <v>451</v>
      </c>
      <c r="D440" s="1" t="s">
        <v>342</v>
      </c>
      <c r="E440" s="1" t="s">
        <v>8</v>
      </c>
      <c r="F440" s="1" t="s">
        <v>343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24">
        <f>IF(AND(B440="60",C440="32"),(J440/'FD Date'!$B$4*'FD Date'!$B$6+K440),(J440/Date!$B$4*Date!$B$6+K440))</f>
        <v>0</v>
      </c>
      <c r="O440" s="24">
        <f t="shared" si="40"/>
        <v>0</v>
      </c>
      <c r="P440" s="24">
        <f>K440/Date!$B$2*Date!$B$3+K440</f>
        <v>0</v>
      </c>
      <c r="Q440" s="24">
        <f>J440*Date!$B$3+K440</f>
        <v>0</v>
      </c>
      <c r="R440" s="24">
        <f t="shared" si="41"/>
        <v>0</v>
      </c>
      <c r="S440" s="24">
        <f>J440/2*Date!$B$7+K440</f>
        <v>0</v>
      </c>
      <c r="T440" s="24">
        <f t="shared" si="42"/>
        <v>0</v>
      </c>
      <c r="U440" s="24">
        <f t="shared" si="43"/>
        <v>0</v>
      </c>
      <c r="V440" s="4">
        <v>0</v>
      </c>
      <c r="W440" s="4"/>
      <c r="X440" s="28" t="str">
        <f t="shared" si="44"/>
        <v>CHOOSE FORMULA</v>
      </c>
      <c r="Y440" s="4"/>
      <c r="Z440" s="4">
        <v>0</v>
      </c>
    </row>
    <row r="441" spans="1:26">
      <c r="A441" s="1" t="s">
        <v>6</v>
      </c>
      <c r="B441" s="1" t="s">
        <v>456</v>
      </c>
      <c r="C441" s="1" t="s">
        <v>451</v>
      </c>
      <c r="D441" s="1" t="s">
        <v>342</v>
      </c>
      <c r="E441" s="1" t="s">
        <v>13</v>
      </c>
      <c r="F441" s="1" t="s">
        <v>344</v>
      </c>
      <c r="G441" s="4">
        <v>35060</v>
      </c>
      <c r="H441" s="4">
        <v>0</v>
      </c>
      <c r="I441" s="4">
        <v>35060</v>
      </c>
      <c r="J441" s="4">
        <v>2768.84</v>
      </c>
      <c r="K441" s="4">
        <v>21951.25</v>
      </c>
      <c r="L441" s="4">
        <v>16891.2</v>
      </c>
      <c r="M441" s="4">
        <v>29730.54</v>
      </c>
      <c r="N441" s="24">
        <f>IF(AND(B441="60",C441="32"),(J441/'FD Date'!$B$4*'FD Date'!$B$6+K441),(J441/Date!$B$4*Date!$B$6+K441))</f>
        <v>35795.449999999997</v>
      </c>
      <c r="O441" s="24">
        <f t="shared" si="40"/>
        <v>5537.68</v>
      </c>
      <c r="P441" s="24">
        <f>K441/Date!$B$2*Date!$B$3+K441</f>
        <v>32926.875</v>
      </c>
      <c r="Q441" s="24">
        <f>J441*Date!$B$3+K441</f>
        <v>33026.61</v>
      </c>
      <c r="R441" s="24">
        <f t="shared" si="41"/>
        <v>38636.83552234299</v>
      </c>
      <c r="S441" s="24">
        <f>J441/2*Date!$B$7+K441</f>
        <v>33026.61</v>
      </c>
      <c r="T441" s="24">
        <f t="shared" si="42"/>
        <v>35060</v>
      </c>
      <c r="U441" s="24">
        <f t="shared" si="43"/>
        <v>21951.25</v>
      </c>
      <c r="V441" s="4">
        <v>0</v>
      </c>
      <c r="W441" s="4"/>
      <c r="X441" s="28" t="str">
        <f t="shared" si="44"/>
        <v>CHOOSE FORMULA</v>
      </c>
      <c r="Y441" s="4"/>
      <c r="Z441" s="4">
        <v>38225</v>
      </c>
    </row>
    <row r="442" spans="1:26">
      <c r="A442" s="1" t="s">
        <v>6</v>
      </c>
      <c r="B442" s="1" t="s">
        <v>456</v>
      </c>
      <c r="C442" s="1" t="s">
        <v>451</v>
      </c>
      <c r="D442" s="1" t="s">
        <v>345</v>
      </c>
      <c r="E442" s="1" t="s">
        <v>8</v>
      </c>
      <c r="F442" s="1" t="s">
        <v>346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48</v>
      </c>
      <c r="M442" s="4">
        <v>48</v>
      </c>
      <c r="N442" s="24">
        <f>IF(AND(B442="60",C442="32"),(J442/'FD Date'!$B$4*'FD Date'!$B$6+K442),(J442/Date!$B$4*Date!$B$6+K442))</f>
        <v>0</v>
      </c>
      <c r="O442" s="24">
        <f t="shared" si="40"/>
        <v>0</v>
      </c>
      <c r="P442" s="24">
        <f>K442/Date!$B$2*Date!$B$3+K442</f>
        <v>0</v>
      </c>
      <c r="Q442" s="24">
        <f>J442*Date!$B$3+K442</f>
        <v>0</v>
      </c>
      <c r="R442" s="24">
        <f t="shared" si="41"/>
        <v>0</v>
      </c>
      <c r="S442" s="24">
        <f>J442/2*Date!$B$7+K442</f>
        <v>0</v>
      </c>
      <c r="T442" s="24">
        <f t="shared" si="42"/>
        <v>0</v>
      </c>
      <c r="U442" s="24">
        <f t="shared" si="43"/>
        <v>0</v>
      </c>
      <c r="V442" s="4">
        <v>0</v>
      </c>
      <c r="W442" s="4"/>
      <c r="X442" s="28" t="str">
        <f t="shared" si="44"/>
        <v>CHOOSE FORMULA</v>
      </c>
      <c r="Y442" s="4"/>
      <c r="Z442" s="4">
        <v>0</v>
      </c>
    </row>
    <row r="443" spans="1:26">
      <c r="A443" s="1" t="s">
        <v>6</v>
      </c>
      <c r="B443" s="1" t="s">
        <v>456</v>
      </c>
      <c r="C443" s="1" t="s">
        <v>451</v>
      </c>
      <c r="D443" s="1" t="s">
        <v>347</v>
      </c>
      <c r="E443" s="1" t="s">
        <v>8</v>
      </c>
      <c r="F443" s="1" t="s">
        <v>348</v>
      </c>
      <c r="G443" s="4">
        <v>320</v>
      </c>
      <c r="H443" s="4">
        <v>0</v>
      </c>
      <c r="I443" s="4">
        <v>320</v>
      </c>
      <c r="J443" s="4">
        <v>-375.47</v>
      </c>
      <c r="K443" s="4">
        <v>108.55</v>
      </c>
      <c r="L443" s="4">
        <v>193.06</v>
      </c>
      <c r="M443" s="4">
        <v>246.49</v>
      </c>
      <c r="N443" s="24">
        <f>IF(AND(B443="60",C443="32"),(J443/'FD Date'!$B$4*'FD Date'!$B$6+K443),(J443/Date!$B$4*Date!$B$6+K443))</f>
        <v>-1768.8000000000002</v>
      </c>
      <c r="O443" s="24">
        <f t="shared" si="40"/>
        <v>-750.94</v>
      </c>
      <c r="P443" s="24">
        <f>K443/Date!$B$2*Date!$B$3+K443</f>
        <v>162.82499999999999</v>
      </c>
      <c r="Q443" s="24">
        <f>J443*Date!$B$3+K443</f>
        <v>-1393.3300000000002</v>
      </c>
      <c r="R443" s="24">
        <f t="shared" si="41"/>
        <v>138.59157515798196</v>
      </c>
      <c r="S443" s="24">
        <f>J443/2*Date!$B$7+K443</f>
        <v>-1393.3300000000002</v>
      </c>
      <c r="T443" s="24">
        <f t="shared" si="42"/>
        <v>320</v>
      </c>
      <c r="U443" s="24">
        <f t="shared" si="43"/>
        <v>108.55</v>
      </c>
      <c r="V443" s="4">
        <v>0</v>
      </c>
      <c r="W443" s="4"/>
      <c r="X443" s="28" t="str">
        <f t="shared" si="44"/>
        <v>CHOOSE FORMULA</v>
      </c>
      <c r="Y443" s="4"/>
      <c r="Z443" s="4">
        <v>895</v>
      </c>
    </row>
    <row r="444" spans="1:26">
      <c r="A444" s="1" t="s">
        <v>6</v>
      </c>
      <c r="B444" s="1" t="s">
        <v>456</v>
      </c>
      <c r="C444" s="1" t="s">
        <v>451</v>
      </c>
      <c r="D444" s="1" t="s">
        <v>349</v>
      </c>
      <c r="E444" s="1" t="s">
        <v>8</v>
      </c>
      <c r="F444" s="1" t="s">
        <v>350</v>
      </c>
      <c r="G444" s="4">
        <v>0</v>
      </c>
      <c r="H444" s="4">
        <v>0</v>
      </c>
      <c r="I444" s="4">
        <v>0</v>
      </c>
      <c r="J444" s="4">
        <v>18</v>
      </c>
      <c r="K444" s="4">
        <v>18</v>
      </c>
      <c r="L444" s="4">
        <v>288</v>
      </c>
      <c r="M444" s="4">
        <v>504</v>
      </c>
      <c r="N444" s="24">
        <f>IF(AND(B444="60",C444="32"),(J444/'FD Date'!$B$4*'FD Date'!$B$6+K444),(J444/Date!$B$4*Date!$B$6+K444))</f>
        <v>108</v>
      </c>
      <c r="O444" s="24">
        <f t="shared" si="40"/>
        <v>36</v>
      </c>
      <c r="P444" s="24">
        <f>K444/Date!$B$2*Date!$B$3+K444</f>
        <v>27</v>
      </c>
      <c r="Q444" s="24">
        <f>J444*Date!$B$3+K444</f>
        <v>90</v>
      </c>
      <c r="R444" s="24">
        <f t="shared" si="41"/>
        <v>31.5</v>
      </c>
      <c r="S444" s="24">
        <f>J444/2*Date!$B$7+K444</f>
        <v>90</v>
      </c>
      <c r="T444" s="24">
        <f t="shared" si="42"/>
        <v>0</v>
      </c>
      <c r="U444" s="24">
        <f t="shared" si="43"/>
        <v>18</v>
      </c>
      <c r="V444" s="4">
        <v>0</v>
      </c>
      <c r="W444" s="4"/>
      <c r="X444" s="28" t="str">
        <f t="shared" si="44"/>
        <v>CHOOSE FORMULA</v>
      </c>
      <c r="Y444" s="4"/>
      <c r="Z444" s="4">
        <v>0</v>
      </c>
    </row>
    <row r="445" spans="1:26">
      <c r="A445" s="1" t="s">
        <v>6</v>
      </c>
      <c r="B445" s="1" t="s">
        <v>456</v>
      </c>
      <c r="C445" s="1" t="s">
        <v>451</v>
      </c>
      <c r="D445" s="1" t="s">
        <v>351</v>
      </c>
      <c r="E445" s="1" t="s">
        <v>8</v>
      </c>
      <c r="F445" s="1" t="s">
        <v>352</v>
      </c>
      <c r="G445" s="4">
        <v>3070</v>
      </c>
      <c r="H445" s="4">
        <v>0</v>
      </c>
      <c r="I445" s="4">
        <v>3070</v>
      </c>
      <c r="J445" s="4">
        <v>242.21</v>
      </c>
      <c r="K445" s="4">
        <v>1955.62</v>
      </c>
      <c r="L445" s="4">
        <v>1851.18</v>
      </c>
      <c r="M445" s="4">
        <v>3029.94</v>
      </c>
      <c r="N445" s="24">
        <f>IF(AND(B445="60",C445="32"),(J445/'FD Date'!$B$4*'FD Date'!$B$6+K445),(J445/Date!$B$4*Date!$B$6+K445))</f>
        <v>3166.67</v>
      </c>
      <c r="O445" s="24">
        <f t="shared" si="40"/>
        <v>484.42</v>
      </c>
      <c r="P445" s="24">
        <f>K445/Date!$B$2*Date!$B$3+K445</f>
        <v>2933.43</v>
      </c>
      <c r="Q445" s="24">
        <f>J445*Date!$B$3+K445</f>
        <v>2924.46</v>
      </c>
      <c r="R445" s="24">
        <f t="shared" si="41"/>
        <v>3200.8833623958767</v>
      </c>
      <c r="S445" s="24">
        <f>J445/2*Date!$B$7+K445</f>
        <v>2924.46</v>
      </c>
      <c r="T445" s="24">
        <f t="shared" si="42"/>
        <v>3070</v>
      </c>
      <c r="U445" s="24">
        <f t="shared" si="43"/>
        <v>1955.62</v>
      </c>
      <c r="V445" s="4">
        <v>0</v>
      </c>
      <c r="W445" s="4"/>
      <c r="X445" s="28" t="str">
        <f t="shared" si="44"/>
        <v>CHOOSE FORMULA</v>
      </c>
      <c r="Y445" s="4"/>
      <c r="Z445" s="4">
        <v>3167</v>
      </c>
    </row>
    <row r="446" spans="1:26">
      <c r="A446" s="1" t="s">
        <v>6</v>
      </c>
      <c r="B446" s="1" t="s">
        <v>456</v>
      </c>
      <c r="C446" s="1" t="s">
        <v>451</v>
      </c>
      <c r="D446" s="1" t="s">
        <v>355</v>
      </c>
      <c r="E446" s="1" t="s">
        <v>8</v>
      </c>
      <c r="F446" s="1" t="s">
        <v>356</v>
      </c>
      <c r="G446" s="4">
        <v>410</v>
      </c>
      <c r="H446" s="4">
        <v>0</v>
      </c>
      <c r="I446" s="4">
        <v>410</v>
      </c>
      <c r="J446" s="4">
        <v>32.4</v>
      </c>
      <c r="K446" s="4">
        <v>244.16</v>
      </c>
      <c r="L446" s="4">
        <v>189.34</v>
      </c>
      <c r="M446" s="4">
        <v>333.98</v>
      </c>
      <c r="N446" s="24">
        <f>IF(AND(B446="60",C446="32"),(J446/'FD Date'!$B$4*'FD Date'!$B$6+K446),(J446/Date!$B$4*Date!$B$6+K446))</f>
        <v>406.15999999999997</v>
      </c>
      <c r="O446" s="24">
        <f t="shared" si="40"/>
        <v>64.8</v>
      </c>
      <c r="P446" s="24">
        <f>K446/Date!$B$2*Date!$B$3+K446</f>
        <v>366.24</v>
      </c>
      <c r="Q446" s="24">
        <f>J446*Date!$B$3+K446</f>
        <v>373.76</v>
      </c>
      <c r="R446" s="24">
        <f t="shared" si="41"/>
        <v>430.67791697475445</v>
      </c>
      <c r="S446" s="24">
        <f>J446/2*Date!$B$7+K446</f>
        <v>373.76</v>
      </c>
      <c r="T446" s="24">
        <f t="shared" si="42"/>
        <v>410</v>
      </c>
      <c r="U446" s="24">
        <f t="shared" si="43"/>
        <v>244.16</v>
      </c>
      <c r="V446" s="4">
        <v>0</v>
      </c>
      <c r="W446" s="4"/>
      <c r="X446" s="28" t="str">
        <f t="shared" si="44"/>
        <v>CHOOSE FORMULA</v>
      </c>
      <c r="Y446" s="4"/>
      <c r="Z446" s="4">
        <v>374</v>
      </c>
    </row>
    <row r="447" spans="1:26">
      <c r="A447" s="1" t="s">
        <v>6</v>
      </c>
      <c r="B447" s="1" t="s">
        <v>456</v>
      </c>
      <c r="C447" s="1" t="s">
        <v>451</v>
      </c>
      <c r="D447" s="1" t="s">
        <v>357</v>
      </c>
      <c r="E447" s="1" t="s">
        <v>8</v>
      </c>
      <c r="F447" s="1" t="s">
        <v>358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18.95</v>
      </c>
      <c r="M447" s="4">
        <v>18.95</v>
      </c>
      <c r="N447" s="24">
        <f>IF(AND(B447="60",C447="32"),(J447/'FD Date'!$B$4*'FD Date'!$B$6+K447),(J447/Date!$B$4*Date!$B$6+K447))</f>
        <v>0</v>
      </c>
      <c r="O447" s="24">
        <f t="shared" si="40"/>
        <v>0</v>
      </c>
      <c r="P447" s="24">
        <f>K447/Date!$B$2*Date!$B$3+K447</f>
        <v>0</v>
      </c>
      <c r="Q447" s="24">
        <f>J447*Date!$B$3+K447</f>
        <v>0</v>
      </c>
      <c r="R447" s="24">
        <f t="shared" si="41"/>
        <v>0</v>
      </c>
      <c r="S447" s="24">
        <f>J447/2*Date!$B$7+K447</f>
        <v>0</v>
      </c>
      <c r="T447" s="24">
        <f t="shared" si="42"/>
        <v>0</v>
      </c>
      <c r="U447" s="24">
        <f t="shared" si="43"/>
        <v>0</v>
      </c>
      <c r="V447" s="4">
        <v>0</v>
      </c>
      <c r="W447" s="4"/>
      <c r="X447" s="28" t="str">
        <f t="shared" si="44"/>
        <v>CHOOSE FORMULA</v>
      </c>
      <c r="Y447" s="4"/>
      <c r="Z447" s="4">
        <v>0</v>
      </c>
    </row>
    <row r="448" spans="1:26">
      <c r="A448" s="1" t="s">
        <v>6</v>
      </c>
      <c r="B448" s="1" t="s">
        <v>456</v>
      </c>
      <c r="C448" s="1" t="s">
        <v>451</v>
      </c>
      <c r="D448" s="1" t="s">
        <v>359</v>
      </c>
      <c r="E448" s="1" t="s">
        <v>8</v>
      </c>
      <c r="F448" s="1" t="s">
        <v>360</v>
      </c>
      <c r="G448" s="4">
        <v>1000</v>
      </c>
      <c r="H448" s="4">
        <v>0</v>
      </c>
      <c r="I448" s="4">
        <v>1000</v>
      </c>
      <c r="J448" s="4">
        <v>0</v>
      </c>
      <c r="K448" s="4">
        <v>0</v>
      </c>
      <c r="L448" s="4">
        <v>0</v>
      </c>
      <c r="M448" s="4">
        <v>0</v>
      </c>
      <c r="N448" s="24">
        <f>IF(AND(B448="60",C448="32"),(J448/'FD Date'!$B$4*'FD Date'!$B$6+K448),(J448/Date!$B$4*Date!$B$6+K448))</f>
        <v>0</v>
      </c>
      <c r="O448" s="24">
        <f t="shared" si="40"/>
        <v>0</v>
      </c>
      <c r="P448" s="24">
        <f>K448/Date!$B$2*Date!$B$3+K448</f>
        <v>0</v>
      </c>
      <c r="Q448" s="24">
        <f>J448*Date!$B$3+K448</f>
        <v>0</v>
      </c>
      <c r="R448" s="24">
        <f t="shared" si="41"/>
        <v>0</v>
      </c>
      <c r="S448" s="24">
        <f>J448/2*Date!$B$7+K448</f>
        <v>0</v>
      </c>
      <c r="T448" s="24">
        <f t="shared" si="42"/>
        <v>1000</v>
      </c>
      <c r="U448" s="24">
        <f t="shared" si="43"/>
        <v>0</v>
      </c>
      <c r="V448" s="4">
        <v>0</v>
      </c>
      <c r="W448" s="4"/>
      <c r="X448" s="28" t="str">
        <f t="shared" si="44"/>
        <v>CHOOSE FORMULA</v>
      </c>
      <c r="Y448" s="4"/>
      <c r="Z448" s="4">
        <v>1000</v>
      </c>
    </row>
    <row r="449" spans="1:26">
      <c r="A449" s="1" t="s">
        <v>6</v>
      </c>
      <c r="B449" s="1" t="s">
        <v>456</v>
      </c>
      <c r="C449" s="1" t="s">
        <v>451</v>
      </c>
      <c r="D449" s="1" t="s">
        <v>284</v>
      </c>
      <c r="E449" s="1" t="s">
        <v>8</v>
      </c>
      <c r="F449" s="1" t="s">
        <v>285</v>
      </c>
      <c r="G449" s="4">
        <v>1460</v>
      </c>
      <c r="H449" s="4">
        <v>0</v>
      </c>
      <c r="I449" s="4">
        <v>1460</v>
      </c>
      <c r="J449" s="4">
        <v>34.76</v>
      </c>
      <c r="K449" s="4">
        <v>314.8</v>
      </c>
      <c r="L449" s="4">
        <v>981.65</v>
      </c>
      <c r="M449" s="4">
        <v>1394.63</v>
      </c>
      <c r="N449" s="24">
        <f>IF(AND(B449="60",C449="32"),(J449/'FD Date'!$B$4*'FD Date'!$B$6+K449),(J449/Date!$B$4*Date!$B$6+K449))</f>
        <v>488.6</v>
      </c>
      <c r="O449" s="24">
        <f t="shared" si="40"/>
        <v>69.52</v>
      </c>
      <c r="P449" s="24">
        <f>K449/Date!$B$2*Date!$B$3+K449</f>
        <v>472.20000000000005</v>
      </c>
      <c r="Q449" s="24">
        <f>J449*Date!$B$3+K449</f>
        <v>453.84000000000003</v>
      </c>
      <c r="R449" s="24">
        <f t="shared" si="41"/>
        <v>447.23631029389298</v>
      </c>
      <c r="S449" s="24">
        <f>J449/2*Date!$B$7+K449</f>
        <v>453.84000000000003</v>
      </c>
      <c r="T449" s="24">
        <f t="shared" si="42"/>
        <v>1460</v>
      </c>
      <c r="U449" s="24">
        <f t="shared" si="43"/>
        <v>314.8</v>
      </c>
      <c r="V449" s="4">
        <v>0</v>
      </c>
      <c r="W449" s="4"/>
      <c r="X449" s="28" t="str">
        <f t="shared" si="44"/>
        <v>CHOOSE FORMULA</v>
      </c>
      <c r="Y449" s="4"/>
      <c r="Z449" s="4">
        <v>1460</v>
      </c>
    </row>
    <row r="450" spans="1:26">
      <c r="A450" s="1" t="s">
        <v>6</v>
      </c>
      <c r="B450" s="1" t="s">
        <v>456</v>
      </c>
      <c r="C450" s="1" t="s">
        <v>451</v>
      </c>
      <c r="D450" s="1" t="s">
        <v>388</v>
      </c>
      <c r="E450" s="1" t="s">
        <v>8</v>
      </c>
      <c r="F450" s="1" t="s">
        <v>389</v>
      </c>
      <c r="G450" s="4">
        <v>750</v>
      </c>
      <c r="H450" s="4">
        <v>0</v>
      </c>
      <c r="I450" s="4">
        <v>750</v>
      </c>
      <c r="J450" s="4">
        <v>52.7</v>
      </c>
      <c r="K450" s="4">
        <v>79.69</v>
      </c>
      <c r="L450" s="4">
        <v>136.37</v>
      </c>
      <c r="M450" s="4">
        <v>147</v>
      </c>
      <c r="N450" s="24">
        <f>IF(AND(B450="60",C450="32"),(J450/'FD Date'!$B$4*'FD Date'!$B$6+K450),(J450/Date!$B$4*Date!$B$6+K450))</f>
        <v>343.19</v>
      </c>
      <c r="O450" s="24">
        <f t="shared" si="40"/>
        <v>105.4</v>
      </c>
      <c r="P450" s="24">
        <f>K450/Date!$B$2*Date!$B$3+K450</f>
        <v>119.535</v>
      </c>
      <c r="Q450" s="24">
        <f>J450*Date!$B$3+K450</f>
        <v>290.49</v>
      </c>
      <c r="R450" s="24">
        <f t="shared" si="41"/>
        <v>85.901811248808386</v>
      </c>
      <c r="S450" s="24">
        <f>J450/2*Date!$B$7+K450</f>
        <v>290.49</v>
      </c>
      <c r="T450" s="24">
        <f t="shared" si="42"/>
        <v>750</v>
      </c>
      <c r="U450" s="24">
        <f t="shared" si="43"/>
        <v>79.69</v>
      </c>
      <c r="V450" s="4">
        <v>0</v>
      </c>
      <c r="W450" s="4"/>
      <c r="X450" s="28" t="str">
        <f t="shared" si="44"/>
        <v>CHOOSE FORMULA</v>
      </c>
      <c r="Y450" s="4"/>
      <c r="Z450" s="4">
        <v>500</v>
      </c>
    </row>
    <row r="451" spans="1:26">
      <c r="A451" s="1" t="s">
        <v>6</v>
      </c>
      <c r="B451" s="1" t="s">
        <v>456</v>
      </c>
      <c r="C451" s="1" t="s">
        <v>451</v>
      </c>
      <c r="D451" s="1" t="s">
        <v>452</v>
      </c>
      <c r="E451" s="1" t="s">
        <v>8</v>
      </c>
      <c r="F451" s="1" t="s">
        <v>453</v>
      </c>
      <c r="G451" s="4">
        <v>2710</v>
      </c>
      <c r="H451" s="4">
        <v>0</v>
      </c>
      <c r="I451" s="4">
        <v>2710</v>
      </c>
      <c r="J451" s="4">
        <v>0</v>
      </c>
      <c r="K451" s="4">
        <v>0</v>
      </c>
      <c r="L451" s="4">
        <v>194.95</v>
      </c>
      <c r="M451" s="4">
        <v>194.95</v>
      </c>
      <c r="N451" s="24">
        <f>IF(AND(B451="60",C451="32"),(J451/'FD Date'!$B$4*'FD Date'!$B$6+K451),(J451/Date!$B$4*Date!$B$6+K451))</f>
        <v>0</v>
      </c>
      <c r="O451" s="24">
        <f t="shared" si="40"/>
        <v>0</v>
      </c>
      <c r="P451" s="24">
        <f>K451/Date!$B$2*Date!$B$3+K451</f>
        <v>0</v>
      </c>
      <c r="Q451" s="24">
        <f>J451*Date!$B$3+K451</f>
        <v>0</v>
      </c>
      <c r="R451" s="24">
        <f t="shared" si="41"/>
        <v>0</v>
      </c>
      <c r="S451" s="24">
        <f>J451/2*Date!$B$7+K451</f>
        <v>0</v>
      </c>
      <c r="T451" s="24">
        <f t="shared" si="42"/>
        <v>2710</v>
      </c>
      <c r="U451" s="24">
        <f t="shared" si="43"/>
        <v>0</v>
      </c>
      <c r="V451" s="4">
        <v>0</v>
      </c>
      <c r="W451" s="4"/>
      <c r="X451" s="28" t="str">
        <f t="shared" si="44"/>
        <v>CHOOSE FORMULA</v>
      </c>
      <c r="Y451" s="4"/>
      <c r="Z451" s="4">
        <v>500</v>
      </c>
    </row>
    <row r="452" spans="1:26">
      <c r="A452" s="1" t="s">
        <v>6</v>
      </c>
      <c r="B452" s="1" t="s">
        <v>456</v>
      </c>
      <c r="C452" s="1" t="s">
        <v>451</v>
      </c>
      <c r="D452" s="1" t="s">
        <v>371</v>
      </c>
      <c r="E452" s="1" t="s">
        <v>8</v>
      </c>
      <c r="F452" s="1" t="s">
        <v>402</v>
      </c>
      <c r="G452" s="4">
        <v>11110</v>
      </c>
      <c r="H452" s="4">
        <v>0</v>
      </c>
      <c r="I452" s="4">
        <v>11110</v>
      </c>
      <c r="J452" s="4">
        <v>647.70000000000005</v>
      </c>
      <c r="K452" s="4">
        <v>5760.36</v>
      </c>
      <c r="L452" s="4">
        <v>4288.1400000000003</v>
      </c>
      <c r="M452" s="4">
        <v>7626.09</v>
      </c>
      <c r="N452" s="24">
        <f>IF(AND(B452="60",C452="32"),(J452/'FD Date'!$B$4*'FD Date'!$B$6+K452),(J452/Date!$B$4*Date!$B$6+K452))</f>
        <v>8998.86</v>
      </c>
      <c r="O452" s="24">
        <f t="shared" si="40"/>
        <v>1295.4000000000001</v>
      </c>
      <c r="P452" s="24">
        <f>K452/Date!$B$2*Date!$B$3+K452</f>
        <v>8640.5399999999991</v>
      </c>
      <c r="Q452" s="24">
        <f>J452*Date!$B$3+K452</f>
        <v>8351.16</v>
      </c>
      <c r="R452" s="24">
        <f t="shared" si="41"/>
        <v>10244.307273643117</v>
      </c>
      <c r="S452" s="24">
        <f>J452/2*Date!$B$7+K452</f>
        <v>8351.16</v>
      </c>
      <c r="T452" s="24">
        <f t="shared" si="42"/>
        <v>11110</v>
      </c>
      <c r="U452" s="24">
        <f t="shared" si="43"/>
        <v>5760.36</v>
      </c>
      <c r="V452" s="4">
        <v>0</v>
      </c>
      <c r="W452" s="4"/>
      <c r="X452" s="28" t="str">
        <f t="shared" si="44"/>
        <v>CHOOSE FORMULA</v>
      </c>
      <c r="Y452" s="4"/>
      <c r="Z452" s="4">
        <v>11110</v>
      </c>
    </row>
    <row r="453" spans="1:26">
      <c r="A453" s="1" t="s">
        <v>6</v>
      </c>
      <c r="B453" s="1" t="s">
        <v>456</v>
      </c>
      <c r="C453" s="1" t="s">
        <v>451</v>
      </c>
      <c r="D453" s="1" t="s">
        <v>371</v>
      </c>
      <c r="E453" s="1" t="s">
        <v>13</v>
      </c>
      <c r="F453" s="1" t="s">
        <v>427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24">
        <f>IF(AND(B453="60",C453="32"),(J453/'FD Date'!$B$4*'FD Date'!$B$6+K453),(J453/Date!$B$4*Date!$B$6+K453))</f>
        <v>0</v>
      </c>
      <c r="O453" s="24">
        <f t="shared" si="40"/>
        <v>0</v>
      </c>
      <c r="P453" s="24">
        <f>K453/Date!$B$2*Date!$B$3+K453</f>
        <v>0</v>
      </c>
      <c r="Q453" s="24">
        <f>J453*Date!$B$3+K453</f>
        <v>0</v>
      </c>
      <c r="R453" s="24">
        <f t="shared" si="41"/>
        <v>0</v>
      </c>
      <c r="S453" s="24">
        <f>J453/2*Date!$B$7+K453</f>
        <v>0</v>
      </c>
      <c r="T453" s="24">
        <f t="shared" si="42"/>
        <v>0</v>
      </c>
      <c r="U453" s="24">
        <f t="shared" si="43"/>
        <v>0</v>
      </c>
      <c r="V453" s="4">
        <v>0</v>
      </c>
      <c r="W453" s="4"/>
      <c r="X453" s="28" t="str">
        <f t="shared" si="44"/>
        <v>CHOOSE FORMULA</v>
      </c>
      <c r="Y453" s="4"/>
      <c r="Z453" s="4">
        <v>0</v>
      </c>
    </row>
    <row r="454" spans="1:26">
      <c r="A454" s="1" t="s">
        <v>6</v>
      </c>
      <c r="B454" s="1" t="s">
        <v>456</v>
      </c>
      <c r="C454" s="1" t="s">
        <v>451</v>
      </c>
      <c r="D454" s="1" t="s">
        <v>294</v>
      </c>
      <c r="E454" s="1" t="s">
        <v>8</v>
      </c>
      <c r="F454" s="1" t="s">
        <v>295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24">
        <f>IF(AND(B454="60",C454="32"),(J454/'FD Date'!$B$4*'FD Date'!$B$6+K454),(J454/Date!$B$4*Date!$B$6+K454))</f>
        <v>0</v>
      </c>
      <c r="O454" s="24">
        <f t="shared" si="40"/>
        <v>0</v>
      </c>
      <c r="P454" s="24">
        <f>K454/Date!$B$2*Date!$B$3+K454</f>
        <v>0</v>
      </c>
      <c r="Q454" s="24">
        <f>J454*Date!$B$3+K454</f>
        <v>0</v>
      </c>
      <c r="R454" s="24">
        <f t="shared" si="41"/>
        <v>0</v>
      </c>
      <c r="S454" s="24">
        <f>J454/2*Date!$B$7+K454</f>
        <v>0</v>
      </c>
      <c r="T454" s="24">
        <f t="shared" si="42"/>
        <v>0</v>
      </c>
      <c r="U454" s="24">
        <f t="shared" si="43"/>
        <v>0</v>
      </c>
      <c r="V454" s="4">
        <v>0</v>
      </c>
      <c r="W454" s="4"/>
      <c r="X454" s="28" t="str">
        <f t="shared" si="44"/>
        <v>CHOOSE FORMULA</v>
      </c>
      <c r="Y454" s="4"/>
      <c r="Z454" s="4">
        <v>0</v>
      </c>
    </row>
    <row r="455" spans="1:26">
      <c r="A455" s="1" t="s">
        <v>6</v>
      </c>
      <c r="B455" s="1" t="s">
        <v>456</v>
      </c>
      <c r="C455" s="1" t="s">
        <v>451</v>
      </c>
      <c r="D455" s="1" t="s">
        <v>297</v>
      </c>
      <c r="E455" s="1" t="s">
        <v>8</v>
      </c>
      <c r="F455" s="1" t="s">
        <v>298</v>
      </c>
      <c r="G455" s="4">
        <v>200</v>
      </c>
      <c r="H455" s="4">
        <v>0</v>
      </c>
      <c r="I455" s="4">
        <v>200</v>
      </c>
      <c r="J455" s="4">
        <v>0</v>
      </c>
      <c r="K455" s="4">
        <v>93.31</v>
      </c>
      <c r="L455" s="4">
        <v>141.22999999999999</v>
      </c>
      <c r="M455" s="4">
        <v>221.19</v>
      </c>
      <c r="N455" s="24">
        <f>IF(AND(B455="60",C455="32"),(J455/'FD Date'!$B$4*'FD Date'!$B$6+K455),(J455/Date!$B$4*Date!$B$6+K455))</f>
        <v>93.31</v>
      </c>
      <c r="O455" s="24">
        <f t="shared" si="40"/>
        <v>0</v>
      </c>
      <c r="P455" s="24">
        <f>K455/Date!$B$2*Date!$B$3+K455</f>
        <v>139.965</v>
      </c>
      <c r="Q455" s="24">
        <f>J455*Date!$B$3+K455</f>
        <v>93.31</v>
      </c>
      <c r="R455" s="24">
        <f t="shared" si="41"/>
        <v>146.13919776251507</v>
      </c>
      <c r="S455" s="24">
        <f>J455/2*Date!$B$7+K455</f>
        <v>93.31</v>
      </c>
      <c r="T455" s="24">
        <f t="shared" si="42"/>
        <v>200</v>
      </c>
      <c r="U455" s="24">
        <f t="shared" si="43"/>
        <v>93.31</v>
      </c>
      <c r="V455" s="4">
        <v>0</v>
      </c>
      <c r="W455" s="4"/>
      <c r="X455" s="28" t="str">
        <f t="shared" si="44"/>
        <v>CHOOSE FORMULA</v>
      </c>
      <c r="Y455" s="4"/>
      <c r="Z455" s="4">
        <v>0</v>
      </c>
    </row>
    <row r="456" spans="1:26">
      <c r="A456" s="1" t="s">
        <v>6</v>
      </c>
      <c r="B456" s="1" t="s">
        <v>456</v>
      </c>
      <c r="C456" s="1" t="s">
        <v>451</v>
      </c>
      <c r="D456" s="1" t="s">
        <v>457</v>
      </c>
      <c r="E456" s="1" t="s">
        <v>8</v>
      </c>
      <c r="F456" s="1" t="s">
        <v>296</v>
      </c>
      <c r="G456" s="4">
        <v>198000</v>
      </c>
      <c r="H456" s="4">
        <v>0</v>
      </c>
      <c r="I456" s="4">
        <v>198000</v>
      </c>
      <c r="J456" s="4">
        <v>0</v>
      </c>
      <c r="K456" s="4">
        <v>0</v>
      </c>
      <c r="L456" s="4">
        <v>0</v>
      </c>
      <c r="M456" s="4">
        <v>109105</v>
      </c>
      <c r="N456" s="24">
        <f>IF(AND(B456="60",C456="32"),(J456/'FD Date'!$B$4*'FD Date'!$B$6+K456),(J456/Date!$B$4*Date!$B$6+K456))</f>
        <v>0</v>
      </c>
      <c r="O456" s="24">
        <f t="shared" si="40"/>
        <v>0</v>
      </c>
      <c r="P456" s="24">
        <f>K456/Date!$B$2*Date!$B$3+K456</f>
        <v>0</v>
      </c>
      <c r="Q456" s="24">
        <f>J456*Date!$B$3+K456</f>
        <v>0</v>
      </c>
      <c r="R456" s="24">
        <f t="shared" si="41"/>
        <v>0</v>
      </c>
      <c r="S456" s="24">
        <f>J456/2*Date!$B$7+K456</f>
        <v>0</v>
      </c>
      <c r="T456" s="24">
        <f t="shared" si="42"/>
        <v>198000</v>
      </c>
      <c r="U456" s="24">
        <f t="shared" si="43"/>
        <v>0</v>
      </c>
      <c r="V456" s="4">
        <v>0</v>
      </c>
      <c r="W456" s="4"/>
      <c r="X456" s="28" t="str">
        <f t="shared" si="44"/>
        <v>CHOOSE FORMULA</v>
      </c>
      <c r="Y456" s="4"/>
      <c r="Z456" s="4">
        <v>200000</v>
      </c>
    </row>
    <row r="457" spans="1:26">
      <c r="A457" s="1" t="s">
        <v>6</v>
      </c>
      <c r="B457" s="1" t="s">
        <v>456</v>
      </c>
      <c r="C457" s="1" t="s">
        <v>451</v>
      </c>
      <c r="D457" s="1" t="s">
        <v>299</v>
      </c>
      <c r="E457" s="1" t="s">
        <v>8</v>
      </c>
      <c r="F457" s="1" t="s">
        <v>300</v>
      </c>
      <c r="G457" s="4">
        <v>9220</v>
      </c>
      <c r="H457" s="4">
        <v>0</v>
      </c>
      <c r="I457" s="4">
        <v>9220</v>
      </c>
      <c r="J457" s="4">
        <v>0</v>
      </c>
      <c r="K457" s="4">
        <v>2715</v>
      </c>
      <c r="L457" s="4">
        <v>0</v>
      </c>
      <c r="M457" s="4">
        <v>4160</v>
      </c>
      <c r="N457" s="24">
        <f>IF(AND(B457="60",C457="32"),(J457/'FD Date'!$B$4*'FD Date'!$B$6+K457),(J457/Date!$B$4*Date!$B$6+K457))</f>
        <v>2715</v>
      </c>
      <c r="O457" s="24">
        <f t="shared" si="40"/>
        <v>0</v>
      </c>
      <c r="P457" s="24">
        <f>K457/Date!$B$2*Date!$B$3+K457</f>
        <v>4072.5</v>
      </c>
      <c r="Q457" s="24">
        <f>J457*Date!$B$3+K457</f>
        <v>2715</v>
      </c>
      <c r="R457" s="24">
        <f t="shared" si="41"/>
        <v>0</v>
      </c>
      <c r="S457" s="24">
        <f>J457/2*Date!$B$7+K457</f>
        <v>2715</v>
      </c>
      <c r="T457" s="24">
        <f t="shared" si="42"/>
        <v>9220</v>
      </c>
      <c r="U457" s="24">
        <f t="shared" si="43"/>
        <v>2715</v>
      </c>
      <c r="V457" s="4">
        <v>0</v>
      </c>
      <c r="W457" s="4"/>
      <c r="X457" s="28" t="str">
        <f t="shared" si="44"/>
        <v>CHOOSE FORMULA</v>
      </c>
      <c r="Y457" s="4"/>
      <c r="Z457" s="4">
        <v>5000</v>
      </c>
    </row>
    <row r="458" spans="1:26">
      <c r="A458" s="1" t="s">
        <v>6</v>
      </c>
      <c r="B458" s="1" t="s">
        <v>456</v>
      </c>
      <c r="C458" s="1" t="s">
        <v>451</v>
      </c>
      <c r="D458" s="1" t="s">
        <v>392</v>
      </c>
      <c r="E458" s="1" t="s">
        <v>8</v>
      </c>
      <c r="F458" s="1" t="s">
        <v>393</v>
      </c>
      <c r="G458" s="4">
        <v>4790</v>
      </c>
      <c r="H458" s="4">
        <v>0</v>
      </c>
      <c r="I458" s="4">
        <v>4790</v>
      </c>
      <c r="J458" s="4">
        <v>0</v>
      </c>
      <c r="K458" s="4">
        <v>66.650000000000006</v>
      </c>
      <c r="L458" s="4">
        <v>312.89</v>
      </c>
      <c r="M458" s="4">
        <v>512.89</v>
      </c>
      <c r="N458" s="24">
        <f>IF(AND(B458="60",C458="32"),(J458/'FD Date'!$B$4*'FD Date'!$B$6+K458),(J458/Date!$B$4*Date!$B$6+K458))</f>
        <v>66.650000000000006</v>
      </c>
      <c r="O458" s="24">
        <f t="shared" si="40"/>
        <v>0</v>
      </c>
      <c r="P458" s="24">
        <f>K458/Date!$B$2*Date!$B$3+K458</f>
        <v>99.975000000000009</v>
      </c>
      <c r="Q458" s="24">
        <f>J458*Date!$B$3+K458</f>
        <v>66.650000000000006</v>
      </c>
      <c r="R458" s="24">
        <f t="shared" si="41"/>
        <v>109.25283166608074</v>
      </c>
      <c r="S458" s="24">
        <f>J458/2*Date!$B$7+K458</f>
        <v>66.650000000000006</v>
      </c>
      <c r="T458" s="24">
        <f t="shared" si="42"/>
        <v>4790</v>
      </c>
      <c r="U458" s="24">
        <f t="shared" si="43"/>
        <v>66.650000000000006</v>
      </c>
      <c r="V458" s="4">
        <v>0</v>
      </c>
      <c r="W458" s="4"/>
      <c r="X458" s="28" t="str">
        <f t="shared" si="44"/>
        <v>CHOOSE FORMULA</v>
      </c>
      <c r="Y458" s="4"/>
      <c r="Z458" s="4">
        <v>4000</v>
      </c>
    </row>
    <row r="459" spans="1:26">
      <c r="A459" s="1" t="s">
        <v>6</v>
      </c>
      <c r="B459" s="1" t="s">
        <v>456</v>
      </c>
      <c r="C459" s="1" t="s">
        <v>451</v>
      </c>
      <c r="D459" s="1" t="s">
        <v>301</v>
      </c>
      <c r="E459" s="1" t="s">
        <v>8</v>
      </c>
      <c r="F459" s="1" t="s">
        <v>302</v>
      </c>
      <c r="G459" s="4">
        <v>2650</v>
      </c>
      <c r="H459" s="4">
        <v>0</v>
      </c>
      <c r="I459" s="4">
        <v>2650</v>
      </c>
      <c r="J459" s="4">
        <v>-665</v>
      </c>
      <c r="K459" s="4">
        <v>756.12</v>
      </c>
      <c r="L459" s="4">
        <v>20</v>
      </c>
      <c r="M459" s="4">
        <v>44.67</v>
      </c>
      <c r="N459" s="24">
        <f>IF(AND(B459="60",C459="32"),(J459/'FD Date'!$B$4*'FD Date'!$B$6+K459),(J459/Date!$B$4*Date!$B$6+K459))</f>
        <v>-2568.88</v>
      </c>
      <c r="O459" s="24">
        <f t="shared" si="40"/>
        <v>-1330</v>
      </c>
      <c r="P459" s="24">
        <f>K459/Date!$B$2*Date!$B$3+K459</f>
        <v>1134.18</v>
      </c>
      <c r="Q459" s="24">
        <f>J459*Date!$B$3+K459</f>
        <v>-1903.88</v>
      </c>
      <c r="R459" s="24">
        <f t="shared" si="41"/>
        <v>1688.79402</v>
      </c>
      <c r="S459" s="24">
        <f>J459/2*Date!$B$7+K459</f>
        <v>-1903.88</v>
      </c>
      <c r="T459" s="24">
        <f t="shared" si="42"/>
        <v>2650</v>
      </c>
      <c r="U459" s="24">
        <f t="shared" si="43"/>
        <v>756.12</v>
      </c>
      <c r="V459" s="4">
        <v>0</v>
      </c>
      <c r="W459" s="4"/>
      <c r="X459" s="28" t="str">
        <f t="shared" si="44"/>
        <v>CHOOSE FORMULA</v>
      </c>
      <c r="Y459" s="4"/>
      <c r="Z459" s="4">
        <v>3000</v>
      </c>
    </row>
    <row r="460" spans="1:26">
      <c r="A460" s="1" t="s">
        <v>6</v>
      </c>
      <c r="B460" s="1" t="s">
        <v>456</v>
      </c>
      <c r="C460" s="1" t="s">
        <v>451</v>
      </c>
      <c r="D460" s="1" t="s">
        <v>303</v>
      </c>
      <c r="E460" s="1" t="s">
        <v>8</v>
      </c>
      <c r="F460" s="1" t="s">
        <v>304</v>
      </c>
      <c r="G460" s="4">
        <v>1250</v>
      </c>
      <c r="H460" s="4">
        <v>0</v>
      </c>
      <c r="I460" s="4">
        <v>1250</v>
      </c>
      <c r="J460" s="4">
        <v>455</v>
      </c>
      <c r="K460" s="4">
        <v>455</v>
      </c>
      <c r="L460" s="4">
        <v>0</v>
      </c>
      <c r="M460" s="4">
        <v>980</v>
      </c>
      <c r="N460" s="24">
        <f>IF(AND(B460="60",C460="32"),(J460/'FD Date'!$B$4*'FD Date'!$B$6+K460),(J460/Date!$B$4*Date!$B$6+K460))</f>
        <v>2730</v>
      </c>
      <c r="O460" s="24">
        <f t="shared" si="40"/>
        <v>910</v>
      </c>
      <c r="P460" s="24">
        <f>K460/Date!$B$2*Date!$B$3+K460</f>
        <v>682.5</v>
      </c>
      <c r="Q460" s="24">
        <f>J460*Date!$B$3+K460</f>
        <v>2275</v>
      </c>
      <c r="R460" s="24">
        <f t="shared" si="41"/>
        <v>0</v>
      </c>
      <c r="S460" s="24">
        <f>J460/2*Date!$B$7+K460</f>
        <v>2275</v>
      </c>
      <c r="T460" s="24">
        <f t="shared" si="42"/>
        <v>1250</v>
      </c>
      <c r="U460" s="24">
        <f t="shared" si="43"/>
        <v>455</v>
      </c>
      <c r="V460" s="4">
        <v>0</v>
      </c>
      <c r="W460" s="4"/>
      <c r="X460" s="28" t="str">
        <f t="shared" si="44"/>
        <v>CHOOSE FORMULA</v>
      </c>
      <c r="Y460" s="4"/>
      <c r="Z460" s="4">
        <v>1250</v>
      </c>
    </row>
    <row r="461" spans="1:26">
      <c r="A461" s="1" t="s">
        <v>6</v>
      </c>
      <c r="B461" s="1" t="s">
        <v>456</v>
      </c>
      <c r="C461" s="1" t="s">
        <v>451</v>
      </c>
      <c r="D461" s="1" t="s">
        <v>305</v>
      </c>
      <c r="E461" s="1" t="s">
        <v>8</v>
      </c>
      <c r="F461" s="1" t="s">
        <v>306</v>
      </c>
      <c r="G461" s="4">
        <v>2100</v>
      </c>
      <c r="H461" s="4">
        <v>0</v>
      </c>
      <c r="I461" s="4">
        <v>2100</v>
      </c>
      <c r="J461" s="4">
        <v>0</v>
      </c>
      <c r="K461" s="4">
        <v>745</v>
      </c>
      <c r="L461" s="4">
        <v>0</v>
      </c>
      <c r="M461" s="4">
        <v>0</v>
      </c>
      <c r="N461" s="24">
        <f>IF(AND(B461="60",C461="32"),(J461/'FD Date'!$B$4*'FD Date'!$B$6+K461),(J461/Date!$B$4*Date!$B$6+K461))</f>
        <v>745</v>
      </c>
      <c r="O461" s="24">
        <f t="shared" si="40"/>
        <v>0</v>
      </c>
      <c r="P461" s="24">
        <f>K461/Date!$B$2*Date!$B$3+K461</f>
        <v>1117.5</v>
      </c>
      <c r="Q461" s="24">
        <f>J461*Date!$B$3+K461</f>
        <v>745</v>
      </c>
      <c r="R461" s="24">
        <f t="shared" si="41"/>
        <v>0</v>
      </c>
      <c r="S461" s="24">
        <f>J461/2*Date!$B$7+K461</f>
        <v>745</v>
      </c>
      <c r="T461" s="24">
        <f t="shared" si="42"/>
        <v>2100</v>
      </c>
      <c r="U461" s="24">
        <f t="shared" si="43"/>
        <v>745</v>
      </c>
      <c r="V461" s="4">
        <v>0</v>
      </c>
      <c r="W461" s="4"/>
      <c r="X461" s="28" t="str">
        <f t="shared" si="44"/>
        <v>CHOOSE FORMULA</v>
      </c>
      <c r="Y461" s="4"/>
      <c r="Z461" s="4">
        <v>1500</v>
      </c>
    </row>
    <row r="462" spans="1:26">
      <c r="A462" s="1" t="s">
        <v>6</v>
      </c>
      <c r="B462" s="1" t="s">
        <v>456</v>
      </c>
      <c r="C462" s="1" t="s">
        <v>451</v>
      </c>
      <c r="D462" s="1" t="s">
        <v>379</v>
      </c>
      <c r="E462" s="1" t="s">
        <v>8</v>
      </c>
      <c r="F462" s="1" t="s">
        <v>380</v>
      </c>
      <c r="G462" s="4">
        <v>20780</v>
      </c>
      <c r="H462" s="4">
        <v>0</v>
      </c>
      <c r="I462" s="4">
        <v>20780</v>
      </c>
      <c r="J462" s="4">
        <v>2255</v>
      </c>
      <c r="K462" s="4">
        <v>13839.87</v>
      </c>
      <c r="L462" s="4">
        <v>7140.92</v>
      </c>
      <c r="M462" s="4">
        <v>14693.53</v>
      </c>
      <c r="N462" s="24">
        <f>IF(AND(B462="60",C462="32"),(J462/'FD Date'!$B$4*'FD Date'!$B$6+K462),(J462/Date!$B$4*Date!$B$6+K462))</f>
        <v>25114.870000000003</v>
      </c>
      <c r="O462" s="24">
        <f t="shared" si="40"/>
        <v>4510</v>
      </c>
      <c r="P462" s="24">
        <f>K462/Date!$B$2*Date!$B$3+K462</f>
        <v>20759.805</v>
      </c>
      <c r="Q462" s="24">
        <f>J462*Date!$B$3+K462</f>
        <v>22859.870000000003</v>
      </c>
      <c r="R462" s="24">
        <f t="shared" si="41"/>
        <v>28477.639441570558</v>
      </c>
      <c r="S462" s="24">
        <f>J462/2*Date!$B$7+K462</f>
        <v>22859.870000000003</v>
      </c>
      <c r="T462" s="24">
        <f t="shared" si="42"/>
        <v>20780</v>
      </c>
      <c r="U462" s="24">
        <f t="shared" si="43"/>
        <v>13839.87</v>
      </c>
      <c r="V462" s="4">
        <v>0</v>
      </c>
      <c r="W462" s="4"/>
      <c r="X462" s="28" t="str">
        <f t="shared" si="44"/>
        <v>CHOOSE FORMULA</v>
      </c>
      <c r="Y462" s="4"/>
      <c r="Z462" s="4">
        <v>25903</v>
      </c>
    </row>
    <row r="463" spans="1:26">
      <c r="A463" s="1" t="s">
        <v>6</v>
      </c>
      <c r="B463" s="1" t="s">
        <v>456</v>
      </c>
      <c r="C463" s="1" t="s">
        <v>451</v>
      </c>
      <c r="D463" s="1" t="s">
        <v>381</v>
      </c>
      <c r="E463" s="1" t="s">
        <v>8</v>
      </c>
      <c r="F463" s="1" t="s">
        <v>382</v>
      </c>
      <c r="G463" s="4">
        <v>4500</v>
      </c>
      <c r="H463" s="4">
        <v>0</v>
      </c>
      <c r="I463" s="4">
        <v>4500</v>
      </c>
      <c r="J463" s="4">
        <v>670.08</v>
      </c>
      <c r="K463" s="4">
        <v>4472.8500000000004</v>
      </c>
      <c r="L463" s="4">
        <v>4052.33</v>
      </c>
      <c r="M463" s="4">
        <v>6785.93</v>
      </c>
      <c r="N463" s="24">
        <f>IF(AND(B463="60",C463="32"),(J463/'FD Date'!$B$4*'FD Date'!$B$6+K463),(J463/Date!$B$4*Date!$B$6+K463))</f>
        <v>7823.25</v>
      </c>
      <c r="O463" s="24">
        <f t="shared" si="40"/>
        <v>1340.16</v>
      </c>
      <c r="P463" s="24">
        <f>K463/Date!$B$2*Date!$B$3+K463</f>
        <v>6709.2750000000005</v>
      </c>
      <c r="Q463" s="24">
        <f>J463*Date!$B$3+K463</f>
        <v>7153.17</v>
      </c>
      <c r="R463" s="24">
        <f t="shared" si="41"/>
        <v>7490.1222261020212</v>
      </c>
      <c r="S463" s="24">
        <f>J463/2*Date!$B$7+K463</f>
        <v>7153.17</v>
      </c>
      <c r="T463" s="24">
        <f t="shared" si="42"/>
        <v>4500</v>
      </c>
      <c r="U463" s="24">
        <f t="shared" si="43"/>
        <v>4472.8500000000004</v>
      </c>
      <c r="V463" s="4">
        <v>0</v>
      </c>
      <c r="W463" s="4"/>
      <c r="X463" s="28" t="str">
        <f t="shared" si="44"/>
        <v>CHOOSE FORMULA</v>
      </c>
      <c r="Y463" s="4"/>
      <c r="Z463" s="4">
        <v>7251</v>
      </c>
    </row>
    <row r="464" spans="1:26">
      <c r="A464" s="1" t="s">
        <v>6</v>
      </c>
      <c r="B464" s="1" t="s">
        <v>456</v>
      </c>
      <c r="C464" s="1" t="s">
        <v>451</v>
      </c>
      <c r="D464" s="1" t="s">
        <v>383</v>
      </c>
      <c r="E464" s="1" t="s">
        <v>8</v>
      </c>
      <c r="F464" s="1" t="s">
        <v>384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1039.02</v>
      </c>
      <c r="M464" s="4">
        <v>1039.02</v>
      </c>
      <c r="N464" s="24">
        <f>IF(AND(B464="60",C464="32"),(J464/'FD Date'!$B$4*'FD Date'!$B$6+K464),(J464/Date!$B$4*Date!$B$6+K464))</f>
        <v>0</v>
      </c>
      <c r="O464" s="24">
        <f t="shared" si="40"/>
        <v>0</v>
      </c>
      <c r="P464" s="24">
        <f>K464/Date!$B$2*Date!$B$3+K464</f>
        <v>0</v>
      </c>
      <c r="Q464" s="24">
        <f>J464*Date!$B$3+K464</f>
        <v>0</v>
      </c>
      <c r="R464" s="24">
        <f t="shared" si="41"/>
        <v>0</v>
      </c>
      <c r="S464" s="24">
        <f>J464/2*Date!$B$7+K464</f>
        <v>0</v>
      </c>
      <c r="T464" s="24">
        <f t="shared" si="42"/>
        <v>0</v>
      </c>
      <c r="U464" s="24">
        <f t="shared" si="43"/>
        <v>0</v>
      </c>
      <c r="V464" s="4">
        <v>0</v>
      </c>
      <c r="W464" s="4"/>
      <c r="X464" s="28" t="str">
        <f t="shared" si="44"/>
        <v>CHOOSE FORMULA</v>
      </c>
      <c r="Y464" s="4"/>
      <c r="Z464" s="4">
        <v>0</v>
      </c>
    </row>
    <row r="465" spans="1:26">
      <c r="A465" s="1" t="s">
        <v>6</v>
      </c>
      <c r="B465" s="1" t="s">
        <v>456</v>
      </c>
      <c r="C465" s="1" t="s">
        <v>451</v>
      </c>
      <c r="D465" s="1" t="s">
        <v>307</v>
      </c>
      <c r="E465" s="1" t="s">
        <v>8</v>
      </c>
      <c r="F465" s="1" t="s">
        <v>308</v>
      </c>
      <c r="G465" s="4">
        <v>1900</v>
      </c>
      <c r="H465" s="4">
        <v>0</v>
      </c>
      <c r="I465" s="4">
        <v>1900</v>
      </c>
      <c r="J465" s="4">
        <v>0</v>
      </c>
      <c r="K465" s="4">
        <v>1295</v>
      </c>
      <c r="L465" s="4">
        <v>2282.98</v>
      </c>
      <c r="M465" s="4">
        <v>2366.96</v>
      </c>
      <c r="N465" s="24">
        <f>IF(AND(B465="60",C465="32"),(J465/'FD Date'!$B$4*'FD Date'!$B$6+K465),(J465/Date!$B$4*Date!$B$6+K465))</f>
        <v>1295</v>
      </c>
      <c r="O465" s="24">
        <f t="shared" si="40"/>
        <v>0</v>
      </c>
      <c r="P465" s="24">
        <f>K465/Date!$B$2*Date!$B$3+K465</f>
        <v>1942.5</v>
      </c>
      <c r="Q465" s="24">
        <f>J465*Date!$B$3+K465</f>
        <v>1295</v>
      </c>
      <c r="R465" s="24">
        <f t="shared" si="41"/>
        <v>1342.6369043968848</v>
      </c>
      <c r="S465" s="24">
        <f>J465/2*Date!$B$7+K465</f>
        <v>1295</v>
      </c>
      <c r="T465" s="24">
        <f t="shared" si="42"/>
        <v>1900</v>
      </c>
      <c r="U465" s="24">
        <f t="shared" si="43"/>
        <v>1295</v>
      </c>
      <c r="V465" s="4">
        <v>0</v>
      </c>
      <c r="W465" s="4"/>
      <c r="X465" s="28" t="str">
        <f t="shared" si="44"/>
        <v>CHOOSE FORMULA</v>
      </c>
      <c r="Y465" s="4"/>
      <c r="Z465" s="4">
        <v>1900</v>
      </c>
    </row>
    <row r="466" spans="1:26">
      <c r="A466" s="1" t="s">
        <v>6</v>
      </c>
      <c r="B466" s="1" t="s">
        <v>456</v>
      </c>
      <c r="C466" s="1" t="s">
        <v>451</v>
      </c>
      <c r="D466" s="1" t="s">
        <v>458</v>
      </c>
      <c r="E466" s="1" t="s">
        <v>8</v>
      </c>
      <c r="F466" s="1" t="s">
        <v>459</v>
      </c>
      <c r="G466" s="4">
        <v>5350</v>
      </c>
      <c r="H466" s="4">
        <v>0</v>
      </c>
      <c r="I466" s="4">
        <v>5350</v>
      </c>
      <c r="J466" s="4">
        <v>0</v>
      </c>
      <c r="K466" s="4">
        <v>100</v>
      </c>
      <c r="L466" s="4">
        <v>40</v>
      </c>
      <c r="M466" s="4">
        <v>8480</v>
      </c>
      <c r="N466" s="24">
        <f>IF(AND(B466="60",C466="32"),(J466/'FD Date'!$B$4*'FD Date'!$B$6+K466),(J466/Date!$B$4*Date!$B$6+K466))</f>
        <v>100</v>
      </c>
      <c r="O466" s="24">
        <f t="shared" si="40"/>
        <v>0</v>
      </c>
      <c r="P466" s="24">
        <f>K466/Date!$B$2*Date!$B$3+K466</f>
        <v>150</v>
      </c>
      <c r="Q466" s="24">
        <f>J466*Date!$B$3+K466</f>
        <v>100</v>
      </c>
      <c r="R466" s="24">
        <f t="shared" si="41"/>
        <v>21200</v>
      </c>
      <c r="S466" s="24">
        <f>J466/2*Date!$B$7+K466</f>
        <v>100</v>
      </c>
      <c r="T466" s="24">
        <f t="shared" si="42"/>
        <v>5350</v>
      </c>
      <c r="U466" s="24">
        <f t="shared" si="43"/>
        <v>100</v>
      </c>
      <c r="V466" s="4">
        <v>0</v>
      </c>
      <c r="W466" s="4"/>
      <c r="X466" s="28" t="str">
        <f t="shared" si="44"/>
        <v>CHOOSE FORMULA</v>
      </c>
      <c r="Y466" s="4"/>
      <c r="Z466" s="4">
        <v>8500</v>
      </c>
    </row>
    <row r="467" spans="1:26">
      <c r="A467" s="1" t="s">
        <v>6</v>
      </c>
      <c r="B467" s="1" t="s">
        <v>456</v>
      </c>
      <c r="C467" s="1" t="s">
        <v>451</v>
      </c>
      <c r="D467" s="1" t="s">
        <v>454</v>
      </c>
      <c r="E467" s="1" t="s">
        <v>8</v>
      </c>
      <c r="F467" s="1" t="s">
        <v>455</v>
      </c>
      <c r="G467" s="4">
        <v>20000</v>
      </c>
      <c r="H467" s="4">
        <v>0</v>
      </c>
      <c r="I467" s="4">
        <v>20000</v>
      </c>
      <c r="J467" s="4">
        <v>0</v>
      </c>
      <c r="K467" s="4">
        <v>15000</v>
      </c>
      <c r="L467" s="4">
        <v>15000</v>
      </c>
      <c r="M467" s="4">
        <v>20000</v>
      </c>
      <c r="N467" s="24">
        <f>IF(AND(B467="60",C467="32"),(J467/'FD Date'!$B$4*'FD Date'!$B$6+K467),(J467/Date!$B$4*Date!$B$6+K467))</f>
        <v>15000</v>
      </c>
      <c r="O467" s="24">
        <f t="shared" si="40"/>
        <v>0</v>
      </c>
      <c r="P467" s="24">
        <f>K467/Date!$B$2*Date!$B$3+K467</f>
        <v>22500</v>
      </c>
      <c r="Q467" s="24">
        <f>J467*Date!$B$3+K467</f>
        <v>15000</v>
      </c>
      <c r="R467" s="24">
        <f t="shared" si="41"/>
        <v>20000</v>
      </c>
      <c r="S467" s="24">
        <f>J467/2*Date!$B$7+K467</f>
        <v>15000</v>
      </c>
      <c r="T467" s="24">
        <f t="shared" si="42"/>
        <v>20000</v>
      </c>
      <c r="U467" s="24">
        <f t="shared" si="43"/>
        <v>15000</v>
      </c>
      <c r="V467" s="4">
        <v>0</v>
      </c>
      <c r="W467" s="4"/>
      <c r="X467" s="28" t="str">
        <f t="shared" si="44"/>
        <v>CHOOSE FORMULA</v>
      </c>
      <c r="Y467" s="4"/>
      <c r="Z467" s="4">
        <v>20000</v>
      </c>
    </row>
    <row r="468" spans="1:26">
      <c r="A468" s="1" t="s">
        <v>6</v>
      </c>
      <c r="B468" s="1" t="s">
        <v>456</v>
      </c>
      <c r="C468" s="1" t="s">
        <v>451</v>
      </c>
      <c r="D468" s="1" t="s">
        <v>454</v>
      </c>
      <c r="E468" s="1" t="s">
        <v>13</v>
      </c>
      <c r="F468" s="1" t="s">
        <v>460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24">
        <f>IF(AND(B468="60",C468="32"),(J468/'FD Date'!$B$4*'FD Date'!$B$6+K468),(J468/Date!$B$4*Date!$B$6+K468))</f>
        <v>0</v>
      </c>
      <c r="O468" s="24">
        <f t="shared" si="40"/>
        <v>0</v>
      </c>
      <c r="P468" s="24">
        <f>K468/Date!$B$2*Date!$B$3+K468</f>
        <v>0</v>
      </c>
      <c r="Q468" s="24">
        <f>J468*Date!$B$3+K468</f>
        <v>0</v>
      </c>
      <c r="R468" s="24">
        <f t="shared" si="41"/>
        <v>0</v>
      </c>
      <c r="S468" s="24">
        <f>J468/2*Date!$B$7+K468</f>
        <v>0</v>
      </c>
      <c r="T468" s="24">
        <f t="shared" si="42"/>
        <v>0</v>
      </c>
      <c r="U468" s="24">
        <f t="shared" si="43"/>
        <v>0</v>
      </c>
      <c r="V468" s="4">
        <v>0</v>
      </c>
      <c r="W468" s="4"/>
      <c r="X468" s="28" t="str">
        <f t="shared" si="44"/>
        <v>CHOOSE FORMULA</v>
      </c>
      <c r="Y468" s="4"/>
      <c r="Z468" s="4">
        <v>0</v>
      </c>
    </row>
    <row r="469" spans="1:26">
      <c r="A469" s="1" t="s">
        <v>6</v>
      </c>
      <c r="B469" s="1" t="s">
        <v>456</v>
      </c>
      <c r="C469" s="1" t="s">
        <v>451</v>
      </c>
      <c r="D469" s="1" t="s">
        <v>309</v>
      </c>
      <c r="E469" s="1" t="s">
        <v>8</v>
      </c>
      <c r="F469" s="1" t="s">
        <v>310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24">
        <f>IF(AND(B469="60",C469="32"),(J469/'FD Date'!$B$4*'FD Date'!$B$6+K469),(J469/Date!$B$4*Date!$B$6+K469))</f>
        <v>0</v>
      </c>
      <c r="O469" s="24">
        <f t="shared" si="40"/>
        <v>0</v>
      </c>
      <c r="P469" s="24">
        <f>K469/Date!$B$2*Date!$B$3+K469</f>
        <v>0</v>
      </c>
      <c r="Q469" s="24">
        <f>J469*Date!$B$3+K469</f>
        <v>0</v>
      </c>
      <c r="R469" s="24">
        <f t="shared" si="41"/>
        <v>0</v>
      </c>
      <c r="S469" s="24">
        <f>J469/2*Date!$B$7+K469</f>
        <v>0</v>
      </c>
      <c r="T469" s="24">
        <f t="shared" si="42"/>
        <v>0</v>
      </c>
      <c r="U469" s="24">
        <f t="shared" si="43"/>
        <v>0</v>
      </c>
      <c r="V469" s="4">
        <v>0</v>
      </c>
      <c r="W469" s="4"/>
      <c r="X469" s="28" t="str">
        <f t="shared" si="44"/>
        <v>CHOOSE FORMULA</v>
      </c>
      <c r="Y469" s="4"/>
      <c r="Z469" s="4">
        <v>0</v>
      </c>
    </row>
    <row r="470" spans="1:26">
      <c r="A470" s="1" t="s">
        <v>6</v>
      </c>
      <c r="B470" s="1" t="s">
        <v>456</v>
      </c>
      <c r="C470" s="1" t="s">
        <v>451</v>
      </c>
      <c r="D470" s="1" t="s">
        <v>313</v>
      </c>
      <c r="E470" s="1" t="s">
        <v>8</v>
      </c>
      <c r="F470" s="1" t="s">
        <v>314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24">
        <f>IF(AND(B470="60",C470="32"),(J470/'FD Date'!$B$4*'FD Date'!$B$6+K470),(J470/Date!$B$4*Date!$B$6+K470))</f>
        <v>0</v>
      </c>
      <c r="O470" s="24">
        <f t="shared" si="40"/>
        <v>0</v>
      </c>
      <c r="P470" s="24">
        <f>K470/Date!$B$2*Date!$B$3+K470</f>
        <v>0</v>
      </c>
      <c r="Q470" s="24">
        <f>J470*Date!$B$3+K470</f>
        <v>0</v>
      </c>
      <c r="R470" s="24">
        <f t="shared" si="41"/>
        <v>0</v>
      </c>
      <c r="S470" s="24">
        <f>J470/2*Date!$B$7+K470</f>
        <v>0</v>
      </c>
      <c r="T470" s="24">
        <f t="shared" si="42"/>
        <v>0</v>
      </c>
      <c r="U470" s="24">
        <f t="shared" si="43"/>
        <v>0</v>
      </c>
      <c r="V470" s="4">
        <v>0</v>
      </c>
      <c r="W470" s="4"/>
      <c r="X470" s="28" t="str">
        <f t="shared" si="44"/>
        <v>CHOOSE FORMULA</v>
      </c>
      <c r="Y470" s="4"/>
      <c r="Z470" s="4">
        <v>0</v>
      </c>
    </row>
    <row r="471" spans="1:26">
      <c r="A471" s="1" t="s">
        <v>6</v>
      </c>
      <c r="B471" s="1" t="s">
        <v>456</v>
      </c>
      <c r="C471" s="1" t="s">
        <v>451</v>
      </c>
      <c r="D471" s="1" t="s">
        <v>461</v>
      </c>
      <c r="E471" s="1" t="s">
        <v>13</v>
      </c>
      <c r="F471" s="1" t="s">
        <v>462</v>
      </c>
      <c r="G471" s="4">
        <v>0</v>
      </c>
      <c r="H471" s="4">
        <v>8410220</v>
      </c>
      <c r="I471" s="4">
        <v>8410220</v>
      </c>
      <c r="J471" s="4">
        <v>0</v>
      </c>
      <c r="K471" s="4">
        <v>8410210.1999999993</v>
      </c>
      <c r="L471" s="4">
        <v>0</v>
      </c>
      <c r="M471" s="4">
        <v>0</v>
      </c>
      <c r="N471" s="24">
        <f>IF(AND(B471="60",C471="32"),(J471/'FD Date'!$B$4*'FD Date'!$B$6+K471),(J471/Date!$B$4*Date!$B$6+K471))</f>
        <v>8410210.1999999993</v>
      </c>
      <c r="O471" s="24">
        <f t="shared" si="40"/>
        <v>0</v>
      </c>
      <c r="P471" s="24">
        <f>K471/Date!$B$2*Date!$B$3+K471</f>
        <v>12615315.299999999</v>
      </c>
      <c r="Q471" s="24">
        <f>J471*Date!$B$3+K471</f>
        <v>8410210.1999999993</v>
      </c>
      <c r="R471" s="24">
        <f t="shared" si="41"/>
        <v>0</v>
      </c>
      <c r="S471" s="24">
        <f>J471/2*Date!$B$7+K471</f>
        <v>8410210.1999999993</v>
      </c>
      <c r="T471" s="24">
        <f t="shared" si="42"/>
        <v>8410220</v>
      </c>
      <c r="U471" s="24">
        <f t="shared" si="43"/>
        <v>8410210.1999999993</v>
      </c>
      <c r="V471" s="4">
        <v>0</v>
      </c>
      <c r="W471" s="4"/>
      <c r="X471" s="28" t="str">
        <f t="shared" si="44"/>
        <v>CHOOSE FORMULA</v>
      </c>
      <c r="Y471" s="4"/>
      <c r="Z471" s="4">
        <v>8410210</v>
      </c>
    </row>
    <row r="472" spans="1:26">
      <c r="A472" s="1" t="s">
        <v>6</v>
      </c>
      <c r="B472" s="1" t="s">
        <v>456</v>
      </c>
      <c r="C472" s="1" t="s">
        <v>463</v>
      </c>
      <c r="D472" s="1" t="s">
        <v>315</v>
      </c>
      <c r="E472" s="1" t="s">
        <v>13</v>
      </c>
      <c r="F472" s="1" t="s">
        <v>316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2556.9299999999998</v>
      </c>
      <c r="M472" s="4">
        <v>2556.9299999999998</v>
      </c>
      <c r="N472" s="24">
        <f>IF(AND(B472="60",C472="32"),(J472/'FD Date'!$B$4*'FD Date'!$B$6+K472),(J472/Date!$B$4*Date!$B$6+K472))</f>
        <v>0</v>
      </c>
      <c r="O472" s="24">
        <f t="shared" ref="O472:O523" si="45">J472*2</f>
        <v>0</v>
      </c>
      <c r="P472" s="24">
        <f>K472/Date!$B$2*Date!$B$3+K472</f>
        <v>0</v>
      </c>
      <c r="Q472" s="24">
        <f>J472*Date!$B$3+K472</f>
        <v>0</v>
      </c>
      <c r="R472" s="24">
        <f t="shared" ref="R472:R523" si="46">IF(OR(L472=0,M472=0),0,K472/(L472/M472))</f>
        <v>0</v>
      </c>
      <c r="S472" s="24">
        <f>J472/2*Date!$B$7+K472</f>
        <v>0</v>
      </c>
      <c r="T472" s="24">
        <f t="shared" ref="T472:T523" si="47">I472</f>
        <v>0</v>
      </c>
      <c r="U472" s="24">
        <f t="shared" ref="U472:U523" si="48">K472</f>
        <v>0</v>
      </c>
      <c r="V472" s="4">
        <v>0</v>
      </c>
      <c r="W472" s="4"/>
      <c r="X472" s="28" t="str">
        <f t="shared" ref="X472:X523" si="49">IF($W472=1,($N472+$V472),IF($W472=2,($O472+$V472), IF($W472=3,($P472+$V472), IF($W472=4,($Q472+$V472), IF($W472=5,($R472+$V472), IF($W472=6,($S472+$V472), IF($W472=7,($T472+$V472), IF($W472=8,($U472+$V472),"CHOOSE FORMULA"))))))))</f>
        <v>CHOOSE FORMULA</v>
      </c>
      <c r="Y472" s="4"/>
      <c r="Z472" s="4">
        <v>0</v>
      </c>
    </row>
    <row r="473" spans="1:26">
      <c r="A473" s="1" t="s">
        <v>6</v>
      </c>
      <c r="B473" s="1" t="s">
        <v>456</v>
      </c>
      <c r="C473" s="1" t="s">
        <v>463</v>
      </c>
      <c r="D473" s="1" t="s">
        <v>318</v>
      </c>
      <c r="E473" s="1" t="s">
        <v>8</v>
      </c>
      <c r="F473" s="1" t="s">
        <v>319</v>
      </c>
      <c r="G473" s="4">
        <v>312876</v>
      </c>
      <c r="H473" s="4">
        <v>0</v>
      </c>
      <c r="I473" s="4">
        <v>312876</v>
      </c>
      <c r="J473" s="4">
        <v>18841.59</v>
      </c>
      <c r="K473" s="4">
        <v>161954.62</v>
      </c>
      <c r="L473" s="4">
        <v>174287.62</v>
      </c>
      <c r="M473" s="4">
        <v>269712.45</v>
      </c>
      <c r="N473" s="24">
        <f>IF(AND(B473="60",C473="32"),(J473/'FD Date'!$B$4*'FD Date'!$B$6+K473),(J473/Date!$B$4*Date!$B$6+K473))</f>
        <v>256162.57</v>
      </c>
      <c r="O473" s="24">
        <f t="shared" si="45"/>
        <v>37683.18</v>
      </c>
      <c r="P473" s="24">
        <f>K473/Date!$B$2*Date!$B$3+K473</f>
        <v>242931.93</v>
      </c>
      <c r="Q473" s="24">
        <f>J473*Date!$B$3+K473</f>
        <v>237320.97999999998</v>
      </c>
      <c r="R473" s="24">
        <f t="shared" si="46"/>
        <v>250626.96563886179</v>
      </c>
      <c r="S473" s="24">
        <f>J473/2*Date!$B$7+K473</f>
        <v>237320.97999999998</v>
      </c>
      <c r="T473" s="24">
        <f t="shared" si="47"/>
        <v>312876</v>
      </c>
      <c r="U473" s="24">
        <f t="shared" si="48"/>
        <v>161954.62</v>
      </c>
      <c r="V473" s="4">
        <v>0</v>
      </c>
      <c r="W473" s="4"/>
      <c r="X473" s="28" t="str">
        <f t="shared" si="49"/>
        <v>CHOOSE FORMULA</v>
      </c>
      <c r="Y473" s="4"/>
      <c r="Z473" s="4">
        <v>275217</v>
      </c>
    </row>
    <row r="474" spans="1:26">
      <c r="A474" s="1" t="s">
        <v>6</v>
      </c>
      <c r="B474" s="1" t="s">
        <v>456</v>
      </c>
      <c r="C474" s="1" t="s">
        <v>463</v>
      </c>
      <c r="D474" s="1" t="s">
        <v>318</v>
      </c>
      <c r="E474" s="1" t="s">
        <v>80</v>
      </c>
      <c r="F474" s="1" t="s">
        <v>322</v>
      </c>
      <c r="G474" s="4">
        <v>900</v>
      </c>
      <c r="H474" s="4">
        <v>0</v>
      </c>
      <c r="I474" s="4">
        <v>900</v>
      </c>
      <c r="J474" s="4">
        <v>115.38</v>
      </c>
      <c r="K474" s="4">
        <v>1557.63</v>
      </c>
      <c r="L474" s="4">
        <v>431.1</v>
      </c>
      <c r="M474" s="4">
        <v>569.58000000000004</v>
      </c>
      <c r="N474" s="24">
        <f>IF(AND(B474="60",C474="32"),(J474/'FD Date'!$B$4*'FD Date'!$B$6+K474),(J474/Date!$B$4*Date!$B$6+K474))</f>
        <v>2134.5300000000002</v>
      </c>
      <c r="O474" s="24">
        <f t="shared" si="45"/>
        <v>230.76</v>
      </c>
      <c r="P474" s="24">
        <f>K474/Date!$B$2*Date!$B$3+K474</f>
        <v>2336.4450000000002</v>
      </c>
      <c r="Q474" s="24">
        <f>J474*Date!$B$3+K474</f>
        <v>2019.15</v>
      </c>
      <c r="R474" s="24">
        <f t="shared" si="46"/>
        <v>2057.9793444676411</v>
      </c>
      <c r="S474" s="24">
        <f>J474/2*Date!$B$7+K474</f>
        <v>2019.15</v>
      </c>
      <c r="T474" s="24">
        <f t="shared" si="47"/>
        <v>900</v>
      </c>
      <c r="U474" s="24">
        <f t="shared" si="48"/>
        <v>1557.63</v>
      </c>
      <c r="V474" s="4">
        <v>0</v>
      </c>
      <c r="W474" s="4"/>
      <c r="X474" s="28" t="str">
        <f t="shared" si="49"/>
        <v>CHOOSE FORMULA</v>
      </c>
      <c r="Y474" s="4"/>
      <c r="Z474" s="4">
        <v>2885</v>
      </c>
    </row>
    <row r="475" spans="1:26">
      <c r="A475" s="1" t="s">
        <v>6</v>
      </c>
      <c r="B475" s="1" t="s">
        <v>456</v>
      </c>
      <c r="C475" s="1" t="s">
        <v>463</v>
      </c>
      <c r="D475" s="1" t="s">
        <v>318</v>
      </c>
      <c r="E475" s="1" t="s">
        <v>323</v>
      </c>
      <c r="F475" s="1" t="s">
        <v>324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12.5</v>
      </c>
      <c r="M475" s="4">
        <v>12.5</v>
      </c>
      <c r="N475" s="24">
        <f>IF(AND(B475="60",C475="32"),(J475/'FD Date'!$B$4*'FD Date'!$B$6+K475),(J475/Date!$B$4*Date!$B$6+K475))</f>
        <v>0</v>
      </c>
      <c r="O475" s="24">
        <f t="shared" si="45"/>
        <v>0</v>
      </c>
      <c r="P475" s="24">
        <f>K475/Date!$B$2*Date!$B$3+K475</f>
        <v>0</v>
      </c>
      <c r="Q475" s="24">
        <f>J475*Date!$B$3+K475</f>
        <v>0</v>
      </c>
      <c r="R475" s="24">
        <f t="shared" si="46"/>
        <v>0</v>
      </c>
      <c r="S475" s="24">
        <f>J475/2*Date!$B$7+K475</f>
        <v>0</v>
      </c>
      <c r="T475" s="24">
        <f t="shared" si="47"/>
        <v>0</v>
      </c>
      <c r="U475" s="24">
        <f t="shared" si="48"/>
        <v>0</v>
      </c>
      <c r="V475" s="4">
        <v>0</v>
      </c>
      <c r="W475" s="4"/>
      <c r="X475" s="28" t="str">
        <f t="shared" si="49"/>
        <v>CHOOSE FORMULA</v>
      </c>
      <c r="Y475" s="4"/>
      <c r="Z475" s="4">
        <v>0</v>
      </c>
    </row>
    <row r="476" spans="1:26">
      <c r="A476" s="1" t="s">
        <v>6</v>
      </c>
      <c r="B476" s="1" t="s">
        <v>456</v>
      </c>
      <c r="C476" s="1" t="s">
        <v>463</v>
      </c>
      <c r="D476" s="1" t="s">
        <v>318</v>
      </c>
      <c r="E476" s="1" t="s">
        <v>325</v>
      </c>
      <c r="F476" s="1" t="s">
        <v>326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24">
        <f>IF(AND(B476="60",C476="32"),(J476/'FD Date'!$B$4*'FD Date'!$B$6+K476),(J476/Date!$B$4*Date!$B$6+K476))</f>
        <v>0</v>
      </c>
      <c r="O476" s="24">
        <f t="shared" si="45"/>
        <v>0</v>
      </c>
      <c r="P476" s="24">
        <f>K476/Date!$B$2*Date!$B$3+K476</f>
        <v>0</v>
      </c>
      <c r="Q476" s="24">
        <f>J476*Date!$B$3+K476</f>
        <v>0</v>
      </c>
      <c r="R476" s="24">
        <f t="shared" si="46"/>
        <v>0</v>
      </c>
      <c r="S476" s="24">
        <f>J476/2*Date!$B$7+K476</f>
        <v>0</v>
      </c>
      <c r="T476" s="24">
        <f t="shared" si="47"/>
        <v>0</v>
      </c>
      <c r="U476" s="24">
        <f t="shared" si="48"/>
        <v>0</v>
      </c>
      <c r="V476" s="4">
        <v>0</v>
      </c>
      <c r="W476" s="4"/>
      <c r="X476" s="28" t="str">
        <f t="shared" si="49"/>
        <v>CHOOSE FORMULA</v>
      </c>
      <c r="Y476" s="4"/>
      <c r="Z476" s="4">
        <v>0</v>
      </c>
    </row>
    <row r="477" spans="1:26">
      <c r="A477" s="1" t="s">
        <v>6</v>
      </c>
      <c r="B477" s="1" t="s">
        <v>456</v>
      </c>
      <c r="C477" s="1" t="s">
        <v>463</v>
      </c>
      <c r="D477" s="1" t="s">
        <v>327</v>
      </c>
      <c r="E477" s="1" t="s">
        <v>8</v>
      </c>
      <c r="F477" s="1" t="s">
        <v>328</v>
      </c>
      <c r="G477" s="4">
        <v>1200</v>
      </c>
      <c r="H477" s="4">
        <v>0</v>
      </c>
      <c r="I477" s="4">
        <v>1200</v>
      </c>
      <c r="J477" s="4">
        <v>0</v>
      </c>
      <c r="K477" s="4">
        <v>0</v>
      </c>
      <c r="L477" s="4">
        <v>0</v>
      </c>
      <c r="M477" s="4">
        <v>828.75</v>
      </c>
      <c r="N477" s="24">
        <f>IF(AND(B477="60",C477="32"),(J477/'FD Date'!$B$4*'FD Date'!$B$6+K477),(J477/Date!$B$4*Date!$B$6+K477))</f>
        <v>0</v>
      </c>
      <c r="O477" s="24">
        <f t="shared" si="45"/>
        <v>0</v>
      </c>
      <c r="P477" s="24">
        <f>K477/Date!$B$2*Date!$B$3+K477</f>
        <v>0</v>
      </c>
      <c r="Q477" s="24">
        <f>J477*Date!$B$3+K477</f>
        <v>0</v>
      </c>
      <c r="R477" s="24">
        <f t="shared" si="46"/>
        <v>0</v>
      </c>
      <c r="S477" s="24">
        <f>J477/2*Date!$B$7+K477</f>
        <v>0</v>
      </c>
      <c r="T477" s="24">
        <f t="shared" si="47"/>
        <v>1200</v>
      </c>
      <c r="U477" s="24">
        <f t="shared" si="48"/>
        <v>0</v>
      </c>
      <c r="V477" s="4">
        <v>0</v>
      </c>
      <c r="W477" s="4"/>
      <c r="X477" s="28" t="str">
        <f t="shared" si="49"/>
        <v>CHOOSE FORMULA</v>
      </c>
      <c r="Y477" s="4"/>
      <c r="Z477" s="4">
        <v>1200</v>
      </c>
    </row>
    <row r="478" spans="1:26">
      <c r="A478" s="1" t="s">
        <v>6</v>
      </c>
      <c r="B478" s="1" t="s">
        <v>456</v>
      </c>
      <c r="C478" s="1" t="s">
        <v>463</v>
      </c>
      <c r="D478" s="1" t="s">
        <v>329</v>
      </c>
      <c r="E478" s="1" t="s">
        <v>8</v>
      </c>
      <c r="F478" s="1" t="s">
        <v>330</v>
      </c>
      <c r="G478" s="4">
        <v>500</v>
      </c>
      <c r="H478" s="4">
        <v>0</v>
      </c>
      <c r="I478" s="4">
        <v>500</v>
      </c>
      <c r="J478" s="4">
        <v>0</v>
      </c>
      <c r="K478" s="4">
        <v>28.91</v>
      </c>
      <c r="L478" s="4">
        <v>1503.53</v>
      </c>
      <c r="M478" s="4">
        <v>1686.8</v>
      </c>
      <c r="N478" s="24">
        <f>IF(AND(B478="60",C478="32"),(J478/'FD Date'!$B$4*'FD Date'!$B$6+K478),(J478/Date!$B$4*Date!$B$6+K478))</f>
        <v>28.91</v>
      </c>
      <c r="O478" s="24">
        <f t="shared" si="45"/>
        <v>0</v>
      </c>
      <c r="P478" s="24">
        <f>K478/Date!$B$2*Date!$B$3+K478</f>
        <v>43.365000000000002</v>
      </c>
      <c r="Q478" s="24">
        <f>J478*Date!$B$3+K478</f>
        <v>28.91</v>
      </c>
      <c r="R478" s="24">
        <f t="shared" si="46"/>
        <v>32.433930816146002</v>
      </c>
      <c r="S478" s="24">
        <f>J478/2*Date!$B$7+K478</f>
        <v>28.91</v>
      </c>
      <c r="T478" s="24">
        <f t="shared" si="47"/>
        <v>500</v>
      </c>
      <c r="U478" s="24">
        <f t="shared" si="48"/>
        <v>28.91</v>
      </c>
      <c r="V478" s="4">
        <v>0</v>
      </c>
      <c r="W478" s="4"/>
      <c r="X478" s="28" t="str">
        <f t="shared" si="49"/>
        <v>CHOOSE FORMULA</v>
      </c>
      <c r="Y478" s="4"/>
      <c r="Z478" s="4">
        <v>457</v>
      </c>
    </row>
    <row r="479" spans="1:26">
      <c r="A479" s="1" t="s">
        <v>6</v>
      </c>
      <c r="B479" s="1" t="s">
        <v>456</v>
      </c>
      <c r="C479" s="1" t="s">
        <v>463</v>
      </c>
      <c r="D479" s="1" t="s">
        <v>331</v>
      </c>
      <c r="E479" s="1" t="s">
        <v>84</v>
      </c>
      <c r="F479" s="1" t="s">
        <v>333</v>
      </c>
      <c r="G479" s="4">
        <v>470</v>
      </c>
      <c r="H479" s="4">
        <v>0</v>
      </c>
      <c r="I479" s="4">
        <v>470</v>
      </c>
      <c r="J479" s="4">
        <v>35.520000000000003</v>
      </c>
      <c r="K479" s="4">
        <v>291.25</v>
      </c>
      <c r="L479" s="4">
        <v>356.1</v>
      </c>
      <c r="M479" s="4">
        <v>513.09</v>
      </c>
      <c r="N479" s="24">
        <f>IF(AND(B479="60",C479="32"),(J479/'FD Date'!$B$4*'FD Date'!$B$6+K479),(J479/Date!$B$4*Date!$B$6+K479))</f>
        <v>468.85</v>
      </c>
      <c r="O479" s="24">
        <f t="shared" si="45"/>
        <v>71.040000000000006</v>
      </c>
      <c r="P479" s="24">
        <f>K479/Date!$B$2*Date!$B$3+K479</f>
        <v>436.875</v>
      </c>
      <c r="Q479" s="24">
        <f>J479*Date!$B$3+K479</f>
        <v>433.33000000000004</v>
      </c>
      <c r="R479" s="24">
        <f t="shared" si="46"/>
        <v>419.65027379949453</v>
      </c>
      <c r="S479" s="24">
        <f>J479/2*Date!$B$7+K479</f>
        <v>433.33000000000004</v>
      </c>
      <c r="T479" s="24">
        <f t="shared" si="47"/>
        <v>470</v>
      </c>
      <c r="U479" s="24">
        <f t="shared" si="48"/>
        <v>291.25</v>
      </c>
      <c r="V479" s="4">
        <v>0</v>
      </c>
      <c r="W479" s="4"/>
      <c r="X479" s="28" t="str">
        <f t="shared" si="49"/>
        <v>CHOOSE FORMULA</v>
      </c>
      <c r="Y479" s="4"/>
      <c r="Z479" s="4">
        <v>473</v>
      </c>
    </row>
    <row r="480" spans="1:26">
      <c r="A480" s="1" t="s">
        <v>6</v>
      </c>
      <c r="B480" s="1" t="s">
        <v>456</v>
      </c>
      <c r="C480" s="1" t="s">
        <v>463</v>
      </c>
      <c r="D480" s="1" t="s">
        <v>331</v>
      </c>
      <c r="E480" s="1" t="s">
        <v>334</v>
      </c>
      <c r="F480" s="1" t="s">
        <v>335</v>
      </c>
      <c r="G480" s="4">
        <v>2090</v>
      </c>
      <c r="H480" s="4">
        <v>0</v>
      </c>
      <c r="I480" s="4">
        <v>2090</v>
      </c>
      <c r="J480" s="4">
        <v>167</v>
      </c>
      <c r="K480" s="4">
        <v>1492.12</v>
      </c>
      <c r="L480" s="4">
        <v>1193.1400000000001</v>
      </c>
      <c r="M480" s="4">
        <v>1749.3</v>
      </c>
      <c r="N480" s="24">
        <f>IF(AND(B480="60",C480="32"),(J480/'FD Date'!$B$4*'FD Date'!$B$6+K480),(J480/Date!$B$4*Date!$B$6+K480))</f>
        <v>2327.12</v>
      </c>
      <c r="O480" s="24">
        <f t="shared" si="45"/>
        <v>334</v>
      </c>
      <c r="P480" s="24">
        <f>K480/Date!$B$2*Date!$B$3+K480</f>
        <v>2238.1799999999998</v>
      </c>
      <c r="Q480" s="24">
        <f>J480*Date!$B$3+K480</f>
        <v>2160.12</v>
      </c>
      <c r="R480" s="24">
        <f t="shared" si="46"/>
        <v>2187.6439613121674</v>
      </c>
      <c r="S480" s="24">
        <f>J480/2*Date!$B$7+K480</f>
        <v>2160.12</v>
      </c>
      <c r="T480" s="24">
        <f t="shared" si="47"/>
        <v>2090</v>
      </c>
      <c r="U480" s="24">
        <f t="shared" si="48"/>
        <v>1492.12</v>
      </c>
      <c r="V480" s="4">
        <v>0</v>
      </c>
      <c r="W480" s="4"/>
      <c r="X480" s="28" t="str">
        <f t="shared" si="49"/>
        <v>CHOOSE FORMULA</v>
      </c>
      <c r="Y480" s="4"/>
      <c r="Z480" s="4">
        <v>2508</v>
      </c>
    </row>
    <row r="481" spans="1:26">
      <c r="A481" s="1" t="s">
        <v>6</v>
      </c>
      <c r="B481" s="1" t="s">
        <v>456</v>
      </c>
      <c r="C481" s="1" t="s">
        <v>463</v>
      </c>
      <c r="D481" s="1" t="s">
        <v>331</v>
      </c>
      <c r="E481" s="1" t="s">
        <v>336</v>
      </c>
      <c r="F481" s="1" t="s">
        <v>337</v>
      </c>
      <c r="G481" s="4">
        <v>39640</v>
      </c>
      <c r="H481" s="4">
        <v>0</v>
      </c>
      <c r="I481" s="4">
        <v>39640</v>
      </c>
      <c r="J481" s="4">
        <v>2460.58</v>
      </c>
      <c r="K481" s="4">
        <v>24482.99</v>
      </c>
      <c r="L481" s="4">
        <v>22613.64</v>
      </c>
      <c r="M481" s="4">
        <v>34680.11</v>
      </c>
      <c r="N481" s="24">
        <f>IF(AND(B481="60",C481="32"),(J481/'FD Date'!$B$4*'FD Date'!$B$6+K481),(J481/Date!$B$4*Date!$B$6+K481))</f>
        <v>36785.89</v>
      </c>
      <c r="O481" s="24">
        <f t="shared" si="45"/>
        <v>4921.16</v>
      </c>
      <c r="P481" s="24">
        <f>K481/Date!$B$2*Date!$B$3+K481</f>
        <v>36724.485000000001</v>
      </c>
      <c r="Q481" s="24">
        <f>J481*Date!$B$3+K481</f>
        <v>34325.31</v>
      </c>
      <c r="R481" s="24">
        <f t="shared" si="46"/>
        <v>37546.931247198598</v>
      </c>
      <c r="S481" s="24">
        <f>J481/2*Date!$B$7+K481</f>
        <v>34325.31</v>
      </c>
      <c r="T481" s="24">
        <f t="shared" si="47"/>
        <v>39640</v>
      </c>
      <c r="U481" s="24">
        <f t="shared" si="48"/>
        <v>24482.99</v>
      </c>
      <c r="V481" s="4">
        <v>0</v>
      </c>
      <c r="W481" s="4"/>
      <c r="X481" s="28" t="str">
        <f t="shared" si="49"/>
        <v>CHOOSE FORMULA</v>
      </c>
      <c r="Y481" s="4"/>
      <c r="Z481" s="4">
        <v>41334</v>
      </c>
    </row>
    <row r="482" spans="1:26">
      <c r="A482" s="1" t="s">
        <v>6</v>
      </c>
      <c r="B482" s="1" t="s">
        <v>456</v>
      </c>
      <c r="C482" s="1" t="s">
        <v>463</v>
      </c>
      <c r="D482" s="1" t="s">
        <v>331</v>
      </c>
      <c r="E482" s="1" t="s">
        <v>338</v>
      </c>
      <c r="F482" s="1" t="s">
        <v>339</v>
      </c>
      <c r="G482" s="4">
        <v>3000</v>
      </c>
      <c r="H482" s="4">
        <v>0</v>
      </c>
      <c r="I482" s="4">
        <v>3000</v>
      </c>
      <c r="J482" s="4">
        <v>0</v>
      </c>
      <c r="K482" s="4">
        <v>2243.71</v>
      </c>
      <c r="L482" s="4">
        <v>3244.04</v>
      </c>
      <c r="M482" s="4">
        <v>3749.99</v>
      </c>
      <c r="N482" s="24">
        <f>IF(AND(B482="60",C482="32"),(J482/'FD Date'!$B$4*'FD Date'!$B$6+K482),(J482/Date!$B$4*Date!$B$6+K482))</f>
        <v>2243.71</v>
      </c>
      <c r="O482" s="24">
        <f t="shared" si="45"/>
        <v>0</v>
      </c>
      <c r="P482" s="24">
        <f>K482/Date!$B$2*Date!$B$3+K482</f>
        <v>3365.5650000000001</v>
      </c>
      <c r="Q482" s="24">
        <f>J482*Date!$B$3+K482</f>
        <v>2243.71</v>
      </c>
      <c r="R482" s="24">
        <f t="shared" si="46"/>
        <v>2593.645597125806</v>
      </c>
      <c r="S482" s="24">
        <f>J482/2*Date!$B$7+K482</f>
        <v>2243.71</v>
      </c>
      <c r="T482" s="24">
        <f t="shared" si="47"/>
        <v>3000</v>
      </c>
      <c r="U482" s="24">
        <f t="shared" si="48"/>
        <v>2243.71</v>
      </c>
      <c r="V482" s="4">
        <v>0</v>
      </c>
      <c r="W482" s="4"/>
      <c r="X482" s="28" t="str">
        <f t="shared" si="49"/>
        <v>CHOOSE FORMULA</v>
      </c>
      <c r="Y482" s="4"/>
      <c r="Z482" s="4">
        <v>3000</v>
      </c>
    </row>
    <row r="483" spans="1:26">
      <c r="A483" s="1" t="s">
        <v>6</v>
      </c>
      <c r="B483" s="1" t="s">
        <v>456</v>
      </c>
      <c r="C483" s="1" t="s">
        <v>463</v>
      </c>
      <c r="D483" s="1" t="s">
        <v>331</v>
      </c>
      <c r="E483" s="1" t="s">
        <v>340</v>
      </c>
      <c r="F483" s="1" t="s">
        <v>341</v>
      </c>
      <c r="G483" s="4">
        <v>1540</v>
      </c>
      <c r="H483" s="4">
        <v>0</v>
      </c>
      <c r="I483" s="4">
        <v>1540</v>
      </c>
      <c r="J483" s="4">
        <v>90</v>
      </c>
      <c r="K483" s="4">
        <v>626.79</v>
      </c>
      <c r="L483" s="4">
        <v>861.08</v>
      </c>
      <c r="M483" s="4">
        <v>1342.29</v>
      </c>
      <c r="N483" s="24">
        <f>IF(AND(B483="60",C483="32"),(J483/'FD Date'!$B$4*'FD Date'!$B$6+K483),(J483/Date!$B$4*Date!$B$6+K483))</f>
        <v>1076.79</v>
      </c>
      <c r="O483" s="24">
        <f t="shared" si="45"/>
        <v>180</v>
      </c>
      <c r="P483" s="24">
        <f>K483/Date!$B$2*Date!$B$3+K483</f>
        <v>940.18499999999995</v>
      </c>
      <c r="Q483" s="24">
        <f>J483*Date!$B$3+K483</f>
        <v>986.79</v>
      </c>
      <c r="R483" s="24">
        <f t="shared" si="46"/>
        <v>977.0682736795651</v>
      </c>
      <c r="S483" s="24">
        <f>J483/2*Date!$B$7+K483</f>
        <v>986.79</v>
      </c>
      <c r="T483" s="24">
        <f t="shared" si="47"/>
        <v>1540</v>
      </c>
      <c r="U483" s="24">
        <f t="shared" si="48"/>
        <v>626.79</v>
      </c>
      <c r="V483" s="4">
        <v>0</v>
      </c>
      <c r="W483" s="4"/>
      <c r="X483" s="28" t="str">
        <f t="shared" si="49"/>
        <v>CHOOSE FORMULA</v>
      </c>
      <c r="Y483" s="4"/>
      <c r="Z483" s="4">
        <v>987</v>
      </c>
    </row>
    <row r="484" spans="1:26">
      <c r="A484" s="1" t="s">
        <v>6</v>
      </c>
      <c r="B484" s="1" t="s">
        <v>456</v>
      </c>
      <c r="C484" s="1" t="s">
        <v>463</v>
      </c>
      <c r="D484" s="1" t="s">
        <v>342</v>
      </c>
      <c r="E484" s="1" t="s">
        <v>13</v>
      </c>
      <c r="F484" s="1" t="s">
        <v>344</v>
      </c>
      <c r="G484" s="4">
        <v>51280</v>
      </c>
      <c r="H484" s="4">
        <v>0</v>
      </c>
      <c r="I484" s="4">
        <v>51280</v>
      </c>
      <c r="J484" s="4">
        <v>3144.97</v>
      </c>
      <c r="K484" s="4">
        <v>26771.79</v>
      </c>
      <c r="L484" s="4">
        <v>22957.51</v>
      </c>
      <c r="M484" s="4">
        <v>38131.269999999997</v>
      </c>
      <c r="N484" s="24">
        <f>IF(AND(B484="60",C484="32"),(J484/'FD Date'!$B$4*'FD Date'!$B$6+K484),(J484/Date!$B$4*Date!$B$6+K484))</f>
        <v>42496.639999999999</v>
      </c>
      <c r="O484" s="24">
        <f t="shared" si="45"/>
        <v>6289.94</v>
      </c>
      <c r="P484" s="24">
        <f>K484/Date!$B$2*Date!$B$3+K484</f>
        <v>40157.684999999998</v>
      </c>
      <c r="Q484" s="24">
        <f>J484*Date!$B$3+K484</f>
        <v>39351.67</v>
      </c>
      <c r="R484" s="24">
        <f t="shared" si="46"/>
        <v>44466.597330167773</v>
      </c>
      <c r="S484" s="24">
        <f>J484/2*Date!$B$7+K484</f>
        <v>39351.67</v>
      </c>
      <c r="T484" s="24">
        <f t="shared" si="47"/>
        <v>51280</v>
      </c>
      <c r="U484" s="24">
        <f t="shared" si="48"/>
        <v>26771.79</v>
      </c>
      <c r="V484" s="4">
        <v>0</v>
      </c>
      <c r="W484" s="4"/>
      <c r="X484" s="28" t="str">
        <f t="shared" si="49"/>
        <v>CHOOSE FORMULA</v>
      </c>
      <c r="Y484" s="4"/>
      <c r="Z484" s="4">
        <v>45782</v>
      </c>
    </row>
    <row r="485" spans="1:26">
      <c r="A485" s="1" t="s">
        <v>6</v>
      </c>
      <c r="B485" s="1" t="s">
        <v>456</v>
      </c>
      <c r="C485" s="1" t="s">
        <v>463</v>
      </c>
      <c r="D485" s="1" t="s">
        <v>345</v>
      </c>
      <c r="E485" s="1" t="s">
        <v>8</v>
      </c>
      <c r="F485" s="1" t="s">
        <v>346</v>
      </c>
      <c r="G485" s="4">
        <v>0</v>
      </c>
      <c r="H485" s="4">
        <v>0</v>
      </c>
      <c r="I485" s="4">
        <v>0</v>
      </c>
      <c r="J485" s="4">
        <v>0</v>
      </c>
      <c r="K485" s="4">
        <v>216</v>
      </c>
      <c r="L485" s="4">
        <v>108</v>
      </c>
      <c r="M485" s="4">
        <v>505</v>
      </c>
      <c r="N485" s="24">
        <f>IF(AND(B485="60",C485="32"),(J485/'FD Date'!$B$4*'FD Date'!$B$6+K485),(J485/Date!$B$4*Date!$B$6+K485))</f>
        <v>216</v>
      </c>
      <c r="O485" s="24">
        <f t="shared" si="45"/>
        <v>0</v>
      </c>
      <c r="P485" s="24">
        <f>K485/Date!$B$2*Date!$B$3+K485</f>
        <v>324</v>
      </c>
      <c r="Q485" s="24">
        <f>J485*Date!$B$3+K485</f>
        <v>216</v>
      </c>
      <c r="R485" s="24">
        <f t="shared" si="46"/>
        <v>1010</v>
      </c>
      <c r="S485" s="24">
        <f>J485/2*Date!$B$7+K485</f>
        <v>216</v>
      </c>
      <c r="T485" s="24">
        <f t="shared" si="47"/>
        <v>0</v>
      </c>
      <c r="U485" s="24">
        <f t="shared" si="48"/>
        <v>216</v>
      </c>
      <c r="V485" s="4">
        <v>0</v>
      </c>
      <c r="W485" s="4"/>
      <c r="X485" s="28" t="str">
        <f t="shared" si="49"/>
        <v>CHOOSE FORMULA</v>
      </c>
      <c r="Y485" s="4"/>
      <c r="Z485" s="4">
        <v>216</v>
      </c>
    </row>
    <row r="486" spans="1:26">
      <c r="A486" s="1" t="s">
        <v>6</v>
      </c>
      <c r="B486" s="1" t="s">
        <v>456</v>
      </c>
      <c r="C486" s="1" t="s">
        <v>463</v>
      </c>
      <c r="D486" s="1" t="s">
        <v>347</v>
      </c>
      <c r="E486" s="1" t="s">
        <v>8</v>
      </c>
      <c r="F486" s="1" t="s">
        <v>348</v>
      </c>
      <c r="G486" s="4">
        <v>830</v>
      </c>
      <c r="H486" s="4">
        <v>0</v>
      </c>
      <c r="I486" s="4">
        <v>830</v>
      </c>
      <c r="J486" s="4">
        <v>-769.62</v>
      </c>
      <c r="K486" s="4">
        <v>254.92</v>
      </c>
      <c r="L486" s="4">
        <v>528.14</v>
      </c>
      <c r="M486" s="4">
        <v>606.82000000000005</v>
      </c>
      <c r="N486" s="24">
        <f>IF(AND(B486="60",C486="32"),(J486/'FD Date'!$B$4*'FD Date'!$B$6+K486),(J486/Date!$B$4*Date!$B$6+K486))</f>
        <v>-3593.18</v>
      </c>
      <c r="O486" s="24">
        <f t="shared" si="45"/>
        <v>-1539.24</v>
      </c>
      <c r="P486" s="24">
        <f>K486/Date!$B$2*Date!$B$3+K486</f>
        <v>382.38</v>
      </c>
      <c r="Q486" s="24">
        <f>J486*Date!$B$3+K486</f>
        <v>-2823.56</v>
      </c>
      <c r="R486" s="24">
        <f t="shared" si="46"/>
        <v>292.89687279887909</v>
      </c>
      <c r="S486" s="24">
        <f>J486/2*Date!$B$7+K486</f>
        <v>-2823.56</v>
      </c>
      <c r="T486" s="24">
        <f t="shared" si="47"/>
        <v>830</v>
      </c>
      <c r="U486" s="24">
        <f t="shared" si="48"/>
        <v>254.92</v>
      </c>
      <c r="V486" s="4">
        <v>0</v>
      </c>
      <c r="W486" s="4"/>
      <c r="X486" s="28" t="str">
        <f t="shared" si="49"/>
        <v>CHOOSE FORMULA</v>
      </c>
      <c r="Y486" s="4"/>
      <c r="Z486" s="4">
        <v>1984</v>
      </c>
    </row>
    <row r="487" spans="1:26">
      <c r="A487" s="1" t="s">
        <v>6</v>
      </c>
      <c r="B487" s="1" t="s">
        <v>456</v>
      </c>
      <c r="C487" s="1" t="s">
        <v>463</v>
      </c>
      <c r="D487" s="1" t="s">
        <v>349</v>
      </c>
      <c r="E487" s="1" t="s">
        <v>8</v>
      </c>
      <c r="F487" s="1" t="s">
        <v>350</v>
      </c>
      <c r="G487" s="4">
        <v>0</v>
      </c>
      <c r="H487" s="4">
        <v>0</v>
      </c>
      <c r="I487" s="4">
        <v>0</v>
      </c>
      <c r="J487" s="4">
        <v>0</v>
      </c>
      <c r="K487" s="4">
        <v>676.97</v>
      </c>
      <c r="L487" s="4">
        <v>888.47</v>
      </c>
      <c r="M487" s="4">
        <v>1569.25</v>
      </c>
      <c r="N487" s="24">
        <f>IF(AND(B487="60",C487="32"),(J487/'FD Date'!$B$4*'FD Date'!$B$6+K487),(J487/Date!$B$4*Date!$B$6+K487))</f>
        <v>676.97</v>
      </c>
      <c r="O487" s="24">
        <f t="shared" si="45"/>
        <v>0</v>
      </c>
      <c r="P487" s="24">
        <f>K487/Date!$B$2*Date!$B$3+K487</f>
        <v>1015.455</v>
      </c>
      <c r="Q487" s="24">
        <f>J487*Date!$B$3+K487</f>
        <v>676.97</v>
      </c>
      <c r="R487" s="24">
        <f t="shared" si="46"/>
        <v>1195.6905382286402</v>
      </c>
      <c r="S487" s="24">
        <f>J487/2*Date!$B$7+K487</f>
        <v>676.97</v>
      </c>
      <c r="T487" s="24">
        <f t="shared" si="47"/>
        <v>0</v>
      </c>
      <c r="U487" s="24">
        <f t="shared" si="48"/>
        <v>676.97</v>
      </c>
      <c r="V487" s="4">
        <v>0</v>
      </c>
      <c r="W487" s="4"/>
      <c r="X487" s="28" t="str">
        <f t="shared" si="49"/>
        <v>CHOOSE FORMULA</v>
      </c>
      <c r="Y487" s="4"/>
      <c r="Z487" s="4">
        <v>632</v>
      </c>
    </row>
    <row r="488" spans="1:26">
      <c r="A488" s="1" t="s">
        <v>6</v>
      </c>
      <c r="B488" s="1" t="s">
        <v>456</v>
      </c>
      <c r="C488" s="1" t="s">
        <v>463</v>
      </c>
      <c r="D488" s="1" t="s">
        <v>351</v>
      </c>
      <c r="E488" s="1" t="s">
        <v>8</v>
      </c>
      <c r="F488" s="1" t="s">
        <v>352</v>
      </c>
      <c r="G488" s="4">
        <v>4480</v>
      </c>
      <c r="H488" s="4">
        <v>0</v>
      </c>
      <c r="I488" s="4">
        <v>4480</v>
      </c>
      <c r="J488" s="4">
        <v>274.29000000000002</v>
      </c>
      <c r="K488" s="4">
        <v>2314.5300000000002</v>
      </c>
      <c r="L488" s="4">
        <v>2514.04</v>
      </c>
      <c r="M488" s="4">
        <v>3872.26</v>
      </c>
      <c r="N488" s="24">
        <f>IF(AND(B488="60",C488="32"),(J488/'FD Date'!$B$4*'FD Date'!$B$6+K488),(J488/Date!$B$4*Date!$B$6+K488))</f>
        <v>3685.9800000000005</v>
      </c>
      <c r="O488" s="24">
        <f t="shared" si="45"/>
        <v>548.58000000000004</v>
      </c>
      <c r="P488" s="24">
        <f>K488/Date!$B$2*Date!$B$3+K488</f>
        <v>3471.7950000000001</v>
      </c>
      <c r="Q488" s="24">
        <f>J488*Date!$B$3+K488</f>
        <v>3411.6900000000005</v>
      </c>
      <c r="R488" s="24">
        <f t="shared" si="46"/>
        <v>3564.9639376461801</v>
      </c>
      <c r="S488" s="24">
        <f>J488/2*Date!$B$7+K488</f>
        <v>3411.6900000000005</v>
      </c>
      <c r="T488" s="24">
        <f t="shared" si="47"/>
        <v>4480</v>
      </c>
      <c r="U488" s="24">
        <f t="shared" si="48"/>
        <v>2314.5300000000002</v>
      </c>
      <c r="V488" s="4">
        <v>0</v>
      </c>
      <c r="W488" s="4"/>
      <c r="X488" s="28" t="str">
        <f t="shared" si="49"/>
        <v>CHOOSE FORMULA</v>
      </c>
      <c r="Y488" s="4"/>
      <c r="Z488" s="4">
        <v>3932</v>
      </c>
    </row>
    <row r="489" spans="1:26">
      <c r="A489" s="1" t="s">
        <v>6</v>
      </c>
      <c r="B489" s="1" t="s">
        <v>456</v>
      </c>
      <c r="C489" s="1" t="s">
        <v>463</v>
      </c>
      <c r="D489" s="1" t="s">
        <v>355</v>
      </c>
      <c r="E489" s="1" t="s">
        <v>8</v>
      </c>
      <c r="F489" s="1" t="s">
        <v>356</v>
      </c>
      <c r="G489" s="4">
        <v>560</v>
      </c>
      <c r="H489" s="4">
        <v>0</v>
      </c>
      <c r="I489" s="4">
        <v>560</v>
      </c>
      <c r="J489" s="4">
        <v>44.4</v>
      </c>
      <c r="K489" s="4">
        <v>362.64</v>
      </c>
      <c r="L489" s="4">
        <v>368.6</v>
      </c>
      <c r="M489" s="4">
        <v>560.64</v>
      </c>
      <c r="N489" s="24">
        <f>IF(AND(B489="60",C489="32"),(J489/'FD Date'!$B$4*'FD Date'!$B$6+K489),(J489/Date!$B$4*Date!$B$6+K489))</f>
        <v>584.64</v>
      </c>
      <c r="O489" s="24">
        <f t="shared" si="45"/>
        <v>88.8</v>
      </c>
      <c r="P489" s="24">
        <f>K489/Date!$B$2*Date!$B$3+K489</f>
        <v>543.96</v>
      </c>
      <c r="Q489" s="24">
        <f>J489*Date!$B$3+K489</f>
        <v>540.24</v>
      </c>
      <c r="R489" s="24">
        <f t="shared" si="46"/>
        <v>551.5748497015735</v>
      </c>
      <c r="S489" s="24">
        <f>J489/2*Date!$B$7+K489</f>
        <v>540.24</v>
      </c>
      <c r="T489" s="24">
        <f t="shared" si="47"/>
        <v>560</v>
      </c>
      <c r="U489" s="24">
        <f t="shared" si="48"/>
        <v>362.64</v>
      </c>
      <c r="V489" s="4">
        <v>0</v>
      </c>
      <c r="W489" s="4"/>
      <c r="X489" s="28" t="str">
        <f t="shared" si="49"/>
        <v>CHOOSE FORMULA</v>
      </c>
      <c r="Y489" s="4"/>
      <c r="Z489" s="4">
        <v>587</v>
      </c>
    </row>
    <row r="490" spans="1:26">
      <c r="A490" s="1" t="s">
        <v>6</v>
      </c>
      <c r="B490" s="1" t="s">
        <v>456</v>
      </c>
      <c r="C490" s="1" t="s">
        <v>463</v>
      </c>
      <c r="D490" s="1" t="s">
        <v>357</v>
      </c>
      <c r="E490" s="1" t="s">
        <v>8</v>
      </c>
      <c r="F490" s="1" t="s">
        <v>358</v>
      </c>
      <c r="G490" s="4">
        <v>0</v>
      </c>
      <c r="H490" s="4">
        <v>0</v>
      </c>
      <c r="I490" s="4">
        <v>0</v>
      </c>
      <c r="J490" s="4">
        <v>0</v>
      </c>
      <c r="K490" s="4">
        <v>18.95</v>
      </c>
      <c r="L490" s="4">
        <v>0</v>
      </c>
      <c r="M490" s="4">
        <v>154.75</v>
      </c>
      <c r="N490" s="24">
        <f>IF(AND(B490="60",C490="32"),(J490/'FD Date'!$B$4*'FD Date'!$B$6+K490),(J490/Date!$B$4*Date!$B$6+K490))</f>
        <v>18.95</v>
      </c>
      <c r="O490" s="24">
        <f t="shared" si="45"/>
        <v>0</v>
      </c>
      <c r="P490" s="24">
        <f>K490/Date!$B$2*Date!$B$3+K490</f>
        <v>28.424999999999997</v>
      </c>
      <c r="Q490" s="24">
        <f>J490*Date!$B$3+K490</f>
        <v>18.95</v>
      </c>
      <c r="R490" s="24">
        <f t="shared" si="46"/>
        <v>0</v>
      </c>
      <c r="S490" s="24">
        <f>J490/2*Date!$B$7+K490</f>
        <v>18.95</v>
      </c>
      <c r="T490" s="24">
        <f t="shared" si="47"/>
        <v>0</v>
      </c>
      <c r="U490" s="24">
        <f t="shared" si="48"/>
        <v>18.95</v>
      </c>
      <c r="V490" s="4">
        <v>0</v>
      </c>
      <c r="W490" s="4"/>
      <c r="X490" s="28" t="str">
        <f t="shared" si="49"/>
        <v>CHOOSE FORMULA</v>
      </c>
      <c r="Y490" s="4"/>
      <c r="Z490" s="4">
        <v>19</v>
      </c>
    </row>
    <row r="491" spans="1:26">
      <c r="A491" s="1" t="s">
        <v>6</v>
      </c>
      <c r="B491" s="1" t="s">
        <v>456</v>
      </c>
      <c r="C491" s="1" t="s">
        <v>463</v>
      </c>
      <c r="D491" s="1" t="s">
        <v>361</v>
      </c>
      <c r="E491" s="1" t="s">
        <v>8</v>
      </c>
      <c r="F491" s="1" t="s">
        <v>362</v>
      </c>
      <c r="G491" s="4">
        <v>220</v>
      </c>
      <c r="H491" s="4">
        <v>0</v>
      </c>
      <c r="I491" s="4">
        <v>220</v>
      </c>
      <c r="J491" s="4">
        <v>19.21</v>
      </c>
      <c r="K491" s="4">
        <v>153.68</v>
      </c>
      <c r="L491" s="4">
        <v>127.86</v>
      </c>
      <c r="M491" s="4">
        <v>219.21</v>
      </c>
      <c r="N491" s="24">
        <f>IF(AND(B491="60",C491="32"),(J491/'FD Date'!$B$4*'FD Date'!$B$6+K491),(J491/Date!$B$4*Date!$B$6+K491))</f>
        <v>249.73000000000002</v>
      </c>
      <c r="O491" s="24">
        <f t="shared" si="45"/>
        <v>38.42</v>
      </c>
      <c r="P491" s="24">
        <f>K491/Date!$B$2*Date!$B$3+K491</f>
        <v>230.52</v>
      </c>
      <c r="Q491" s="24">
        <f>J491*Date!$B$3+K491</f>
        <v>230.52</v>
      </c>
      <c r="R491" s="24">
        <f t="shared" si="46"/>
        <v>263.47718442045988</v>
      </c>
      <c r="S491" s="24">
        <f>J491/2*Date!$B$7+K491</f>
        <v>230.52</v>
      </c>
      <c r="T491" s="24">
        <f t="shared" si="47"/>
        <v>220</v>
      </c>
      <c r="U491" s="24">
        <f t="shared" si="48"/>
        <v>153.68</v>
      </c>
      <c r="V491" s="4">
        <v>0</v>
      </c>
      <c r="W491" s="4"/>
      <c r="X491" s="28" t="str">
        <f t="shared" si="49"/>
        <v>CHOOSE FORMULA</v>
      </c>
      <c r="Y491" s="4"/>
      <c r="Z491" s="4">
        <v>220</v>
      </c>
    </row>
    <row r="492" spans="1:26">
      <c r="A492" s="1" t="s">
        <v>6</v>
      </c>
      <c r="B492" s="1" t="s">
        <v>456</v>
      </c>
      <c r="C492" s="1" t="s">
        <v>463</v>
      </c>
      <c r="D492" s="1" t="s">
        <v>284</v>
      </c>
      <c r="E492" s="1" t="s">
        <v>8</v>
      </c>
      <c r="F492" s="1" t="s">
        <v>285</v>
      </c>
      <c r="G492" s="4">
        <v>1000</v>
      </c>
      <c r="H492" s="4">
        <v>0</v>
      </c>
      <c r="I492" s="4">
        <v>1000</v>
      </c>
      <c r="J492" s="4">
        <v>413.82</v>
      </c>
      <c r="K492" s="4">
        <v>1401.22</v>
      </c>
      <c r="L492" s="4">
        <v>703.06</v>
      </c>
      <c r="M492" s="4">
        <v>958.03</v>
      </c>
      <c r="N492" s="24">
        <f>IF(AND(B492="60",C492="32"),(J492/'FD Date'!$B$4*'FD Date'!$B$6+K492),(J492/Date!$B$4*Date!$B$6+K492))</f>
        <v>3470.3199999999997</v>
      </c>
      <c r="O492" s="24">
        <f t="shared" si="45"/>
        <v>827.64</v>
      </c>
      <c r="P492" s="24">
        <f>K492/Date!$B$2*Date!$B$3+K492</f>
        <v>2101.83</v>
      </c>
      <c r="Q492" s="24">
        <f>J492*Date!$B$3+K492</f>
        <v>3056.5</v>
      </c>
      <c r="R492" s="24">
        <f t="shared" si="46"/>
        <v>1909.3829781242</v>
      </c>
      <c r="S492" s="24">
        <f>J492/2*Date!$B$7+K492</f>
        <v>3056.5</v>
      </c>
      <c r="T492" s="24">
        <f t="shared" si="47"/>
        <v>1000</v>
      </c>
      <c r="U492" s="24">
        <f t="shared" si="48"/>
        <v>1401.22</v>
      </c>
      <c r="V492" s="4">
        <v>0</v>
      </c>
      <c r="W492" s="4"/>
      <c r="X492" s="28" t="str">
        <f t="shared" si="49"/>
        <v>CHOOSE FORMULA</v>
      </c>
      <c r="Y492" s="4"/>
      <c r="Z492" s="4">
        <v>2000</v>
      </c>
    </row>
    <row r="493" spans="1:26">
      <c r="A493" s="1" t="s">
        <v>6</v>
      </c>
      <c r="B493" s="1" t="s">
        <v>456</v>
      </c>
      <c r="C493" s="1" t="s">
        <v>463</v>
      </c>
      <c r="D493" s="1" t="s">
        <v>363</v>
      </c>
      <c r="E493" s="1" t="s">
        <v>8</v>
      </c>
      <c r="F493" s="1" t="s">
        <v>364</v>
      </c>
      <c r="G493" s="4">
        <v>2050</v>
      </c>
      <c r="H493" s="4">
        <v>0</v>
      </c>
      <c r="I493" s="4">
        <v>2050</v>
      </c>
      <c r="J493" s="4">
        <v>0</v>
      </c>
      <c r="K493" s="4">
        <v>151.69</v>
      </c>
      <c r="L493" s="4">
        <v>236.79</v>
      </c>
      <c r="M493" s="4">
        <v>236.79</v>
      </c>
      <c r="N493" s="24">
        <f>IF(AND(B493="60",C493="32"),(J493/'FD Date'!$B$4*'FD Date'!$B$6+K493),(J493/Date!$B$4*Date!$B$6+K493))</f>
        <v>151.69</v>
      </c>
      <c r="O493" s="24">
        <f t="shared" si="45"/>
        <v>0</v>
      </c>
      <c r="P493" s="24">
        <f>K493/Date!$B$2*Date!$B$3+K493</f>
        <v>227.535</v>
      </c>
      <c r="Q493" s="24">
        <f>J493*Date!$B$3+K493</f>
        <v>151.69</v>
      </c>
      <c r="R493" s="24">
        <f t="shared" si="46"/>
        <v>151.69</v>
      </c>
      <c r="S493" s="24">
        <f>J493/2*Date!$B$7+K493</f>
        <v>151.69</v>
      </c>
      <c r="T493" s="24">
        <f t="shared" si="47"/>
        <v>2050</v>
      </c>
      <c r="U493" s="24">
        <f t="shared" si="48"/>
        <v>151.69</v>
      </c>
      <c r="V493" s="4">
        <v>0</v>
      </c>
      <c r="W493" s="4"/>
      <c r="X493" s="28" t="str">
        <f t="shared" si="49"/>
        <v>CHOOSE FORMULA</v>
      </c>
      <c r="Y493" s="4"/>
      <c r="Z493" s="4">
        <v>2050</v>
      </c>
    </row>
    <row r="494" spans="1:26">
      <c r="A494" s="1" t="s">
        <v>6</v>
      </c>
      <c r="B494" s="1" t="s">
        <v>456</v>
      </c>
      <c r="C494" s="1" t="s">
        <v>463</v>
      </c>
      <c r="D494" s="1" t="s">
        <v>365</v>
      </c>
      <c r="E494" s="1" t="s">
        <v>8</v>
      </c>
      <c r="F494" s="1" t="s">
        <v>366</v>
      </c>
      <c r="G494" s="4">
        <v>5570</v>
      </c>
      <c r="H494" s="4">
        <v>0</v>
      </c>
      <c r="I494" s="4">
        <v>5570</v>
      </c>
      <c r="J494" s="4">
        <v>296.02999999999997</v>
      </c>
      <c r="K494" s="4">
        <v>2746.59</v>
      </c>
      <c r="L494" s="4">
        <v>2062.33</v>
      </c>
      <c r="M494" s="4">
        <v>2826.16</v>
      </c>
      <c r="N494" s="24">
        <f>IF(AND(B494="60",C494="32"),(J494/'FD Date'!$B$4*'FD Date'!$B$6+K494),(J494/Date!$B$4*Date!$B$6+K494))</f>
        <v>4226.74</v>
      </c>
      <c r="O494" s="24">
        <f t="shared" si="45"/>
        <v>592.05999999999995</v>
      </c>
      <c r="P494" s="24">
        <f>K494/Date!$B$2*Date!$B$3+K494</f>
        <v>4119.8850000000002</v>
      </c>
      <c r="Q494" s="24">
        <f>J494*Date!$B$3+K494</f>
        <v>3930.71</v>
      </c>
      <c r="R494" s="24">
        <f t="shared" si="46"/>
        <v>3763.850981365737</v>
      </c>
      <c r="S494" s="24">
        <f>J494/2*Date!$B$7+K494</f>
        <v>3930.71</v>
      </c>
      <c r="T494" s="24">
        <f t="shared" si="47"/>
        <v>5570</v>
      </c>
      <c r="U494" s="24">
        <f t="shared" si="48"/>
        <v>2746.59</v>
      </c>
      <c r="V494" s="4">
        <v>0</v>
      </c>
      <c r="W494" s="4"/>
      <c r="X494" s="28" t="str">
        <f t="shared" si="49"/>
        <v>CHOOSE FORMULA</v>
      </c>
      <c r="Y494" s="4"/>
      <c r="Z494" s="4">
        <v>5570</v>
      </c>
    </row>
    <row r="495" spans="1:26">
      <c r="A495" s="1" t="s">
        <v>6</v>
      </c>
      <c r="B495" s="1" t="s">
        <v>456</v>
      </c>
      <c r="C495" s="1" t="s">
        <v>463</v>
      </c>
      <c r="D495" s="1" t="s">
        <v>367</v>
      </c>
      <c r="E495" s="1" t="s">
        <v>8</v>
      </c>
      <c r="F495" s="1" t="s">
        <v>368</v>
      </c>
      <c r="G495" s="4">
        <v>420</v>
      </c>
      <c r="H495" s="4">
        <v>0</v>
      </c>
      <c r="I495" s="4">
        <v>420</v>
      </c>
      <c r="J495" s="4">
        <v>0</v>
      </c>
      <c r="K495" s="4">
        <v>166.99</v>
      </c>
      <c r="L495" s="4">
        <v>1408.31</v>
      </c>
      <c r="M495" s="4">
        <v>1909.52</v>
      </c>
      <c r="N495" s="24">
        <f>IF(AND(B495="60",C495="32"),(J495/'FD Date'!$B$4*'FD Date'!$B$6+K495),(J495/Date!$B$4*Date!$B$6+K495))</f>
        <v>166.99</v>
      </c>
      <c r="O495" s="24">
        <f t="shared" si="45"/>
        <v>0</v>
      </c>
      <c r="P495" s="24">
        <f>K495/Date!$B$2*Date!$B$3+K495</f>
        <v>250.48500000000001</v>
      </c>
      <c r="Q495" s="24">
        <f>J495*Date!$B$3+K495</f>
        <v>166.99</v>
      </c>
      <c r="R495" s="24">
        <f t="shared" si="46"/>
        <v>226.42084825074028</v>
      </c>
      <c r="S495" s="24">
        <f>J495/2*Date!$B$7+K495</f>
        <v>166.99</v>
      </c>
      <c r="T495" s="24">
        <f t="shared" si="47"/>
        <v>420</v>
      </c>
      <c r="U495" s="24">
        <f t="shared" si="48"/>
        <v>166.99</v>
      </c>
      <c r="V495" s="4">
        <v>0</v>
      </c>
      <c r="W495" s="4"/>
      <c r="X495" s="28" t="str">
        <f t="shared" si="49"/>
        <v>CHOOSE FORMULA</v>
      </c>
      <c r="Y495" s="4"/>
      <c r="Z495" s="4">
        <v>420</v>
      </c>
    </row>
    <row r="496" spans="1:26">
      <c r="A496" s="1" t="s">
        <v>6</v>
      </c>
      <c r="B496" s="1" t="s">
        <v>456</v>
      </c>
      <c r="C496" s="1" t="s">
        <v>463</v>
      </c>
      <c r="D496" s="1" t="s">
        <v>371</v>
      </c>
      <c r="E496" s="1" t="s">
        <v>8</v>
      </c>
      <c r="F496" s="1" t="s">
        <v>402</v>
      </c>
      <c r="G496" s="4">
        <v>250</v>
      </c>
      <c r="H496" s="4">
        <v>0</v>
      </c>
      <c r="I496" s="4">
        <v>250</v>
      </c>
      <c r="J496" s="4">
        <v>0</v>
      </c>
      <c r="K496" s="4">
        <v>65.03</v>
      </c>
      <c r="L496" s="4">
        <v>0</v>
      </c>
      <c r="M496" s="4">
        <v>0</v>
      </c>
      <c r="N496" s="24">
        <f>IF(AND(B496="60",C496="32"),(J496/'FD Date'!$B$4*'FD Date'!$B$6+K496),(J496/Date!$B$4*Date!$B$6+K496))</f>
        <v>65.03</v>
      </c>
      <c r="O496" s="24">
        <f t="shared" si="45"/>
        <v>0</v>
      </c>
      <c r="P496" s="24">
        <f>K496/Date!$B$2*Date!$B$3+K496</f>
        <v>97.545000000000002</v>
      </c>
      <c r="Q496" s="24">
        <f>J496*Date!$B$3+K496</f>
        <v>65.03</v>
      </c>
      <c r="R496" s="24">
        <f t="shared" si="46"/>
        <v>0</v>
      </c>
      <c r="S496" s="24">
        <f>J496/2*Date!$B$7+K496</f>
        <v>65.03</v>
      </c>
      <c r="T496" s="24">
        <f t="shared" si="47"/>
        <v>250</v>
      </c>
      <c r="U496" s="24">
        <f t="shared" si="48"/>
        <v>65.03</v>
      </c>
      <c r="V496" s="4">
        <v>0</v>
      </c>
      <c r="W496" s="4"/>
      <c r="X496" s="28" t="str">
        <f t="shared" si="49"/>
        <v>CHOOSE FORMULA</v>
      </c>
      <c r="Y496" s="4"/>
      <c r="Z496" s="4">
        <v>250</v>
      </c>
    </row>
    <row r="497" spans="1:26">
      <c r="A497" s="1" t="s">
        <v>6</v>
      </c>
      <c r="B497" s="1" t="s">
        <v>456</v>
      </c>
      <c r="C497" s="1" t="s">
        <v>463</v>
      </c>
      <c r="D497" s="1" t="s">
        <v>375</v>
      </c>
      <c r="E497" s="1" t="s">
        <v>8</v>
      </c>
      <c r="F497" s="1" t="s">
        <v>376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24">
        <f>IF(AND(B497="60",C497="32"),(J497/'FD Date'!$B$4*'FD Date'!$B$6+K497),(J497/Date!$B$4*Date!$B$6+K497))</f>
        <v>0</v>
      </c>
      <c r="O497" s="24">
        <f t="shared" si="45"/>
        <v>0</v>
      </c>
      <c r="P497" s="24">
        <f>K497/Date!$B$2*Date!$B$3+K497</f>
        <v>0</v>
      </c>
      <c r="Q497" s="24">
        <f>J497*Date!$B$3+K497</f>
        <v>0</v>
      </c>
      <c r="R497" s="24">
        <f t="shared" si="46"/>
        <v>0</v>
      </c>
      <c r="S497" s="24">
        <f>J497/2*Date!$B$7+K497</f>
        <v>0</v>
      </c>
      <c r="T497" s="24">
        <f t="shared" si="47"/>
        <v>0</v>
      </c>
      <c r="U497" s="24">
        <f t="shared" si="48"/>
        <v>0</v>
      </c>
      <c r="V497" s="4">
        <v>0</v>
      </c>
      <c r="W497" s="4"/>
      <c r="X497" s="28" t="str">
        <f t="shared" si="49"/>
        <v>CHOOSE FORMULA</v>
      </c>
      <c r="Y497" s="4"/>
      <c r="Z497" s="4">
        <v>0</v>
      </c>
    </row>
    <row r="498" spans="1:26">
      <c r="A498" s="1" t="s">
        <v>6</v>
      </c>
      <c r="B498" s="1" t="s">
        <v>456</v>
      </c>
      <c r="C498" s="1" t="s">
        <v>463</v>
      </c>
      <c r="D498" s="1" t="s">
        <v>297</v>
      </c>
      <c r="E498" s="1" t="s">
        <v>8</v>
      </c>
      <c r="F498" s="1" t="s">
        <v>298</v>
      </c>
      <c r="G498" s="4">
        <v>1800</v>
      </c>
      <c r="H498" s="4">
        <v>0</v>
      </c>
      <c r="I498" s="4">
        <v>1800</v>
      </c>
      <c r="J498" s="4">
        <v>40.18</v>
      </c>
      <c r="K498" s="4">
        <v>931.18</v>
      </c>
      <c r="L498" s="4">
        <v>1679.49</v>
      </c>
      <c r="M498" s="4">
        <v>38196.300000000003</v>
      </c>
      <c r="N498" s="24">
        <f>IF(AND(B498="60",C498="32"),(J498/'FD Date'!$B$4*'FD Date'!$B$6+K498),(J498/Date!$B$4*Date!$B$6+K498))</f>
        <v>1132.08</v>
      </c>
      <c r="O498" s="24">
        <f t="shared" si="45"/>
        <v>80.36</v>
      </c>
      <c r="P498" s="24">
        <f>K498/Date!$B$2*Date!$B$3+K498</f>
        <v>1396.77</v>
      </c>
      <c r="Q498" s="24">
        <f>J498*Date!$B$3+K498</f>
        <v>1091.8999999999999</v>
      </c>
      <c r="R498" s="24">
        <f t="shared" si="46"/>
        <v>21177.637636425345</v>
      </c>
      <c r="S498" s="24">
        <f>J498/2*Date!$B$7+K498</f>
        <v>1091.8999999999999</v>
      </c>
      <c r="T498" s="24">
        <f t="shared" si="47"/>
        <v>1800</v>
      </c>
      <c r="U498" s="24">
        <f t="shared" si="48"/>
        <v>931.18</v>
      </c>
      <c r="V498" s="4">
        <v>0</v>
      </c>
      <c r="W498" s="4"/>
      <c r="X498" s="28" t="str">
        <f t="shared" si="49"/>
        <v>CHOOSE FORMULA</v>
      </c>
      <c r="Y498" s="4"/>
      <c r="Z498" s="4">
        <v>1800</v>
      </c>
    </row>
    <row r="499" spans="1:26">
      <c r="A499" s="1" t="s">
        <v>6</v>
      </c>
      <c r="B499" s="1" t="s">
        <v>456</v>
      </c>
      <c r="C499" s="1" t="s">
        <v>463</v>
      </c>
      <c r="D499" s="1" t="s">
        <v>299</v>
      </c>
      <c r="E499" s="1" t="s">
        <v>8</v>
      </c>
      <c r="F499" s="1" t="s">
        <v>300</v>
      </c>
      <c r="G499" s="4">
        <v>102110</v>
      </c>
      <c r="H499" s="4">
        <v>0</v>
      </c>
      <c r="I499" s="4">
        <v>102110</v>
      </c>
      <c r="J499" s="4">
        <v>250</v>
      </c>
      <c r="K499" s="4">
        <v>25250</v>
      </c>
      <c r="L499" s="4">
        <v>85600.39</v>
      </c>
      <c r="M499" s="4">
        <v>101408.13</v>
      </c>
      <c r="N499" s="24">
        <f>IF(AND(B499="60",C499="32"),(J499/'FD Date'!$B$4*'FD Date'!$B$6+K499),(J499/Date!$B$4*Date!$B$6+K499))</f>
        <v>26500</v>
      </c>
      <c r="O499" s="24">
        <f t="shared" si="45"/>
        <v>500</v>
      </c>
      <c r="P499" s="24">
        <f>K499/Date!$B$2*Date!$B$3+K499</f>
        <v>37875</v>
      </c>
      <c r="Q499" s="24">
        <f>J499*Date!$B$3+K499</f>
        <v>26250</v>
      </c>
      <c r="R499" s="24">
        <f t="shared" si="46"/>
        <v>29912.892715792535</v>
      </c>
      <c r="S499" s="24">
        <f>J499/2*Date!$B$7+K499</f>
        <v>26250</v>
      </c>
      <c r="T499" s="24">
        <f t="shared" si="47"/>
        <v>102110</v>
      </c>
      <c r="U499" s="24">
        <f t="shared" si="48"/>
        <v>25250</v>
      </c>
      <c r="V499" s="4">
        <v>0</v>
      </c>
      <c r="W499" s="4"/>
      <c r="X499" s="28" t="str">
        <f t="shared" si="49"/>
        <v>CHOOSE FORMULA</v>
      </c>
      <c r="Y499" s="4"/>
      <c r="Z499" s="4">
        <v>102110</v>
      </c>
    </row>
    <row r="500" spans="1:26">
      <c r="A500" s="1" t="s">
        <v>6</v>
      </c>
      <c r="B500" s="1" t="s">
        <v>456</v>
      </c>
      <c r="C500" s="1" t="s">
        <v>463</v>
      </c>
      <c r="D500" s="1" t="s">
        <v>301</v>
      </c>
      <c r="E500" s="1" t="s">
        <v>8</v>
      </c>
      <c r="F500" s="1" t="s">
        <v>302</v>
      </c>
      <c r="G500" s="4">
        <v>600</v>
      </c>
      <c r="H500" s="4">
        <v>0</v>
      </c>
      <c r="I500" s="4">
        <v>600</v>
      </c>
      <c r="J500" s="4">
        <v>422.96</v>
      </c>
      <c r="K500" s="4">
        <v>726.95</v>
      </c>
      <c r="L500" s="4">
        <v>514.85</v>
      </c>
      <c r="M500" s="4">
        <v>514.85</v>
      </c>
      <c r="N500" s="24">
        <f>IF(AND(B500="60",C500="32"),(J500/'FD Date'!$B$4*'FD Date'!$B$6+K500),(J500/Date!$B$4*Date!$B$6+K500))</f>
        <v>2841.75</v>
      </c>
      <c r="O500" s="24">
        <f t="shared" si="45"/>
        <v>845.92</v>
      </c>
      <c r="P500" s="24">
        <f>K500/Date!$B$2*Date!$B$3+K500</f>
        <v>1090.4250000000002</v>
      </c>
      <c r="Q500" s="24">
        <f>J500*Date!$B$3+K500</f>
        <v>2418.79</v>
      </c>
      <c r="R500" s="24">
        <f t="shared" si="46"/>
        <v>726.95</v>
      </c>
      <c r="S500" s="24">
        <f>J500/2*Date!$B$7+K500</f>
        <v>2418.79</v>
      </c>
      <c r="T500" s="24">
        <f t="shared" si="47"/>
        <v>600</v>
      </c>
      <c r="U500" s="24">
        <f t="shared" si="48"/>
        <v>726.95</v>
      </c>
      <c r="V500" s="4">
        <v>0</v>
      </c>
      <c r="W500" s="4"/>
      <c r="X500" s="28" t="str">
        <f t="shared" si="49"/>
        <v>CHOOSE FORMULA</v>
      </c>
      <c r="Y500" s="4"/>
      <c r="Z500" s="4">
        <v>1000</v>
      </c>
    </row>
    <row r="501" spans="1:26">
      <c r="A501" s="1" t="s">
        <v>6</v>
      </c>
      <c r="B501" s="1" t="s">
        <v>456</v>
      </c>
      <c r="C501" s="1" t="s">
        <v>463</v>
      </c>
      <c r="D501" s="1" t="s">
        <v>303</v>
      </c>
      <c r="E501" s="1" t="s">
        <v>8</v>
      </c>
      <c r="F501" s="1" t="s">
        <v>304</v>
      </c>
      <c r="G501" s="4">
        <v>900</v>
      </c>
      <c r="H501" s="4">
        <v>0</v>
      </c>
      <c r="I501" s="4">
        <v>900</v>
      </c>
      <c r="J501" s="4">
        <v>0</v>
      </c>
      <c r="K501" s="4">
        <v>150</v>
      </c>
      <c r="L501" s="4">
        <v>50</v>
      </c>
      <c r="M501" s="4">
        <v>426</v>
      </c>
      <c r="N501" s="24">
        <f>IF(AND(B501="60",C501="32"),(J501/'FD Date'!$B$4*'FD Date'!$B$6+K501),(J501/Date!$B$4*Date!$B$6+K501))</f>
        <v>150</v>
      </c>
      <c r="O501" s="24">
        <f t="shared" si="45"/>
        <v>0</v>
      </c>
      <c r="P501" s="24">
        <f>K501/Date!$B$2*Date!$B$3+K501</f>
        <v>225</v>
      </c>
      <c r="Q501" s="24">
        <f>J501*Date!$B$3+K501</f>
        <v>150</v>
      </c>
      <c r="R501" s="24">
        <f t="shared" si="46"/>
        <v>1278</v>
      </c>
      <c r="S501" s="24">
        <f>J501/2*Date!$B$7+K501</f>
        <v>150</v>
      </c>
      <c r="T501" s="24">
        <f t="shared" si="47"/>
        <v>900</v>
      </c>
      <c r="U501" s="24">
        <f t="shared" si="48"/>
        <v>150</v>
      </c>
      <c r="V501" s="4">
        <v>0</v>
      </c>
      <c r="W501" s="4"/>
      <c r="X501" s="28" t="str">
        <f t="shared" si="49"/>
        <v>CHOOSE FORMULA</v>
      </c>
      <c r="Y501" s="4"/>
      <c r="Z501" s="4">
        <v>900</v>
      </c>
    </row>
    <row r="502" spans="1:26">
      <c r="A502" s="1" t="s">
        <v>6</v>
      </c>
      <c r="B502" s="1" t="s">
        <v>456</v>
      </c>
      <c r="C502" s="1" t="s">
        <v>463</v>
      </c>
      <c r="D502" s="1" t="s">
        <v>305</v>
      </c>
      <c r="E502" s="1" t="s">
        <v>8</v>
      </c>
      <c r="F502" s="1" t="s">
        <v>306</v>
      </c>
      <c r="G502" s="4">
        <v>2700</v>
      </c>
      <c r="H502" s="4">
        <v>0</v>
      </c>
      <c r="I502" s="4">
        <v>2700</v>
      </c>
      <c r="J502" s="4">
        <v>0</v>
      </c>
      <c r="K502" s="4">
        <v>1000</v>
      </c>
      <c r="L502" s="4">
        <v>25</v>
      </c>
      <c r="M502" s="4">
        <v>1242</v>
      </c>
      <c r="N502" s="24">
        <f>IF(AND(B502="60",C502="32"),(J502/'FD Date'!$B$4*'FD Date'!$B$6+K502),(J502/Date!$B$4*Date!$B$6+K502))</f>
        <v>1000</v>
      </c>
      <c r="O502" s="24">
        <f t="shared" si="45"/>
        <v>0</v>
      </c>
      <c r="P502" s="24">
        <f>K502/Date!$B$2*Date!$B$3+K502</f>
        <v>1500</v>
      </c>
      <c r="Q502" s="24">
        <f>J502*Date!$B$3+K502</f>
        <v>1000</v>
      </c>
      <c r="R502" s="24">
        <f t="shared" si="46"/>
        <v>49680</v>
      </c>
      <c r="S502" s="24">
        <f>J502/2*Date!$B$7+K502</f>
        <v>1000</v>
      </c>
      <c r="T502" s="24">
        <f t="shared" si="47"/>
        <v>2700</v>
      </c>
      <c r="U502" s="24">
        <f t="shared" si="48"/>
        <v>1000</v>
      </c>
      <c r="V502" s="4">
        <v>0</v>
      </c>
      <c r="W502" s="4"/>
      <c r="X502" s="28" t="str">
        <f t="shared" si="49"/>
        <v>CHOOSE FORMULA</v>
      </c>
      <c r="Y502" s="4"/>
      <c r="Z502" s="4">
        <v>2700</v>
      </c>
    </row>
    <row r="503" spans="1:26">
      <c r="A503" s="1" t="s">
        <v>6</v>
      </c>
      <c r="B503" s="1" t="s">
        <v>456</v>
      </c>
      <c r="C503" s="1" t="s">
        <v>464</v>
      </c>
      <c r="D503" s="1" t="s">
        <v>315</v>
      </c>
      <c r="E503" s="1" t="s">
        <v>13</v>
      </c>
      <c r="F503" s="1" t="s">
        <v>316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3214.2</v>
      </c>
      <c r="M503" s="4">
        <v>3214.2</v>
      </c>
      <c r="N503" s="24">
        <f>IF(AND(B503="60",C503="32"),(J503/'FD Date'!$B$4*'FD Date'!$B$6+K503),(J503/Date!$B$4*Date!$B$6+K503))</f>
        <v>0</v>
      </c>
      <c r="O503" s="24">
        <f t="shared" si="45"/>
        <v>0</v>
      </c>
      <c r="P503" s="24">
        <f>K503/Date!$B$2*Date!$B$3+K503</f>
        <v>0</v>
      </c>
      <c r="Q503" s="24">
        <f>J503*Date!$B$3+K503</f>
        <v>0</v>
      </c>
      <c r="R503" s="24">
        <f t="shared" si="46"/>
        <v>0</v>
      </c>
      <c r="S503" s="24">
        <f>J503/2*Date!$B$7+K503</f>
        <v>0</v>
      </c>
      <c r="T503" s="24">
        <f t="shared" si="47"/>
        <v>0</v>
      </c>
      <c r="U503" s="24">
        <f t="shared" si="48"/>
        <v>0</v>
      </c>
      <c r="V503" s="4">
        <v>0</v>
      </c>
      <c r="W503" s="4"/>
      <c r="X503" s="28" t="str">
        <f t="shared" si="49"/>
        <v>CHOOSE FORMULA</v>
      </c>
      <c r="Y503" s="4"/>
      <c r="Z503" s="4">
        <v>0</v>
      </c>
    </row>
    <row r="504" spans="1:26">
      <c r="A504" s="1" t="s">
        <v>6</v>
      </c>
      <c r="B504" s="1" t="s">
        <v>456</v>
      </c>
      <c r="C504" s="1" t="s">
        <v>464</v>
      </c>
      <c r="D504" s="1" t="s">
        <v>318</v>
      </c>
      <c r="E504" s="1" t="s">
        <v>8</v>
      </c>
      <c r="F504" s="1" t="s">
        <v>319</v>
      </c>
      <c r="G504" s="4">
        <v>437011</v>
      </c>
      <c r="H504" s="4">
        <v>0</v>
      </c>
      <c r="I504" s="4">
        <v>437011</v>
      </c>
      <c r="J504" s="4">
        <v>32829.129999999997</v>
      </c>
      <c r="K504" s="4">
        <v>245561.25</v>
      </c>
      <c r="L504" s="4">
        <v>255488.63</v>
      </c>
      <c r="M504" s="4">
        <v>415654.49</v>
      </c>
      <c r="N504" s="24">
        <f>IF(AND(B504="60",C504="32"),(J504/'FD Date'!$B$4*'FD Date'!$B$6+K504),(J504/Date!$B$4*Date!$B$6+K504))</f>
        <v>409706.9</v>
      </c>
      <c r="O504" s="24">
        <f t="shared" si="45"/>
        <v>65658.259999999995</v>
      </c>
      <c r="P504" s="24">
        <f>K504/Date!$B$2*Date!$B$3+K504</f>
        <v>368341.875</v>
      </c>
      <c r="Q504" s="24">
        <f>J504*Date!$B$3+K504</f>
        <v>376877.77</v>
      </c>
      <c r="R504" s="24">
        <f t="shared" si="46"/>
        <v>399503.63400716695</v>
      </c>
      <c r="S504" s="24">
        <f>J504/2*Date!$B$7+K504</f>
        <v>376877.77</v>
      </c>
      <c r="T504" s="24">
        <f t="shared" si="47"/>
        <v>437011</v>
      </c>
      <c r="U504" s="24">
        <f t="shared" si="48"/>
        <v>245561.25</v>
      </c>
      <c r="V504" s="4">
        <v>0</v>
      </c>
      <c r="W504" s="4"/>
      <c r="X504" s="28" t="str">
        <f t="shared" si="49"/>
        <v>CHOOSE FORMULA</v>
      </c>
      <c r="Y504" s="4"/>
      <c r="Z504" s="4">
        <v>409706</v>
      </c>
    </row>
    <row r="505" spans="1:26">
      <c r="A505" s="1" t="s">
        <v>6</v>
      </c>
      <c r="B505" s="1" t="s">
        <v>456</v>
      </c>
      <c r="C505" s="1" t="s">
        <v>464</v>
      </c>
      <c r="D505" s="1" t="s">
        <v>318</v>
      </c>
      <c r="E505" s="1" t="s">
        <v>80</v>
      </c>
      <c r="F505" s="1" t="s">
        <v>322</v>
      </c>
      <c r="G505" s="4">
        <v>2700</v>
      </c>
      <c r="H505" s="4">
        <v>0</v>
      </c>
      <c r="I505" s="4">
        <v>2700</v>
      </c>
      <c r="J505" s="4">
        <v>323.12</v>
      </c>
      <c r="K505" s="4">
        <v>1767.27</v>
      </c>
      <c r="L505" s="4">
        <v>1654.34</v>
      </c>
      <c r="M505" s="4">
        <v>2685.52</v>
      </c>
      <c r="N505" s="24">
        <f>IF(AND(B505="60",C505="32"),(J505/'FD Date'!$B$4*'FD Date'!$B$6+K505),(J505/Date!$B$4*Date!$B$6+K505))</f>
        <v>3382.87</v>
      </c>
      <c r="O505" s="24">
        <f t="shared" si="45"/>
        <v>646.24</v>
      </c>
      <c r="P505" s="24">
        <f>K505/Date!$B$2*Date!$B$3+K505</f>
        <v>2650.9049999999997</v>
      </c>
      <c r="Q505" s="24">
        <f>J505*Date!$B$3+K505</f>
        <v>3059.75</v>
      </c>
      <c r="R505" s="24">
        <f t="shared" si="46"/>
        <v>2868.841308558096</v>
      </c>
      <c r="S505" s="24">
        <f>J505/2*Date!$B$7+K505</f>
        <v>3059.75</v>
      </c>
      <c r="T505" s="24">
        <f t="shared" si="47"/>
        <v>2700</v>
      </c>
      <c r="U505" s="24">
        <f t="shared" si="48"/>
        <v>1767.27</v>
      </c>
      <c r="V505" s="4">
        <v>0</v>
      </c>
      <c r="W505" s="4"/>
      <c r="X505" s="28" t="str">
        <f t="shared" si="49"/>
        <v>CHOOSE FORMULA</v>
      </c>
      <c r="Y505" s="4"/>
      <c r="Z505" s="4">
        <v>2662</v>
      </c>
    </row>
    <row r="506" spans="1:26">
      <c r="A506" s="1" t="s">
        <v>6</v>
      </c>
      <c r="B506" s="1" t="s">
        <v>456</v>
      </c>
      <c r="C506" s="1" t="s">
        <v>464</v>
      </c>
      <c r="D506" s="1" t="s">
        <v>318</v>
      </c>
      <c r="E506" s="1" t="s">
        <v>323</v>
      </c>
      <c r="F506" s="1" t="s">
        <v>324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24">
        <f>IF(AND(B506="60",C506="32"),(J506/'FD Date'!$B$4*'FD Date'!$B$6+K506),(J506/Date!$B$4*Date!$B$6+K506))</f>
        <v>0</v>
      </c>
      <c r="O506" s="24">
        <f t="shared" si="45"/>
        <v>0</v>
      </c>
      <c r="P506" s="24">
        <f>K506/Date!$B$2*Date!$B$3+K506</f>
        <v>0</v>
      </c>
      <c r="Q506" s="24">
        <f>J506*Date!$B$3+K506</f>
        <v>0</v>
      </c>
      <c r="R506" s="24">
        <f t="shared" si="46"/>
        <v>0</v>
      </c>
      <c r="S506" s="24">
        <f>J506/2*Date!$B$7+K506</f>
        <v>0</v>
      </c>
      <c r="T506" s="24">
        <f t="shared" si="47"/>
        <v>0</v>
      </c>
      <c r="U506" s="24">
        <f t="shared" si="48"/>
        <v>0</v>
      </c>
      <c r="V506" s="4">
        <v>0</v>
      </c>
      <c r="W506" s="4"/>
      <c r="X506" s="28" t="str">
        <f t="shared" si="49"/>
        <v>CHOOSE FORMULA</v>
      </c>
      <c r="Y506" s="4"/>
      <c r="Z506" s="4">
        <v>0</v>
      </c>
    </row>
    <row r="507" spans="1:26">
      <c r="A507" s="1" t="s">
        <v>6</v>
      </c>
      <c r="B507" s="1" t="s">
        <v>456</v>
      </c>
      <c r="C507" s="1" t="s">
        <v>464</v>
      </c>
      <c r="D507" s="1" t="s">
        <v>318</v>
      </c>
      <c r="E507" s="1" t="s">
        <v>325</v>
      </c>
      <c r="F507" s="1" t="s">
        <v>326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24">
        <f>IF(AND(B507="60",C507="32"),(J507/'FD Date'!$B$4*'FD Date'!$B$6+K507),(J507/Date!$B$4*Date!$B$6+K507))</f>
        <v>0</v>
      </c>
      <c r="O507" s="24">
        <f t="shared" si="45"/>
        <v>0</v>
      </c>
      <c r="P507" s="24">
        <f>K507/Date!$B$2*Date!$B$3+K507</f>
        <v>0</v>
      </c>
      <c r="Q507" s="24">
        <f>J507*Date!$B$3+K507</f>
        <v>0</v>
      </c>
      <c r="R507" s="24">
        <f t="shared" si="46"/>
        <v>0</v>
      </c>
      <c r="S507" s="24">
        <f>J507/2*Date!$B$7+K507</f>
        <v>0</v>
      </c>
      <c r="T507" s="24">
        <f t="shared" si="47"/>
        <v>0</v>
      </c>
      <c r="U507" s="24">
        <f t="shared" si="48"/>
        <v>0</v>
      </c>
      <c r="V507" s="4">
        <v>0</v>
      </c>
      <c r="W507" s="4"/>
      <c r="X507" s="28" t="str">
        <f t="shared" si="49"/>
        <v>CHOOSE FORMULA</v>
      </c>
      <c r="Y507" s="4"/>
      <c r="Z507" s="4">
        <v>0</v>
      </c>
    </row>
    <row r="508" spans="1:26">
      <c r="A508" s="1" t="s">
        <v>6</v>
      </c>
      <c r="B508" s="1" t="s">
        <v>456</v>
      </c>
      <c r="C508" s="1" t="s">
        <v>464</v>
      </c>
      <c r="D508" s="1" t="s">
        <v>327</v>
      </c>
      <c r="E508" s="1" t="s">
        <v>8</v>
      </c>
      <c r="F508" s="1" t="s">
        <v>328</v>
      </c>
      <c r="G508" s="4">
        <v>8180</v>
      </c>
      <c r="H508" s="4">
        <v>0</v>
      </c>
      <c r="I508" s="4">
        <v>8180</v>
      </c>
      <c r="J508" s="4">
        <v>0</v>
      </c>
      <c r="K508" s="4">
        <v>1265</v>
      </c>
      <c r="L508" s="4">
        <v>121.25</v>
      </c>
      <c r="M508" s="4">
        <v>6246.25</v>
      </c>
      <c r="N508" s="24">
        <f>IF(AND(B508="60",C508="32"),(J508/'FD Date'!$B$4*'FD Date'!$B$6+K508),(J508/Date!$B$4*Date!$B$6+K508))</f>
        <v>1265</v>
      </c>
      <c r="O508" s="24">
        <f t="shared" si="45"/>
        <v>0</v>
      </c>
      <c r="P508" s="24">
        <f>K508/Date!$B$2*Date!$B$3+K508</f>
        <v>1897.5</v>
      </c>
      <c r="Q508" s="24">
        <f>J508*Date!$B$3+K508</f>
        <v>1265</v>
      </c>
      <c r="R508" s="24">
        <f t="shared" si="46"/>
        <v>65167.061855670108</v>
      </c>
      <c r="S508" s="24">
        <f>J508/2*Date!$B$7+K508</f>
        <v>1265</v>
      </c>
      <c r="T508" s="24">
        <f t="shared" si="47"/>
        <v>8180</v>
      </c>
      <c r="U508" s="24">
        <f t="shared" si="48"/>
        <v>1265</v>
      </c>
      <c r="V508" s="4">
        <v>0</v>
      </c>
      <c r="W508" s="4"/>
      <c r="X508" s="28" t="str">
        <f t="shared" si="49"/>
        <v>CHOOSE FORMULA</v>
      </c>
      <c r="Y508" s="4"/>
      <c r="Z508" s="4">
        <v>8180</v>
      </c>
    </row>
    <row r="509" spans="1:26">
      <c r="A509" s="1" t="s">
        <v>6</v>
      </c>
      <c r="B509" s="1" t="s">
        <v>456</v>
      </c>
      <c r="C509" s="1" t="s">
        <v>464</v>
      </c>
      <c r="D509" s="1" t="s">
        <v>329</v>
      </c>
      <c r="E509" s="1" t="s">
        <v>8</v>
      </c>
      <c r="F509" s="1" t="s">
        <v>330</v>
      </c>
      <c r="G509" s="4">
        <v>5000</v>
      </c>
      <c r="H509" s="4">
        <v>0</v>
      </c>
      <c r="I509" s="4">
        <v>5000</v>
      </c>
      <c r="J509" s="4">
        <v>16.149999999999999</v>
      </c>
      <c r="K509" s="4">
        <v>76.680000000000007</v>
      </c>
      <c r="L509" s="4">
        <v>1900.66</v>
      </c>
      <c r="M509" s="4">
        <v>2194.29</v>
      </c>
      <c r="N509" s="24">
        <f>IF(AND(B509="60",C509="32"),(J509/'FD Date'!$B$4*'FD Date'!$B$6+K509),(J509/Date!$B$4*Date!$B$6+K509))</f>
        <v>157.43</v>
      </c>
      <c r="O509" s="24">
        <f t="shared" si="45"/>
        <v>32.299999999999997</v>
      </c>
      <c r="P509" s="24">
        <f>K509/Date!$B$2*Date!$B$3+K509</f>
        <v>115.02000000000001</v>
      </c>
      <c r="Q509" s="24">
        <f>J509*Date!$B$3+K509</f>
        <v>141.28</v>
      </c>
      <c r="R509" s="24">
        <f t="shared" si="46"/>
        <v>88.526173644944393</v>
      </c>
      <c r="S509" s="24">
        <f>J509/2*Date!$B$7+K509</f>
        <v>141.28</v>
      </c>
      <c r="T509" s="24">
        <f t="shared" si="47"/>
        <v>5000</v>
      </c>
      <c r="U509" s="24">
        <f t="shared" si="48"/>
        <v>76.680000000000007</v>
      </c>
      <c r="V509" s="4">
        <v>0</v>
      </c>
      <c r="W509" s="4"/>
      <c r="X509" s="28" t="str">
        <f t="shared" si="49"/>
        <v>CHOOSE FORMULA</v>
      </c>
      <c r="Y509" s="4"/>
      <c r="Z509" s="4">
        <v>418</v>
      </c>
    </row>
    <row r="510" spans="1:26">
      <c r="A510" s="1" t="s">
        <v>6</v>
      </c>
      <c r="B510" s="1" t="s">
        <v>456</v>
      </c>
      <c r="C510" s="1" t="s">
        <v>464</v>
      </c>
      <c r="D510" s="1" t="s">
        <v>331</v>
      </c>
      <c r="E510" s="1" t="s">
        <v>84</v>
      </c>
      <c r="F510" s="1" t="s">
        <v>333</v>
      </c>
      <c r="G510" s="4">
        <v>760</v>
      </c>
      <c r="H510" s="4">
        <v>0</v>
      </c>
      <c r="I510" s="4">
        <v>760</v>
      </c>
      <c r="J510" s="4">
        <v>58.72</v>
      </c>
      <c r="K510" s="4">
        <v>406.56</v>
      </c>
      <c r="L510" s="4">
        <v>486.93</v>
      </c>
      <c r="M510" s="4">
        <v>748.52</v>
      </c>
      <c r="N510" s="24">
        <f>IF(AND(B510="60",C510="32"),(J510/'FD Date'!$B$4*'FD Date'!$B$6+K510),(J510/Date!$B$4*Date!$B$6+K510))</f>
        <v>700.16000000000008</v>
      </c>
      <c r="O510" s="24">
        <f t="shared" si="45"/>
        <v>117.44</v>
      </c>
      <c r="P510" s="24">
        <f>K510/Date!$B$2*Date!$B$3+K510</f>
        <v>609.84</v>
      </c>
      <c r="Q510" s="24">
        <f>J510*Date!$B$3+K510</f>
        <v>641.44000000000005</v>
      </c>
      <c r="R510" s="24">
        <f t="shared" si="46"/>
        <v>624.97338672909859</v>
      </c>
      <c r="S510" s="24">
        <f>J510/2*Date!$B$7+K510</f>
        <v>641.44000000000005</v>
      </c>
      <c r="T510" s="24">
        <f t="shared" si="47"/>
        <v>760</v>
      </c>
      <c r="U510" s="24">
        <f t="shared" si="48"/>
        <v>406.56</v>
      </c>
      <c r="V510" s="4">
        <v>0</v>
      </c>
      <c r="W510" s="4"/>
      <c r="X510" s="28" t="str">
        <f t="shared" si="49"/>
        <v>CHOOSE FORMULA</v>
      </c>
      <c r="Y510" s="4"/>
      <c r="Z510" s="4">
        <v>605</v>
      </c>
    </row>
    <row r="511" spans="1:26">
      <c r="A511" s="1" t="s">
        <v>6</v>
      </c>
      <c r="B511" s="1" t="s">
        <v>456</v>
      </c>
      <c r="C511" s="1" t="s">
        <v>464</v>
      </c>
      <c r="D511" s="1" t="s">
        <v>331</v>
      </c>
      <c r="E511" s="1" t="s">
        <v>334</v>
      </c>
      <c r="F511" s="1" t="s">
        <v>335</v>
      </c>
      <c r="G511" s="4">
        <v>2300</v>
      </c>
      <c r="H511" s="4">
        <v>0</v>
      </c>
      <c r="I511" s="4">
        <v>2300</v>
      </c>
      <c r="J511" s="4">
        <v>214.44</v>
      </c>
      <c r="K511" s="4">
        <v>1428.46</v>
      </c>
      <c r="L511" s="4">
        <v>1348.15</v>
      </c>
      <c r="M511" s="4">
        <v>2215.73</v>
      </c>
      <c r="N511" s="24">
        <f>IF(AND(B511="60",C511="32"),(J511/'FD Date'!$B$4*'FD Date'!$B$6+K511),(J511/Date!$B$4*Date!$B$6+K511))</f>
        <v>2500.66</v>
      </c>
      <c r="O511" s="24">
        <f t="shared" si="45"/>
        <v>428.88</v>
      </c>
      <c r="P511" s="24">
        <f>K511/Date!$B$2*Date!$B$3+K511</f>
        <v>2142.69</v>
      </c>
      <c r="Q511" s="24">
        <f>J511*Date!$B$3+K511</f>
        <v>2286.2200000000003</v>
      </c>
      <c r="R511" s="24">
        <f t="shared" si="46"/>
        <v>2347.7221939695137</v>
      </c>
      <c r="S511" s="24">
        <f>J511/2*Date!$B$7+K511</f>
        <v>2286.2200000000003</v>
      </c>
      <c r="T511" s="24">
        <f t="shared" si="47"/>
        <v>2300</v>
      </c>
      <c r="U511" s="24">
        <f t="shared" si="48"/>
        <v>1428.46</v>
      </c>
      <c r="V511" s="4">
        <v>0</v>
      </c>
      <c r="W511" s="4"/>
      <c r="X511" s="28" t="str">
        <f t="shared" si="49"/>
        <v>CHOOSE FORMULA</v>
      </c>
      <c r="Y511" s="4"/>
      <c r="Z511" s="4">
        <v>2315</v>
      </c>
    </row>
    <row r="512" spans="1:26">
      <c r="A512" s="1" t="s">
        <v>6</v>
      </c>
      <c r="B512" s="1" t="s">
        <v>456</v>
      </c>
      <c r="C512" s="1" t="s">
        <v>464</v>
      </c>
      <c r="D512" s="1" t="s">
        <v>331</v>
      </c>
      <c r="E512" s="1" t="s">
        <v>336</v>
      </c>
      <c r="F512" s="1" t="s">
        <v>337</v>
      </c>
      <c r="G512" s="4">
        <v>50700</v>
      </c>
      <c r="H512" s="4">
        <v>0</v>
      </c>
      <c r="I512" s="4">
        <v>50700</v>
      </c>
      <c r="J512" s="4">
        <v>4486.46</v>
      </c>
      <c r="K512" s="4">
        <v>31052.07</v>
      </c>
      <c r="L512" s="4">
        <v>28390.32</v>
      </c>
      <c r="M512" s="4">
        <v>46375.25</v>
      </c>
      <c r="N512" s="24">
        <f>IF(AND(B512="60",C512="32"),(J512/'FD Date'!$B$4*'FD Date'!$B$6+K512),(J512/Date!$B$4*Date!$B$6+K512))</f>
        <v>53484.369999999995</v>
      </c>
      <c r="O512" s="24">
        <f t="shared" si="45"/>
        <v>8972.92</v>
      </c>
      <c r="P512" s="24">
        <f>K512/Date!$B$2*Date!$B$3+K512</f>
        <v>46578.104999999996</v>
      </c>
      <c r="Q512" s="24">
        <f>J512*Date!$B$3+K512</f>
        <v>48997.91</v>
      </c>
      <c r="R512" s="24">
        <f t="shared" si="46"/>
        <v>50723.186961876447</v>
      </c>
      <c r="S512" s="24">
        <f>J512/2*Date!$B$7+K512</f>
        <v>48997.91</v>
      </c>
      <c r="T512" s="24">
        <f t="shared" si="47"/>
        <v>50700</v>
      </c>
      <c r="U512" s="24">
        <f t="shared" si="48"/>
        <v>31052.07</v>
      </c>
      <c r="V512" s="4">
        <v>0</v>
      </c>
      <c r="W512" s="4"/>
      <c r="X512" s="28" t="str">
        <f t="shared" si="49"/>
        <v>CHOOSE FORMULA</v>
      </c>
      <c r="Y512" s="4"/>
      <c r="Z512" s="4">
        <v>49205</v>
      </c>
    </row>
    <row r="513" spans="1:26">
      <c r="A513" s="1" t="s">
        <v>6</v>
      </c>
      <c r="B513" s="1" t="s">
        <v>456</v>
      </c>
      <c r="C513" s="1" t="s">
        <v>464</v>
      </c>
      <c r="D513" s="1" t="s">
        <v>331</v>
      </c>
      <c r="E513" s="1" t="s">
        <v>338</v>
      </c>
      <c r="F513" s="1" t="s">
        <v>339</v>
      </c>
      <c r="G513" s="4">
        <v>4500</v>
      </c>
      <c r="H513" s="4">
        <v>0</v>
      </c>
      <c r="I513" s="4">
        <v>4500</v>
      </c>
      <c r="J513" s="4">
        <v>0</v>
      </c>
      <c r="K513" s="4">
        <v>285.72000000000003</v>
      </c>
      <c r="L513" s="4">
        <v>4436.8999999999996</v>
      </c>
      <c r="M513" s="4">
        <v>8151.18</v>
      </c>
      <c r="N513" s="24">
        <f>IF(AND(B513="60",C513="32"),(J513/'FD Date'!$B$4*'FD Date'!$B$6+K513),(J513/Date!$B$4*Date!$B$6+K513))</f>
        <v>285.72000000000003</v>
      </c>
      <c r="O513" s="24">
        <f t="shared" si="45"/>
        <v>0</v>
      </c>
      <c r="P513" s="24">
        <f>K513/Date!$B$2*Date!$B$3+K513</f>
        <v>428.58000000000004</v>
      </c>
      <c r="Q513" s="24">
        <f>J513*Date!$B$3+K513</f>
        <v>285.72000000000003</v>
      </c>
      <c r="R513" s="24">
        <f t="shared" si="46"/>
        <v>524.90593648718709</v>
      </c>
      <c r="S513" s="24">
        <f>J513/2*Date!$B$7+K513</f>
        <v>285.72000000000003</v>
      </c>
      <c r="T513" s="24">
        <f t="shared" si="47"/>
        <v>4500</v>
      </c>
      <c r="U513" s="24">
        <f t="shared" si="48"/>
        <v>285.72000000000003</v>
      </c>
      <c r="V513" s="4">
        <v>0</v>
      </c>
      <c r="W513" s="4"/>
      <c r="X513" s="28" t="str">
        <f t="shared" si="49"/>
        <v>CHOOSE FORMULA</v>
      </c>
      <c r="Y513" s="4"/>
      <c r="Z513" s="4">
        <v>286</v>
      </c>
    </row>
    <row r="514" spans="1:26">
      <c r="A514" s="1" t="s">
        <v>6</v>
      </c>
      <c r="B514" s="1" t="s">
        <v>456</v>
      </c>
      <c r="C514" s="1" t="s">
        <v>464</v>
      </c>
      <c r="D514" s="1" t="s">
        <v>331</v>
      </c>
      <c r="E514" s="1" t="s">
        <v>340</v>
      </c>
      <c r="F514" s="1" t="s">
        <v>341</v>
      </c>
      <c r="G514" s="4">
        <v>2430</v>
      </c>
      <c r="H514" s="4">
        <v>0</v>
      </c>
      <c r="I514" s="4">
        <v>2430</v>
      </c>
      <c r="J514" s="4">
        <v>77</v>
      </c>
      <c r="K514" s="4">
        <v>1104.93</v>
      </c>
      <c r="L514" s="4">
        <v>1237.02</v>
      </c>
      <c r="M514" s="4">
        <v>2043.09</v>
      </c>
      <c r="N514" s="24">
        <f>IF(AND(B514="60",C514="32"),(J514/'FD Date'!$B$4*'FD Date'!$B$6+K514),(J514/Date!$B$4*Date!$B$6+K514))</f>
        <v>1489.93</v>
      </c>
      <c r="O514" s="24">
        <f t="shared" si="45"/>
        <v>154</v>
      </c>
      <c r="P514" s="24">
        <f>K514/Date!$B$2*Date!$B$3+K514</f>
        <v>1657.395</v>
      </c>
      <c r="Q514" s="24">
        <f>J514*Date!$B$3+K514</f>
        <v>1412.93</v>
      </c>
      <c r="R514" s="24">
        <f t="shared" si="46"/>
        <v>1824.9271909104139</v>
      </c>
      <c r="S514" s="24">
        <f>J514/2*Date!$B$7+K514</f>
        <v>1412.93</v>
      </c>
      <c r="T514" s="24">
        <f t="shared" si="47"/>
        <v>2430</v>
      </c>
      <c r="U514" s="24">
        <f t="shared" si="48"/>
        <v>1104.93</v>
      </c>
      <c r="V514" s="4">
        <v>0</v>
      </c>
      <c r="W514" s="4"/>
      <c r="X514" s="28" t="str">
        <f t="shared" si="49"/>
        <v>CHOOSE FORMULA</v>
      </c>
      <c r="Y514" s="4"/>
      <c r="Z514" s="4">
        <v>2138</v>
      </c>
    </row>
    <row r="515" spans="1:26">
      <c r="A515" s="1" t="s">
        <v>6</v>
      </c>
      <c r="B515" s="1" t="s">
        <v>456</v>
      </c>
      <c r="C515" s="1" t="s">
        <v>464</v>
      </c>
      <c r="D515" s="1" t="s">
        <v>342</v>
      </c>
      <c r="E515" s="1" t="s">
        <v>13</v>
      </c>
      <c r="F515" s="1" t="s">
        <v>344</v>
      </c>
      <c r="G515" s="4">
        <v>74150</v>
      </c>
      <c r="H515" s="4">
        <v>0</v>
      </c>
      <c r="I515" s="4">
        <v>74150</v>
      </c>
      <c r="J515" s="4">
        <v>5502.66</v>
      </c>
      <c r="K515" s="4">
        <v>41472.9</v>
      </c>
      <c r="L515" s="4">
        <v>35678.879999999997</v>
      </c>
      <c r="M515" s="4">
        <v>61130.44</v>
      </c>
      <c r="N515" s="24">
        <f>IF(AND(B515="60",C515="32"),(J515/'FD Date'!$B$4*'FD Date'!$B$6+K515),(J515/Date!$B$4*Date!$B$6+K515))</f>
        <v>68986.2</v>
      </c>
      <c r="O515" s="24">
        <f t="shared" si="45"/>
        <v>11005.32</v>
      </c>
      <c r="P515" s="24">
        <f>K515/Date!$B$2*Date!$B$3+K515</f>
        <v>62209.350000000006</v>
      </c>
      <c r="Q515" s="24">
        <f>J515*Date!$B$3+K515</f>
        <v>63483.54</v>
      </c>
      <c r="R515" s="24">
        <f t="shared" si="46"/>
        <v>71057.629193405184</v>
      </c>
      <c r="S515" s="24">
        <f>J515/2*Date!$B$7+K515</f>
        <v>63483.54</v>
      </c>
      <c r="T515" s="24">
        <f t="shared" si="47"/>
        <v>74150</v>
      </c>
      <c r="U515" s="24">
        <f t="shared" si="48"/>
        <v>41472.9</v>
      </c>
      <c r="V515" s="4">
        <v>0</v>
      </c>
      <c r="W515" s="4"/>
      <c r="X515" s="28" t="str">
        <f t="shared" si="49"/>
        <v>CHOOSE FORMULA</v>
      </c>
      <c r="Y515" s="4"/>
      <c r="Z515" s="4">
        <v>68769</v>
      </c>
    </row>
    <row r="516" spans="1:26">
      <c r="A516" s="1" t="s">
        <v>6</v>
      </c>
      <c r="B516" s="1" t="s">
        <v>456</v>
      </c>
      <c r="C516" s="1" t="s">
        <v>464</v>
      </c>
      <c r="D516" s="1" t="s">
        <v>345</v>
      </c>
      <c r="E516" s="1" t="s">
        <v>8</v>
      </c>
      <c r="F516" s="1" t="s">
        <v>346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96</v>
      </c>
      <c r="N516" s="24">
        <f>IF(AND(B516="60",C516="32"),(J516/'FD Date'!$B$4*'FD Date'!$B$6+K516),(J516/Date!$B$4*Date!$B$6+K516))</f>
        <v>0</v>
      </c>
      <c r="O516" s="24">
        <f t="shared" si="45"/>
        <v>0</v>
      </c>
      <c r="P516" s="24">
        <f>K516/Date!$B$2*Date!$B$3+K516</f>
        <v>0</v>
      </c>
      <c r="Q516" s="24">
        <f>J516*Date!$B$3+K516</f>
        <v>0</v>
      </c>
      <c r="R516" s="24">
        <f t="shared" si="46"/>
        <v>0</v>
      </c>
      <c r="S516" s="24">
        <f>J516/2*Date!$B$7+K516</f>
        <v>0</v>
      </c>
      <c r="T516" s="24">
        <f t="shared" si="47"/>
        <v>0</v>
      </c>
      <c r="U516" s="24">
        <f t="shared" si="48"/>
        <v>0</v>
      </c>
      <c r="V516" s="4">
        <v>0</v>
      </c>
      <c r="W516" s="4"/>
      <c r="X516" s="28" t="str">
        <f t="shared" si="49"/>
        <v>CHOOSE FORMULA</v>
      </c>
      <c r="Y516" s="4"/>
      <c r="Z516" s="4">
        <v>0</v>
      </c>
    </row>
    <row r="517" spans="1:26">
      <c r="A517" s="1" t="s">
        <v>6</v>
      </c>
      <c r="B517" s="1" t="s">
        <v>456</v>
      </c>
      <c r="C517" s="1" t="s">
        <v>464</v>
      </c>
      <c r="D517" s="1" t="s">
        <v>347</v>
      </c>
      <c r="E517" s="1" t="s">
        <v>8</v>
      </c>
      <c r="F517" s="1" t="s">
        <v>348</v>
      </c>
      <c r="G517" s="4">
        <v>1290</v>
      </c>
      <c r="H517" s="4">
        <v>0</v>
      </c>
      <c r="I517" s="4">
        <v>1290</v>
      </c>
      <c r="J517" s="4">
        <v>-1322.51</v>
      </c>
      <c r="K517" s="4">
        <v>380.31</v>
      </c>
      <c r="L517" s="4">
        <v>834.93</v>
      </c>
      <c r="M517" s="4">
        <v>1029.18</v>
      </c>
      <c r="N517" s="24">
        <f>IF(AND(B517="60",C517="32"),(J517/'FD Date'!$B$4*'FD Date'!$B$6+K517),(J517/Date!$B$4*Date!$B$6+K517))</f>
        <v>-6232.24</v>
      </c>
      <c r="O517" s="24">
        <f t="shared" si="45"/>
        <v>-2645.02</v>
      </c>
      <c r="P517" s="24">
        <f>K517/Date!$B$2*Date!$B$3+K517</f>
        <v>570.46500000000003</v>
      </c>
      <c r="Q517" s="24">
        <f>J517*Date!$B$3+K517</f>
        <v>-4909.7299999999996</v>
      </c>
      <c r="R517" s="24">
        <f t="shared" si="46"/>
        <v>468.79073191764587</v>
      </c>
      <c r="S517" s="24">
        <f>J517/2*Date!$B$7+K517</f>
        <v>-4909.7299999999996</v>
      </c>
      <c r="T517" s="24">
        <f t="shared" si="47"/>
        <v>1290</v>
      </c>
      <c r="U517" s="24">
        <f t="shared" si="48"/>
        <v>380.31</v>
      </c>
      <c r="V517" s="4">
        <v>0</v>
      </c>
      <c r="W517" s="4"/>
      <c r="X517" s="28" t="str">
        <f t="shared" si="49"/>
        <v>CHOOSE FORMULA</v>
      </c>
      <c r="Y517" s="4"/>
      <c r="Z517" s="4">
        <v>3033</v>
      </c>
    </row>
    <row r="518" spans="1:26">
      <c r="A518" s="1" t="s">
        <v>6</v>
      </c>
      <c r="B518" s="1" t="s">
        <v>456</v>
      </c>
      <c r="C518" s="1" t="s">
        <v>464</v>
      </c>
      <c r="D518" s="1" t="s">
        <v>349</v>
      </c>
      <c r="E518" s="1" t="s">
        <v>8</v>
      </c>
      <c r="F518" s="1" t="s">
        <v>350</v>
      </c>
      <c r="G518" s="4">
        <v>0</v>
      </c>
      <c r="H518" s="4">
        <v>0</v>
      </c>
      <c r="I518" s="4">
        <v>0</v>
      </c>
      <c r="J518" s="4">
        <v>63</v>
      </c>
      <c r="K518" s="4">
        <v>63</v>
      </c>
      <c r="L518" s="4">
        <v>1148.49</v>
      </c>
      <c r="M518" s="4">
        <v>1990.93</v>
      </c>
      <c r="N518" s="24">
        <f>IF(AND(B518="60",C518="32"),(J518/'FD Date'!$B$4*'FD Date'!$B$6+K518),(J518/Date!$B$4*Date!$B$6+K518))</f>
        <v>378</v>
      </c>
      <c r="O518" s="24">
        <f t="shared" si="45"/>
        <v>126</v>
      </c>
      <c r="P518" s="24">
        <f>K518/Date!$B$2*Date!$B$3+K518</f>
        <v>94.5</v>
      </c>
      <c r="Q518" s="24">
        <f>J518*Date!$B$3+K518</f>
        <v>315</v>
      </c>
      <c r="R518" s="24">
        <f t="shared" si="46"/>
        <v>109.21173889193636</v>
      </c>
      <c r="S518" s="24">
        <f>J518/2*Date!$B$7+K518</f>
        <v>315</v>
      </c>
      <c r="T518" s="24">
        <f t="shared" si="47"/>
        <v>0</v>
      </c>
      <c r="U518" s="24">
        <f t="shared" si="48"/>
        <v>63</v>
      </c>
      <c r="V518" s="4">
        <v>0</v>
      </c>
      <c r="W518" s="4"/>
      <c r="X518" s="28" t="str">
        <f t="shared" si="49"/>
        <v>CHOOSE FORMULA</v>
      </c>
      <c r="Y518" s="4"/>
      <c r="Z518" s="4">
        <v>0</v>
      </c>
    </row>
    <row r="519" spans="1:26">
      <c r="A519" s="1" t="s">
        <v>6</v>
      </c>
      <c r="B519" s="1" t="s">
        <v>456</v>
      </c>
      <c r="C519" s="1" t="s">
        <v>464</v>
      </c>
      <c r="D519" s="1" t="s">
        <v>351</v>
      </c>
      <c r="E519" s="1" t="s">
        <v>8</v>
      </c>
      <c r="F519" s="1" t="s">
        <v>352</v>
      </c>
      <c r="G519" s="4">
        <v>6370</v>
      </c>
      <c r="H519" s="4">
        <v>0</v>
      </c>
      <c r="I519" s="4">
        <v>6370</v>
      </c>
      <c r="J519" s="4">
        <v>400.74</v>
      </c>
      <c r="K519" s="4">
        <v>3023.32</v>
      </c>
      <c r="L519" s="4">
        <v>3548.4</v>
      </c>
      <c r="M519" s="4">
        <v>5657.66</v>
      </c>
      <c r="N519" s="24">
        <f>IF(AND(B519="60",C519="32"),(J519/'FD Date'!$B$4*'FD Date'!$B$6+K519),(J519/Date!$B$4*Date!$B$6+K519))</f>
        <v>5027.0200000000004</v>
      </c>
      <c r="O519" s="24">
        <f t="shared" si="45"/>
        <v>801.48</v>
      </c>
      <c r="P519" s="24">
        <f>K519/Date!$B$2*Date!$B$3+K519</f>
        <v>4534.9800000000005</v>
      </c>
      <c r="Q519" s="24">
        <f>J519*Date!$B$3+K519</f>
        <v>4626.2800000000007</v>
      </c>
      <c r="R519" s="24">
        <f t="shared" si="46"/>
        <v>4820.4589762146315</v>
      </c>
      <c r="S519" s="24">
        <f>J519/2*Date!$B$7+K519</f>
        <v>4626.2800000000007</v>
      </c>
      <c r="T519" s="24">
        <f t="shared" si="47"/>
        <v>6370</v>
      </c>
      <c r="U519" s="24">
        <f t="shared" si="48"/>
        <v>3023.32</v>
      </c>
      <c r="V519" s="4">
        <v>0</v>
      </c>
      <c r="W519" s="4"/>
      <c r="X519" s="28" t="str">
        <f t="shared" si="49"/>
        <v>CHOOSE FORMULA</v>
      </c>
      <c r="Y519" s="4"/>
      <c r="Z519" s="4">
        <v>4678</v>
      </c>
    </row>
    <row r="520" spans="1:26">
      <c r="A520" s="1" t="s">
        <v>6</v>
      </c>
      <c r="B520" s="1" t="s">
        <v>456</v>
      </c>
      <c r="C520" s="1" t="s">
        <v>464</v>
      </c>
      <c r="D520" s="1" t="s">
        <v>355</v>
      </c>
      <c r="E520" s="1" t="s">
        <v>8</v>
      </c>
      <c r="F520" s="1" t="s">
        <v>356</v>
      </c>
      <c r="G520" s="4">
        <v>960</v>
      </c>
      <c r="H520" s="4">
        <v>0</v>
      </c>
      <c r="I520" s="4">
        <v>960</v>
      </c>
      <c r="J520" s="4">
        <v>74.94</v>
      </c>
      <c r="K520" s="4">
        <v>521.79999999999995</v>
      </c>
      <c r="L520" s="4">
        <v>550.45000000000005</v>
      </c>
      <c r="M520" s="4">
        <v>884.08</v>
      </c>
      <c r="N520" s="24">
        <f>IF(AND(B520="60",C520="32"),(J520/'FD Date'!$B$4*'FD Date'!$B$6+K520),(J520/Date!$B$4*Date!$B$6+K520))</f>
        <v>896.5</v>
      </c>
      <c r="O520" s="24">
        <f t="shared" si="45"/>
        <v>149.88</v>
      </c>
      <c r="P520" s="24">
        <f>K520/Date!$B$2*Date!$B$3+K520</f>
        <v>782.69999999999993</v>
      </c>
      <c r="Q520" s="24">
        <f>J520*Date!$B$3+K520</f>
        <v>821.56</v>
      </c>
      <c r="R520" s="24">
        <f t="shared" si="46"/>
        <v>838.06511763102901</v>
      </c>
      <c r="S520" s="24">
        <f>J520/2*Date!$B$7+K520</f>
        <v>821.56</v>
      </c>
      <c r="T520" s="24">
        <f t="shared" si="47"/>
        <v>960</v>
      </c>
      <c r="U520" s="24">
        <f t="shared" si="48"/>
        <v>521.79999999999995</v>
      </c>
      <c r="V520" s="4">
        <v>0</v>
      </c>
      <c r="W520" s="4"/>
      <c r="X520" s="28" t="str">
        <f t="shared" si="49"/>
        <v>CHOOSE FORMULA</v>
      </c>
      <c r="Y520" s="4"/>
      <c r="Z520" s="4">
        <v>778</v>
      </c>
    </row>
    <row r="521" spans="1:26">
      <c r="A521" s="1" t="s">
        <v>6</v>
      </c>
      <c r="B521" s="1" t="s">
        <v>456</v>
      </c>
      <c r="C521" s="1" t="s">
        <v>464</v>
      </c>
      <c r="D521" s="1" t="s">
        <v>357</v>
      </c>
      <c r="E521" s="1" t="s">
        <v>8</v>
      </c>
      <c r="F521" s="1" t="s">
        <v>358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37.9</v>
      </c>
      <c r="N521" s="24">
        <f>IF(AND(B521="60",C521="32"),(J521/'FD Date'!$B$4*'FD Date'!$B$6+K521),(J521/Date!$B$4*Date!$B$6+K521))</f>
        <v>0</v>
      </c>
      <c r="O521" s="24">
        <f t="shared" si="45"/>
        <v>0</v>
      </c>
      <c r="P521" s="24">
        <f>K521/Date!$B$2*Date!$B$3+K521</f>
        <v>0</v>
      </c>
      <c r="Q521" s="24">
        <f>J521*Date!$B$3+K521</f>
        <v>0</v>
      </c>
      <c r="R521" s="24">
        <f t="shared" si="46"/>
        <v>0</v>
      </c>
      <c r="S521" s="24">
        <f>J521/2*Date!$B$7+K521</f>
        <v>0</v>
      </c>
      <c r="T521" s="24">
        <f t="shared" si="47"/>
        <v>0</v>
      </c>
      <c r="U521" s="24">
        <f t="shared" si="48"/>
        <v>0</v>
      </c>
      <c r="V521" s="4">
        <v>0</v>
      </c>
      <c r="W521" s="4"/>
      <c r="X521" s="28" t="str">
        <f t="shared" si="49"/>
        <v>CHOOSE FORMULA</v>
      </c>
      <c r="Y521" s="4"/>
      <c r="Z521" s="4">
        <v>0</v>
      </c>
    </row>
    <row r="522" spans="1:26">
      <c r="A522" s="1" t="s">
        <v>6</v>
      </c>
      <c r="B522" s="1" t="s">
        <v>456</v>
      </c>
      <c r="C522" s="1" t="s">
        <v>464</v>
      </c>
      <c r="D522" s="1" t="s">
        <v>359</v>
      </c>
      <c r="E522" s="1" t="s">
        <v>8</v>
      </c>
      <c r="F522" s="1" t="s">
        <v>360</v>
      </c>
      <c r="G522" s="4">
        <v>9000</v>
      </c>
      <c r="H522" s="4">
        <v>0</v>
      </c>
      <c r="I522" s="4">
        <v>9000</v>
      </c>
      <c r="J522" s="4">
        <v>0</v>
      </c>
      <c r="K522" s="4">
        <v>0</v>
      </c>
      <c r="L522" s="4">
        <v>6250</v>
      </c>
      <c r="M522" s="4">
        <v>6250</v>
      </c>
      <c r="N522" s="24">
        <f>IF(AND(B522="60",C522="32"),(J522/'FD Date'!$B$4*'FD Date'!$B$6+K522),(J522/Date!$B$4*Date!$B$6+K522))</f>
        <v>0</v>
      </c>
      <c r="O522" s="24">
        <f t="shared" si="45"/>
        <v>0</v>
      </c>
      <c r="P522" s="24">
        <f>K522/Date!$B$2*Date!$B$3+K522</f>
        <v>0</v>
      </c>
      <c r="Q522" s="24">
        <f>J522*Date!$B$3+K522</f>
        <v>0</v>
      </c>
      <c r="R522" s="24">
        <f t="shared" si="46"/>
        <v>0</v>
      </c>
      <c r="S522" s="24">
        <f>J522/2*Date!$B$7+K522</f>
        <v>0</v>
      </c>
      <c r="T522" s="24">
        <f t="shared" si="47"/>
        <v>9000</v>
      </c>
      <c r="U522" s="24">
        <f t="shared" si="48"/>
        <v>0</v>
      </c>
      <c r="V522" s="4">
        <v>0</v>
      </c>
      <c r="W522" s="4"/>
      <c r="X522" s="28" t="str">
        <f t="shared" si="49"/>
        <v>CHOOSE FORMULA</v>
      </c>
      <c r="Y522" s="4"/>
      <c r="Z522" s="4">
        <v>9000</v>
      </c>
    </row>
    <row r="523" spans="1:26">
      <c r="A523" s="1" t="s">
        <v>6</v>
      </c>
      <c r="B523" s="1" t="s">
        <v>456</v>
      </c>
      <c r="C523" s="1" t="s">
        <v>464</v>
      </c>
      <c r="D523" s="1" t="s">
        <v>361</v>
      </c>
      <c r="E523" s="1" t="s">
        <v>8</v>
      </c>
      <c r="F523" s="1" t="s">
        <v>362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24">
        <f>IF(AND(B523="60",C523="32"),(J523/'FD Date'!$B$4*'FD Date'!$B$6+K523),(J523/Date!$B$4*Date!$B$6+K523))</f>
        <v>0</v>
      </c>
      <c r="O523" s="24">
        <f t="shared" si="45"/>
        <v>0</v>
      </c>
      <c r="P523" s="24">
        <f>K523/Date!$B$2*Date!$B$3+K523</f>
        <v>0</v>
      </c>
      <c r="Q523" s="24">
        <f>J523*Date!$B$3+K523</f>
        <v>0</v>
      </c>
      <c r="R523" s="24">
        <f t="shared" si="46"/>
        <v>0</v>
      </c>
      <c r="S523" s="24">
        <f>J523/2*Date!$B$7+K523</f>
        <v>0</v>
      </c>
      <c r="T523" s="24">
        <f t="shared" si="47"/>
        <v>0</v>
      </c>
      <c r="U523" s="24">
        <f t="shared" si="48"/>
        <v>0</v>
      </c>
      <c r="V523" s="4">
        <v>0</v>
      </c>
      <c r="W523" s="4"/>
      <c r="X523" s="28" t="str">
        <f t="shared" si="49"/>
        <v>CHOOSE FORMULA</v>
      </c>
      <c r="Y523" s="4"/>
      <c r="Z523" s="4">
        <v>0</v>
      </c>
    </row>
    <row r="524" spans="1:26">
      <c r="A524" s="1" t="s">
        <v>6</v>
      </c>
      <c r="B524" s="1" t="s">
        <v>456</v>
      </c>
      <c r="C524" s="1" t="s">
        <v>464</v>
      </c>
      <c r="D524" s="1" t="s">
        <v>284</v>
      </c>
      <c r="E524" s="1" t="s">
        <v>8</v>
      </c>
      <c r="F524" s="1" t="s">
        <v>285</v>
      </c>
      <c r="G524" s="4">
        <v>3370</v>
      </c>
      <c r="H524" s="4">
        <v>0</v>
      </c>
      <c r="I524" s="4">
        <v>3370</v>
      </c>
      <c r="J524" s="4">
        <v>493.6</v>
      </c>
      <c r="K524" s="4">
        <v>1303.45</v>
      </c>
      <c r="L524" s="4">
        <v>1102.3900000000001</v>
      </c>
      <c r="M524" s="4">
        <v>3575.44</v>
      </c>
      <c r="N524" s="24">
        <f>IF(AND(B524="60",C524="32"),(J524/'FD Date'!$B$4*'FD Date'!$B$6+K524),(J524/Date!$B$4*Date!$B$6+K524))</f>
        <v>3771.45</v>
      </c>
      <c r="O524" s="24">
        <f t="shared" ref="O524:O572" si="50">J524*2</f>
        <v>987.2</v>
      </c>
      <c r="P524" s="24">
        <f>K524/Date!$B$2*Date!$B$3+K524</f>
        <v>1955.1750000000002</v>
      </c>
      <c r="Q524" s="24">
        <f>J524*Date!$B$3+K524</f>
        <v>3277.8500000000004</v>
      </c>
      <c r="R524" s="24">
        <f t="shared" ref="R524:R572" si="51">IF(OR(L524=0,M524=0),0,K524/(L524/M524))</f>
        <v>4227.5485699253441</v>
      </c>
      <c r="S524" s="24">
        <f>J524/2*Date!$B$7+K524</f>
        <v>3277.8500000000004</v>
      </c>
      <c r="T524" s="24">
        <f t="shared" ref="T524:T572" si="52">I524</f>
        <v>3370</v>
      </c>
      <c r="U524" s="24">
        <f t="shared" ref="U524:U572" si="53">K524</f>
        <v>1303.45</v>
      </c>
      <c r="V524" s="4">
        <v>0</v>
      </c>
      <c r="W524" s="4"/>
      <c r="X524" s="28" t="str">
        <f t="shared" ref="X524:X572" si="54">IF($W524=1,($N524+$V524),IF($W524=2,($O524+$V524), IF($W524=3,($P524+$V524), IF($W524=4,($Q524+$V524), IF($W524=5,($R524+$V524), IF($W524=6,($S524+$V524), IF($W524=7,($T524+$V524), IF($W524=8,($U524+$V524),"CHOOSE FORMULA"))))))))</f>
        <v>CHOOSE FORMULA</v>
      </c>
      <c r="Y524" s="4"/>
      <c r="Z524" s="4">
        <v>3370</v>
      </c>
    </row>
    <row r="525" spans="1:26">
      <c r="A525" s="1" t="s">
        <v>6</v>
      </c>
      <c r="B525" s="1" t="s">
        <v>456</v>
      </c>
      <c r="C525" s="1" t="s">
        <v>464</v>
      </c>
      <c r="D525" s="1" t="s">
        <v>363</v>
      </c>
      <c r="E525" s="1" t="s">
        <v>8</v>
      </c>
      <c r="F525" s="1" t="s">
        <v>364</v>
      </c>
      <c r="G525" s="4">
        <v>1800</v>
      </c>
      <c r="H525" s="4">
        <v>0</v>
      </c>
      <c r="I525" s="4">
        <v>1800</v>
      </c>
      <c r="J525" s="4">
        <v>840.31</v>
      </c>
      <c r="K525" s="4">
        <v>960.31</v>
      </c>
      <c r="L525" s="4">
        <v>1264.81</v>
      </c>
      <c r="M525" s="4">
        <v>1444.8</v>
      </c>
      <c r="N525" s="24">
        <f>IF(AND(B525="60",C525="32"),(J525/'FD Date'!$B$4*'FD Date'!$B$6+K525),(J525/Date!$B$4*Date!$B$6+K525))</f>
        <v>5161.8599999999988</v>
      </c>
      <c r="O525" s="24">
        <f t="shared" si="50"/>
        <v>1680.62</v>
      </c>
      <c r="P525" s="24">
        <f>K525/Date!$B$2*Date!$B$3+K525</f>
        <v>1440.4649999999999</v>
      </c>
      <c r="Q525" s="24">
        <f>J525*Date!$B$3+K525</f>
        <v>4321.5499999999993</v>
      </c>
      <c r="R525" s="24">
        <f t="shared" si="51"/>
        <v>1096.9678354851717</v>
      </c>
      <c r="S525" s="24">
        <f>J525/2*Date!$B$7+K525</f>
        <v>4321.5499999999993</v>
      </c>
      <c r="T525" s="24">
        <f t="shared" si="52"/>
        <v>1800</v>
      </c>
      <c r="U525" s="24">
        <f t="shared" si="53"/>
        <v>960.31</v>
      </c>
      <c r="V525" s="4">
        <v>0</v>
      </c>
      <c r="W525" s="4"/>
      <c r="X525" s="28" t="str">
        <f t="shared" si="54"/>
        <v>CHOOSE FORMULA</v>
      </c>
      <c r="Y525" s="4"/>
      <c r="Z525" s="4">
        <v>1800</v>
      </c>
    </row>
    <row r="526" spans="1:26">
      <c r="A526" s="1" t="s">
        <v>6</v>
      </c>
      <c r="B526" s="1" t="s">
        <v>456</v>
      </c>
      <c r="C526" s="1" t="s">
        <v>464</v>
      </c>
      <c r="D526" s="1" t="s">
        <v>365</v>
      </c>
      <c r="E526" s="1" t="s">
        <v>8</v>
      </c>
      <c r="F526" s="1" t="s">
        <v>366</v>
      </c>
      <c r="G526" s="4">
        <v>3160</v>
      </c>
      <c r="H526" s="4">
        <v>0</v>
      </c>
      <c r="I526" s="4">
        <v>3160</v>
      </c>
      <c r="J526" s="4">
        <v>331.65</v>
      </c>
      <c r="K526" s="4">
        <v>1352.75</v>
      </c>
      <c r="L526" s="4">
        <v>1042.55</v>
      </c>
      <c r="M526" s="4">
        <v>2046.81</v>
      </c>
      <c r="N526" s="24">
        <f>IF(AND(B526="60",C526="32"),(J526/'FD Date'!$B$4*'FD Date'!$B$6+K526),(J526/Date!$B$4*Date!$B$6+K526))</f>
        <v>3011</v>
      </c>
      <c r="O526" s="24">
        <f t="shared" si="50"/>
        <v>663.3</v>
      </c>
      <c r="P526" s="24">
        <f>K526/Date!$B$2*Date!$B$3+K526</f>
        <v>2029.125</v>
      </c>
      <c r="Q526" s="24">
        <f>J526*Date!$B$3+K526</f>
        <v>2679.35</v>
      </c>
      <c r="R526" s="24">
        <f t="shared" si="51"/>
        <v>2655.8172054098122</v>
      </c>
      <c r="S526" s="24">
        <f>J526/2*Date!$B$7+K526</f>
        <v>2679.35</v>
      </c>
      <c r="T526" s="24">
        <f t="shared" si="52"/>
        <v>3160</v>
      </c>
      <c r="U526" s="24">
        <f t="shared" si="53"/>
        <v>1352.75</v>
      </c>
      <c r="V526" s="4">
        <v>0</v>
      </c>
      <c r="W526" s="4"/>
      <c r="X526" s="28" t="str">
        <f t="shared" si="54"/>
        <v>CHOOSE FORMULA</v>
      </c>
      <c r="Y526" s="4"/>
      <c r="Z526" s="4">
        <v>3160</v>
      </c>
    </row>
    <row r="527" spans="1:26">
      <c r="A527" s="1" t="s">
        <v>6</v>
      </c>
      <c r="B527" s="1" t="s">
        <v>456</v>
      </c>
      <c r="C527" s="1" t="s">
        <v>464</v>
      </c>
      <c r="D527" s="1" t="s">
        <v>367</v>
      </c>
      <c r="E527" s="1" t="s">
        <v>8</v>
      </c>
      <c r="F527" s="1" t="s">
        <v>368</v>
      </c>
      <c r="G527" s="4">
        <v>4350</v>
      </c>
      <c r="H527" s="4">
        <v>0</v>
      </c>
      <c r="I527" s="4">
        <v>4350</v>
      </c>
      <c r="J527" s="4">
        <v>22.47</v>
      </c>
      <c r="K527" s="4">
        <v>233.99</v>
      </c>
      <c r="L527" s="4">
        <v>1248.0899999999999</v>
      </c>
      <c r="M527" s="4">
        <v>2975.48</v>
      </c>
      <c r="N527" s="24">
        <f>IF(AND(B527="60",C527="32"),(J527/'FD Date'!$B$4*'FD Date'!$B$6+K527),(J527/Date!$B$4*Date!$B$6+K527))</f>
        <v>346.34000000000003</v>
      </c>
      <c r="O527" s="24">
        <f t="shared" si="50"/>
        <v>44.94</v>
      </c>
      <c r="P527" s="24">
        <f>K527/Date!$B$2*Date!$B$3+K527</f>
        <v>350.98500000000001</v>
      </c>
      <c r="Q527" s="24">
        <f>J527*Date!$B$3+K527</f>
        <v>323.87</v>
      </c>
      <c r="R527" s="24">
        <f t="shared" si="51"/>
        <v>557.83842927993976</v>
      </c>
      <c r="S527" s="24">
        <f>J527/2*Date!$B$7+K527</f>
        <v>323.87</v>
      </c>
      <c r="T527" s="24">
        <f t="shared" si="52"/>
        <v>4350</v>
      </c>
      <c r="U527" s="24">
        <f t="shared" si="53"/>
        <v>233.99</v>
      </c>
      <c r="V527" s="4">
        <v>0</v>
      </c>
      <c r="W527" s="4"/>
      <c r="X527" s="28" t="str">
        <f t="shared" si="54"/>
        <v>CHOOSE FORMULA</v>
      </c>
      <c r="Y527" s="4"/>
      <c r="Z527" s="4">
        <v>3000</v>
      </c>
    </row>
    <row r="528" spans="1:26">
      <c r="A528" s="1" t="s">
        <v>6</v>
      </c>
      <c r="B528" s="1" t="s">
        <v>456</v>
      </c>
      <c r="C528" s="1" t="s">
        <v>464</v>
      </c>
      <c r="D528" s="1" t="s">
        <v>369</v>
      </c>
      <c r="E528" s="1" t="s">
        <v>8</v>
      </c>
      <c r="F528" s="1" t="s">
        <v>370</v>
      </c>
      <c r="G528" s="4">
        <v>1080</v>
      </c>
      <c r="H528" s="4">
        <v>0</v>
      </c>
      <c r="I528" s="4">
        <v>1080</v>
      </c>
      <c r="J528" s="4">
        <v>0</v>
      </c>
      <c r="K528" s="4">
        <v>834</v>
      </c>
      <c r="L528" s="4">
        <v>478.45</v>
      </c>
      <c r="M528" s="4">
        <v>2576.33</v>
      </c>
      <c r="N528" s="24">
        <f>IF(AND(B528="60",C528="32"),(J528/'FD Date'!$B$4*'FD Date'!$B$6+K528),(J528/Date!$B$4*Date!$B$6+K528))</f>
        <v>834</v>
      </c>
      <c r="O528" s="24">
        <f t="shared" si="50"/>
        <v>0</v>
      </c>
      <c r="P528" s="24">
        <f>K528/Date!$B$2*Date!$B$3+K528</f>
        <v>1251</v>
      </c>
      <c r="Q528" s="24">
        <f>J528*Date!$B$3+K528</f>
        <v>834</v>
      </c>
      <c r="R528" s="24">
        <f t="shared" si="51"/>
        <v>4490.8751593687948</v>
      </c>
      <c r="S528" s="24">
        <f>J528/2*Date!$B$7+K528</f>
        <v>834</v>
      </c>
      <c r="T528" s="24">
        <f t="shared" si="52"/>
        <v>1080</v>
      </c>
      <c r="U528" s="24">
        <f t="shared" si="53"/>
        <v>834</v>
      </c>
      <c r="V528" s="4">
        <v>0</v>
      </c>
      <c r="W528" s="4"/>
      <c r="X528" s="28" t="str">
        <f t="shared" si="54"/>
        <v>CHOOSE FORMULA</v>
      </c>
      <c r="Y528" s="4"/>
      <c r="Z528" s="4">
        <v>1080</v>
      </c>
    </row>
    <row r="529" spans="1:26">
      <c r="A529" s="1" t="s">
        <v>6</v>
      </c>
      <c r="B529" s="1" t="s">
        <v>456</v>
      </c>
      <c r="C529" s="1" t="s">
        <v>464</v>
      </c>
      <c r="D529" s="1" t="s">
        <v>431</v>
      </c>
      <c r="E529" s="1" t="s">
        <v>8</v>
      </c>
      <c r="F529" s="1" t="s">
        <v>432</v>
      </c>
      <c r="G529" s="4">
        <v>3500</v>
      </c>
      <c r="H529" s="4">
        <v>0</v>
      </c>
      <c r="I529" s="4">
        <v>3500</v>
      </c>
      <c r="J529" s="4">
        <v>0</v>
      </c>
      <c r="K529" s="4">
        <v>1433.9</v>
      </c>
      <c r="L529" s="4">
        <v>0</v>
      </c>
      <c r="M529" s="4">
        <v>926</v>
      </c>
      <c r="N529" s="24">
        <f>IF(AND(B529="60",C529="32"),(J529/'FD Date'!$B$4*'FD Date'!$B$6+K529),(J529/Date!$B$4*Date!$B$6+K529))</f>
        <v>1433.9</v>
      </c>
      <c r="O529" s="24">
        <f t="shared" si="50"/>
        <v>0</v>
      </c>
      <c r="P529" s="24">
        <f>K529/Date!$B$2*Date!$B$3+K529</f>
        <v>2150.8500000000004</v>
      </c>
      <c r="Q529" s="24">
        <f>J529*Date!$B$3+K529</f>
        <v>1433.9</v>
      </c>
      <c r="R529" s="24">
        <f t="shared" si="51"/>
        <v>0</v>
      </c>
      <c r="S529" s="24">
        <f>J529/2*Date!$B$7+K529</f>
        <v>1433.9</v>
      </c>
      <c r="T529" s="24">
        <f t="shared" si="52"/>
        <v>3500</v>
      </c>
      <c r="U529" s="24">
        <f t="shared" si="53"/>
        <v>1433.9</v>
      </c>
      <c r="V529" s="4">
        <v>0</v>
      </c>
      <c r="W529" s="4"/>
      <c r="X529" s="28" t="str">
        <f t="shared" si="54"/>
        <v>CHOOSE FORMULA</v>
      </c>
      <c r="Y529" s="4"/>
      <c r="Z529" s="4">
        <v>3000</v>
      </c>
    </row>
    <row r="530" spans="1:26">
      <c r="A530" s="1" t="s">
        <v>6</v>
      </c>
      <c r="B530" s="1" t="s">
        <v>456</v>
      </c>
      <c r="C530" s="1" t="s">
        <v>464</v>
      </c>
      <c r="D530" s="1" t="s">
        <v>375</v>
      </c>
      <c r="E530" s="1" t="s">
        <v>8</v>
      </c>
      <c r="F530" s="1" t="s">
        <v>376</v>
      </c>
      <c r="G530" s="4">
        <v>0</v>
      </c>
      <c r="H530" s="4">
        <v>0</v>
      </c>
      <c r="I530" s="4">
        <v>0</v>
      </c>
      <c r="J530" s="4">
        <v>0</v>
      </c>
      <c r="K530" s="4">
        <v>11</v>
      </c>
      <c r="L530" s="4">
        <v>56.99</v>
      </c>
      <c r="M530" s="4">
        <v>56.99</v>
      </c>
      <c r="N530" s="24">
        <f>IF(AND(B530="60",C530="32"),(J530/'FD Date'!$B$4*'FD Date'!$B$6+K530),(J530/Date!$B$4*Date!$B$6+K530))</f>
        <v>11</v>
      </c>
      <c r="O530" s="24">
        <f t="shared" si="50"/>
        <v>0</v>
      </c>
      <c r="P530" s="24">
        <f>K530/Date!$B$2*Date!$B$3+K530</f>
        <v>16.5</v>
      </c>
      <c r="Q530" s="24">
        <f>J530*Date!$B$3+K530</f>
        <v>11</v>
      </c>
      <c r="R530" s="24">
        <f t="shared" si="51"/>
        <v>11</v>
      </c>
      <c r="S530" s="24">
        <f>J530/2*Date!$B$7+K530</f>
        <v>11</v>
      </c>
      <c r="T530" s="24">
        <f t="shared" si="52"/>
        <v>0</v>
      </c>
      <c r="U530" s="24">
        <f t="shared" si="53"/>
        <v>11</v>
      </c>
      <c r="V530" s="4">
        <v>0</v>
      </c>
      <c r="W530" s="4"/>
      <c r="X530" s="28" t="str">
        <f t="shared" si="54"/>
        <v>CHOOSE FORMULA</v>
      </c>
      <c r="Y530" s="4"/>
      <c r="Z530" s="4">
        <v>0</v>
      </c>
    </row>
    <row r="531" spans="1:26">
      <c r="A531" s="1" t="s">
        <v>6</v>
      </c>
      <c r="B531" s="1" t="s">
        <v>456</v>
      </c>
      <c r="C531" s="1" t="s">
        <v>464</v>
      </c>
      <c r="D531" s="1" t="s">
        <v>297</v>
      </c>
      <c r="E531" s="1" t="s">
        <v>8</v>
      </c>
      <c r="F531" s="1" t="s">
        <v>298</v>
      </c>
      <c r="G531" s="4">
        <v>2940</v>
      </c>
      <c r="H531" s="4">
        <v>0</v>
      </c>
      <c r="I531" s="4">
        <v>2940</v>
      </c>
      <c r="J531" s="4">
        <v>378.34</v>
      </c>
      <c r="K531" s="4">
        <v>1458.38</v>
      </c>
      <c r="L531" s="4">
        <v>2660</v>
      </c>
      <c r="M531" s="4">
        <v>3654.13</v>
      </c>
      <c r="N531" s="24">
        <f>IF(AND(B531="60",C531="32"),(J531/'FD Date'!$B$4*'FD Date'!$B$6+K531),(J531/Date!$B$4*Date!$B$6+K531))</f>
        <v>3350.08</v>
      </c>
      <c r="O531" s="24">
        <f t="shared" si="50"/>
        <v>756.68</v>
      </c>
      <c r="P531" s="24">
        <f>K531/Date!$B$2*Date!$B$3+K531</f>
        <v>2187.5700000000002</v>
      </c>
      <c r="Q531" s="24">
        <f>J531*Date!$B$3+K531</f>
        <v>2971.74</v>
      </c>
      <c r="R531" s="24">
        <f t="shared" si="51"/>
        <v>2003.4248531578951</v>
      </c>
      <c r="S531" s="24">
        <f>J531/2*Date!$B$7+K531</f>
        <v>2971.74</v>
      </c>
      <c r="T531" s="24">
        <f t="shared" si="52"/>
        <v>2940</v>
      </c>
      <c r="U531" s="24">
        <f t="shared" si="53"/>
        <v>1458.38</v>
      </c>
      <c r="V531" s="4">
        <v>0</v>
      </c>
      <c r="W531" s="4"/>
      <c r="X531" s="28" t="str">
        <f t="shared" si="54"/>
        <v>CHOOSE FORMULA</v>
      </c>
      <c r="Y531" s="4"/>
      <c r="Z531" s="4">
        <v>2940</v>
      </c>
    </row>
    <row r="532" spans="1:26">
      <c r="A532" s="1" t="s">
        <v>6</v>
      </c>
      <c r="B532" s="1" t="s">
        <v>456</v>
      </c>
      <c r="C532" s="1" t="s">
        <v>464</v>
      </c>
      <c r="D532" s="1" t="s">
        <v>299</v>
      </c>
      <c r="E532" s="1" t="s">
        <v>8</v>
      </c>
      <c r="F532" s="1" t="s">
        <v>300</v>
      </c>
      <c r="G532" s="4">
        <v>500</v>
      </c>
      <c r="H532" s="4">
        <v>0</v>
      </c>
      <c r="I532" s="4">
        <v>500</v>
      </c>
      <c r="J532" s="4">
        <v>0</v>
      </c>
      <c r="K532" s="4">
        <v>0</v>
      </c>
      <c r="L532" s="4">
        <v>0</v>
      </c>
      <c r="M532" s="4">
        <v>0</v>
      </c>
      <c r="N532" s="24">
        <f>IF(AND(B532="60",C532="32"),(J532/'FD Date'!$B$4*'FD Date'!$B$6+K532),(J532/Date!$B$4*Date!$B$6+K532))</f>
        <v>0</v>
      </c>
      <c r="O532" s="24">
        <f t="shared" si="50"/>
        <v>0</v>
      </c>
      <c r="P532" s="24">
        <f>K532/Date!$B$2*Date!$B$3+K532</f>
        <v>0</v>
      </c>
      <c r="Q532" s="24">
        <f>J532*Date!$B$3+K532</f>
        <v>0</v>
      </c>
      <c r="R532" s="24">
        <f t="shared" si="51"/>
        <v>0</v>
      </c>
      <c r="S532" s="24">
        <f>J532/2*Date!$B$7+K532</f>
        <v>0</v>
      </c>
      <c r="T532" s="24">
        <f t="shared" si="52"/>
        <v>500</v>
      </c>
      <c r="U532" s="24">
        <f t="shared" si="53"/>
        <v>0</v>
      </c>
      <c r="V532" s="4">
        <v>0</v>
      </c>
      <c r="W532" s="4"/>
      <c r="X532" s="28" t="str">
        <f t="shared" si="54"/>
        <v>CHOOSE FORMULA</v>
      </c>
      <c r="Y532" s="4"/>
      <c r="Z532" s="4">
        <v>500</v>
      </c>
    </row>
    <row r="533" spans="1:26">
      <c r="A533" s="1" t="s">
        <v>6</v>
      </c>
      <c r="B533" s="1" t="s">
        <v>456</v>
      </c>
      <c r="C533" s="1" t="s">
        <v>464</v>
      </c>
      <c r="D533" s="1" t="s">
        <v>301</v>
      </c>
      <c r="E533" s="1" t="s">
        <v>8</v>
      </c>
      <c r="F533" s="1" t="s">
        <v>302</v>
      </c>
      <c r="G533" s="4">
        <v>2950</v>
      </c>
      <c r="H533" s="4">
        <v>0</v>
      </c>
      <c r="I533" s="4">
        <v>2950</v>
      </c>
      <c r="J533" s="4">
        <v>42.05</v>
      </c>
      <c r="K533" s="4">
        <v>1358.99</v>
      </c>
      <c r="L533" s="4">
        <v>1333.36</v>
      </c>
      <c r="M533" s="4">
        <v>2328.36</v>
      </c>
      <c r="N533" s="24">
        <f>IF(AND(B533="60",C533="32"),(J533/'FD Date'!$B$4*'FD Date'!$B$6+K533),(J533/Date!$B$4*Date!$B$6+K533))</f>
        <v>1569.24</v>
      </c>
      <c r="O533" s="24">
        <f t="shared" si="50"/>
        <v>84.1</v>
      </c>
      <c r="P533" s="24">
        <f>K533/Date!$B$2*Date!$B$3+K533</f>
        <v>2038.4850000000001</v>
      </c>
      <c r="Q533" s="24">
        <f>J533*Date!$B$3+K533</f>
        <v>1527.19</v>
      </c>
      <c r="R533" s="24">
        <f t="shared" si="51"/>
        <v>2373.1160049799005</v>
      </c>
      <c r="S533" s="24">
        <f>J533/2*Date!$B$7+K533</f>
        <v>1527.19</v>
      </c>
      <c r="T533" s="24">
        <f t="shared" si="52"/>
        <v>2950</v>
      </c>
      <c r="U533" s="24">
        <f t="shared" si="53"/>
        <v>1358.99</v>
      </c>
      <c r="V533" s="4">
        <v>0</v>
      </c>
      <c r="W533" s="4"/>
      <c r="X533" s="28" t="str">
        <f t="shared" si="54"/>
        <v>CHOOSE FORMULA</v>
      </c>
      <c r="Y533" s="4"/>
      <c r="Z533" s="4">
        <v>2950</v>
      </c>
    </row>
    <row r="534" spans="1:26">
      <c r="A534" s="1" t="s">
        <v>6</v>
      </c>
      <c r="B534" s="1" t="s">
        <v>456</v>
      </c>
      <c r="C534" s="1" t="s">
        <v>464</v>
      </c>
      <c r="D534" s="1" t="s">
        <v>303</v>
      </c>
      <c r="E534" s="1" t="s">
        <v>8</v>
      </c>
      <c r="F534" s="1" t="s">
        <v>304</v>
      </c>
      <c r="G534" s="4">
        <v>1050</v>
      </c>
      <c r="H534" s="4">
        <v>0</v>
      </c>
      <c r="I534" s="4">
        <v>1050</v>
      </c>
      <c r="J534" s="4">
        <v>0</v>
      </c>
      <c r="K534" s="4">
        <v>414.21</v>
      </c>
      <c r="L534" s="4">
        <v>809.03</v>
      </c>
      <c r="M534" s="4">
        <v>1004.03</v>
      </c>
      <c r="N534" s="24">
        <f>IF(AND(B534="60",C534="32"),(J534/'FD Date'!$B$4*'FD Date'!$B$6+K534),(J534/Date!$B$4*Date!$B$6+K534))</f>
        <v>414.21</v>
      </c>
      <c r="O534" s="24">
        <f t="shared" si="50"/>
        <v>0</v>
      </c>
      <c r="P534" s="24">
        <f>K534/Date!$B$2*Date!$B$3+K534</f>
        <v>621.31499999999994</v>
      </c>
      <c r="Q534" s="24">
        <f>J534*Date!$B$3+K534</f>
        <v>414.21</v>
      </c>
      <c r="R534" s="24">
        <f t="shared" si="51"/>
        <v>514.04677984747161</v>
      </c>
      <c r="S534" s="24">
        <f>J534/2*Date!$B$7+K534</f>
        <v>414.21</v>
      </c>
      <c r="T534" s="24">
        <f t="shared" si="52"/>
        <v>1050</v>
      </c>
      <c r="U534" s="24">
        <f t="shared" si="53"/>
        <v>414.21</v>
      </c>
      <c r="V534" s="4">
        <v>0</v>
      </c>
      <c r="W534" s="4"/>
      <c r="X534" s="28" t="str">
        <f t="shared" si="54"/>
        <v>CHOOSE FORMULA</v>
      </c>
      <c r="Y534" s="4"/>
      <c r="Z534" s="4">
        <v>1050</v>
      </c>
    </row>
    <row r="535" spans="1:26">
      <c r="A535" s="1" t="s">
        <v>6</v>
      </c>
      <c r="B535" s="1" t="s">
        <v>456</v>
      </c>
      <c r="C535" s="1" t="s">
        <v>464</v>
      </c>
      <c r="D535" s="1" t="s">
        <v>305</v>
      </c>
      <c r="E535" s="1" t="s">
        <v>8</v>
      </c>
      <c r="F535" s="1" t="s">
        <v>306</v>
      </c>
      <c r="G535" s="4">
        <v>1620</v>
      </c>
      <c r="H535" s="4">
        <v>0</v>
      </c>
      <c r="I535" s="4">
        <v>1620</v>
      </c>
      <c r="J535" s="4">
        <v>0</v>
      </c>
      <c r="K535" s="4">
        <v>295.94</v>
      </c>
      <c r="L535" s="4">
        <v>1125.29</v>
      </c>
      <c r="M535" s="4">
        <v>1593.24</v>
      </c>
      <c r="N535" s="24">
        <f>IF(AND(B535="60",C535="32"),(J535/'FD Date'!$B$4*'FD Date'!$B$6+K535),(J535/Date!$B$4*Date!$B$6+K535))</f>
        <v>295.94</v>
      </c>
      <c r="O535" s="24">
        <f t="shared" si="50"/>
        <v>0</v>
      </c>
      <c r="P535" s="24">
        <f>K535/Date!$B$2*Date!$B$3+K535</f>
        <v>443.90999999999997</v>
      </c>
      <c r="Q535" s="24">
        <f>J535*Date!$B$3+K535</f>
        <v>295.94</v>
      </c>
      <c r="R535" s="24">
        <f t="shared" si="51"/>
        <v>419.00616338899306</v>
      </c>
      <c r="S535" s="24">
        <f>J535/2*Date!$B$7+K535</f>
        <v>295.94</v>
      </c>
      <c r="T535" s="24">
        <f t="shared" si="52"/>
        <v>1620</v>
      </c>
      <c r="U535" s="24">
        <f t="shared" si="53"/>
        <v>295.94</v>
      </c>
      <c r="V535" s="4">
        <v>0</v>
      </c>
      <c r="W535" s="4"/>
      <c r="X535" s="28" t="str">
        <f t="shared" si="54"/>
        <v>CHOOSE FORMULA</v>
      </c>
      <c r="Y535" s="4"/>
      <c r="Z535" s="4">
        <v>2250</v>
      </c>
    </row>
    <row r="536" spans="1:26">
      <c r="A536" s="1" t="s">
        <v>6</v>
      </c>
      <c r="B536" s="1" t="s">
        <v>456</v>
      </c>
      <c r="C536" s="1" t="s">
        <v>465</v>
      </c>
      <c r="D536" s="1" t="s">
        <v>315</v>
      </c>
      <c r="E536" s="1" t="s">
        <v>13</v>
      </c>
      <c r="F536" s="1" t="s">
        <v>316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1993.86</v>
      </c>
      <c r="M536" s="4">
        <v>1993.86</v>
      </c>
      <c r="N536" s="24">
        <f>IF(AND(B536="60",C536="32"),(J536/'FD Date'!$B$4*'FD Date'!$B$6+K536),(J536/Date!$B$4*Date!$B$6+K536))</f>
        <v>0</v>
      </c>
      <c r="O536" s="24">
        <f t="shared" si="50"/>
        <v>0</v>
      </c>
      <c r="P536" s="24">
        <f>K536/Date!$B$2*Date!$B$3+K536</f>
        <v>0</v>
      </c>
      <c r="Q536" s="24">
        <f>J536*Date!$B$3+K536</f>
        <v>0</v>
      </c>
      <c r="R536" s="24">
        <f t="shared" si="51"/>
        <v>0</v>
      </c>
      <c r="S536" s="24">
        <f>J536/2*Date!$B$7+K536</f>
        <v>0</v>
      </c>
      <c r="T536" s="24">
        <f t="shared" si="52"/>
        <v>0</v>
      </c>
      <c r="U536" s="24">
        <f t="shared" si="53"/>
        <v>0</v>
      </c>
      <c r="V536" s="4">
        <v>0</v>
      </c>
      <c r="W536" s="4"/>
      <c r="X536" s="28" t="str">
        <f t="shared" si="54"/>
        <v>CHOOSE FORMULA</v>
      </c>
      <c r="Y536" s="4"/>
      <c r="Z536" s="4">
        <v>0</v>
      </c>
    </row>
    <row r="537" spans="1:26">
      <c r="A537" s="1" t="s">
        <v>6</v>
      </c>
      <c r="B537" s="1" t="s">
        <v>456</v>
      </c>
      <c r="C537" s="1" t="s">
        <v>465</v>
      </c>
      <c r="D537" s="1" t="s">
        <v>318</v>
      </c>
      <c r="E537" s="1" t="s">
        <v>8</v>
      </c>
      <c r="F537" s="1" t="s">
        <v>319</v>
      </c>
      <c r="G537" s="4">
        <v>125007</v>
      </c>
      <c r="H537" s="4">
        <v>0</v>
      </c>
      <c r="I537" s="4">
        <v>125007</v>
      </c>
      <c r="J537" s="4">
        <v>8537.2000000000007</v>
      </c>
      <c r="K537" s="4">
        <v>37798.629999999997</v>
      </c>
      <c r="L537" s="4">
        <v>71065.25</v>
      </c>
      <c r="M537" s="4">
        <v>81320.179999999993</v>
      </c>
      <c r="N537" s="24">
        <f>IF(AND(B537="60",C537="32"),(J537/'FD Date'!$B$4*'FD Date'!$B$6+K537),(J537/Date!$B$4*Date!$B$6+K537))</f>
        <v>80484.63</v>
      </c>
      <c r="O537" s="24">
        <f t="shared" si="50"/>
        <v>17074.400000000001</v>
      </c>
      <c r="P537" s="24">
        <f>K537/Date!$B$2*Date!$B$3+K537</f>
        <v>56697.944999999992</v>
      </c>
      <c r="Q537" s="24">
        <f>J537*Date!$B$3+K537</f>
        <v>71947.429999999993</v>
      </c>
      <c r="R537" s="24">
        <f t="shared" si="51"/>
        <v>43253.086358711182</v>
      </c>
      <c r="S537" s="24">
        <f>J537/2*Date!$B$7+K537</f>
        <v>71947.429999999993</v>
      </c>
      <c r="T537" s="24">
        <f t="shared" si="52"/>
        <v>125007</v>
      </c>
      <c r="U537" s="24">
        <f t="shared" si="53"/>
        <v>37798.629999999997</v>
      </c>
      <c r="V537" s="4">
        <v>0</v>
      </c>
      <c r="W537" s="4"/>
      <c r="X537" s="28" t="str">
        <f t="shared" si="54"/>
        <v>CHOOSE FORMULA</v>
      </c>
      <c r="Y537" s="4"/>
      <c r="Z537" s="4">
        <v>79467</v>
      </c>
    </row>
    <row r="538" spans="1:26">
      <c r="A538" s="1" t="s">
        <v>6</v>
      </c>
      <c r="B538" s="1" t="s">
        <v>456</v>
      </c>
      <c r="C538" s="1" t="s">
        <v>465</v>
      </c>
      <c r="D538" s="1" t="s">
        <v>318</v>
      </c>
      <c r="E538" s="1" t="s">
        <v>80</v>
      </c>
      <c r="F538" s="1" t="s">
        <v>322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803.54</v>
      </c>
      <c r="M538" s="4">
        <v>803.54</v>
      </c>
      <c r="N538" s="24">
        <f>IF(AND(B538="60",C538="32"),(J538/'FD Date'!$B$4*'FD Date'!$B$6+K538),(J538/Date!$B$4*Date!$B$6+K538))</f>
        <v>0</v>
      </c>
      <c r="O538" s="24">
        <f t="shared" si="50"/>
        <v>0</v>
      </c>
      <c r="P538" s="24">
        <f>K538/Date!$B$2*Date!$B$3+K538</f>
        <v>0</v>
      </c>
      <c r="Q538" s="24">
        <f>J538*Date!$B$3+K538</f>
        <v>0</v>
      </c>
      <c r="R538" s="24">
        <f t="shared" si="51"/>
        <v>0</v>
      </c>
      <c r="S538" s="24">
        <f>J538/2*Date!$B$7+K538</f>
        <v>0</v>
      </c>
      <c r="T538" s="24">
        <f t="shared" si="52"/>
        <v>0</v>
      </c>
      <c r="U538" s="24">
        <f t="shared" si="53"/>
        <v>0</v>
      </c>
      <c r="V538" s="4">
        <v>0</v>
      </c>
      <c r="W538" s="4"/>
      <c r="X538" s="28" t="str">
        <f t="shared" si="54"/>
        <v>CHOOSE FORMULA</v>
      </c>
      <c r="Y538" s="4"/>
      <c r="Z538" s="4">
        <v>0</v>
      </c>
    </row>
    <row r="539" spans="1:26">
      <c r="A539" s="1" t="s">
        <v>6</v>
      </c>
      <c r="B539" s="1" t="s">
        <v>456</v>
      </c>
      <c r="C539" s="1" t="s">
        <v>465</v>
      </c>
      <c r="D539" s="1" t="s">
        <v>318</v>
      </c>
      <c r="E539" s="1" t="s">
        <v>323</v>
      </c>
      <c r="F539" s="1" t="s">
        <v>324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24">
        <f>IF(AND(B539="60",C539="32"),(J539/'FD Date'!$B$4*'FD Date'!$B$6+K539),(J539/Date!$B$4*Date!$B$6+K539))</f>
        <v>0</v>
      </c>
      <c r="O539" s="24">
        <f t="shared" si="50"/>
        <v>0</v>
      </c>
      <c r="P539" s="24">
        <f>K539/Date!$B$2*Date!$B$3+K539</f>
        <v>0</v>
      </c>
      <c r="Q539" s="24">
        <f>J539*Date!$B$3+K539</f>
        <v>0</v>
      </c>
      <c r="R539" s="24">
        <f t="shared" si="51"/>
        <v>0</v>
      </c>
      <c r="S539" s="24">
        <f>J539/2*Date!$B$7+K539</f>
        <v>0</v>
      </c>
      <c r="T539" s="24">
        <f t="shared" si="52"/>
        <v>0</v>
      </c>
      <c r="U539" s="24">
        <f t="shared" si="53"/>
        <v>0</v>
      </c>
      <c r="V539" s="4">
        <v>0</v>
      </c>
      <c r="W539" s="4"/>
      <c r="X539" s="28" t="str">
        <f t="shared" si="54"/>
        <v>CHOOSE FORMULA</v>
      </c>
      <c r="Y539" s="4"/>
      <c r="Z539" s="4">
        <v>0</v>
      </c>
    </row>
    <row r="540" spans="1:26">
      <c r="A540" s="1" t="s">
        <v>6</v>
      </c>
      <c r="B540" s="1" t="s">
        <v>456</v>
      </c>
      <c r="C540" s="1" t="s">
        <v>465</v>
      </c>
      <c r="D540" s="1" t="s">
        <v>318</v>
      </c>
      <c r="E540" s="1" t="s">
        <v>325</v>
      </c>
      <c r="F540" s="1" t="s">
        <v>326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24">
        <f>IF(AND(B540="60",C540="32"),(J540/'FD Date'!$B$4*'FD Date'!$B$6+K540),(J540/Date!$B$4*Date!$B$6+K540))</f>
        <v>0</v>
      </c>
      <c r="O540" s="24">
        <f t="shared" si="50"/>
        <v>0</v>
      </c>
      <c r="P540" s="24">
        <f>K540/Date!$B$2*Date!$B$3+K540</f>
        <v>0</v>
      </c>
      <c r="Q540" s="24">
        <f>J540*Date!$B$3+K540</f>
        <v>0</v>
      </c>
      <c r="R540" s="24">
        <f t="shared" si="51"/>
        <v>0</v>
      </c>
      <c r="S540" s="24">
        <f>J540/2*Date!$B$7+K540</f>
        <v>0</v>
      </c>
      <c r="T540" s="24">
        <f t="shared" si="52"/>
        <v>0</v>
      </c>
      <c r="U540" s="24">
        <f t="shared" si="53"/>
        <v>0</v>
      </c>
      <c r="V540" s="4">
        <v>0</v>
      </c>
      <c r="W540" s="4"/>
      <c r="X540" s="28" t="str">
        <f t="shared" si="54"/>
        <v>CHOOSE FORMULA</v>
      </c>
      <c r="Y540" s="4"/>
      <c r="Z540" s="4">
        <v>0</v>
      </c>
    </row>
    <row r="541" spans="1:26">
      <c r="A541" s="1" t="s">
        <v>6</v>
      </c>
      <c r="B541" s="1" t="s">
        <v>456</v>
      </c>
      <c r="C541" s="1" t="s">
        <v>465</v>
      </c>
      <c r="D541" s="1" t="s">
        <v>466</v>
      </c>
      <c r="E541" s="1" t="s">
        <v>8</v>
      </c>
      <c r="F541" s="1" t="s">
        <v>467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24">
        <f>IF(AND(B541="60",C541="32"),(J541/'FD Date'!$B$4*'FD Date'!$B$6+K541),(J541/Date!$B$4*Date!$B$6+K541))</f>
        <v>0</v>
      </c>
      <c r="O541" s="24">
        <f t="shared" si="50"/>
        <v>0</v>
      </c>
      <c r="P541" s="24">
        <f>K541/Date!$B$2*Date!$B$3+K541</f>
        <v>0</v>
      </c>
      <c r="Q541" s="24">
        <f>J541*Date!$B$3+K541</f>
        <v>0</v>
      </c>
      <c r="R541" s="24">
        <f t="shared" si="51"/>
        <v>0</v>
      </c>
      <c r="S541" s="24">
        <f>J541/2*Date!$B$7+K541</f>
        <v>0</v>
      </c>
      <c r="T541" s="24">
        <f t="shared" si="52"/>
        <v>0</v>
      </c>
      <c r="U541" s="24">
        <f t="shared" si="53"/>
        <v>0</v>
      </c>
      <c r="V541" s="4">
        <v>0</v>
      </c>
      <c r="W541" s="4"/>
      <c r="X541" s="28" t="str">
        <f t="shared" si="54"/>
        <v>CHOOSE FORMULA</v>
      </c>
      <c r="Y541" s="4"/>
      <c r="Z541" s="4">
        <v>0</v>
      </c>
    </row>
    <row r="542" spans="1:26">
      <c r="A542" s="1" t="s">
        <v>6</v>
      </c>
      <c r="B542" s="1" t="s">
        <v>456</v>
      </c>
      <c r="C542" s="1" t="s">
        <v>465</v>
      </c>
      <c r="D542" s="1" t="s">
        <v>327</v>
      </c>
      <c r="E542" s="1" t="s">
        <v>8</v>
      </c>
      <c r="F542" s="1" t="s">
        <v>328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576.66999999999996</v>
      </c>
      <c r="M542" s="4">
        <v>576.66999999999996</v>
      </c>
      <c r="N542" s="24">
        <f>IF(AND(B542="60",C542="32"),(J542/'FD Date'!$B$4*'FD Date'!$B$6+K542),(J542/Date!$B$4*Date!$B$6+K542))</f>
        <v>0</v>
      </c>
      <c r="O542" s="24">
        <f t="shared" si="50"/>
        <v>0</v>
      </c>
      <c r="P542" s="24">
        <f>K542/Date!$B$2*Date!$B$3+K542</f>
        <v>0</v>
      </c>
      <c r="Q542" s="24">
        <f>J542*Date!$B$3+K542</f>
        <v>0</v>
      </c>
      <c r="R542" s="24">
        <f t="shared" si="51"/>
        <v>0</v>
      </c>
      <c r="S542" s="24">
        <f>J542/2*Date!$B$7+K542</f>
        <v>0</v>
      </c>
      <c r="T542" s="24">
        <f t="shared" si="52"/>
        <v>0</v>
      </c>
      <c r="U542" s="24">
        <f t="shared" si="53"/>
        <v>0</v>
      </c>
      <c r="V542" s="4">
        <v>0</v>
      </c>
      <c r="W542" s="4"/>
      <c r="X542" s="28" t="str">
        <f t="shared" si="54"/>
        <v>CHOOSE FORMULA</v>
      </c>
      <c r="Y542" s="4"/>
      <c r="Z542" s="4">
        <v>0</v>
      </c>
    </row>
    <row r="543" spans="1:26">
      <c r="A543" s="1" t="s">
        <v>6</v>
      </c>
      <c r="B543" s="1" t="s">
        <v>456</v>
      </c>
      <c r="C543" s="1" t="s">
        <v>465</v>
      </c>
      <c r="D543" s="1" t="s">
        <v>329</v>
      </c>
      <c r="E543" s="1" t="s">
        <v>8</v>
      </c>
      <c r="F543" s="1" t="s">
        <v>330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24">
        <f>IF(AND(B543="60",C543="32"),(J543/'FD Date'!$B$4*'FD Date'!$B$6+K543),(J543/Date!$B$4*Date!$B$6+K543))</f>
        <v>0</v>
      </c>
      <c r="O543" s="24">
        <f t="shared" si="50"/>
        <v>0</v>
      </c>
      <c r="P543" s="24">
        <f>K543/Date!$B$2*Date!$B$3+K543</f>
        <v>0</v>
      </c>
      <c r="Q543" s="24">
        <f>J543*Date!$B$3+K543</f>
        <v>0</v>
      </c>
      <c r="R543" s="24">
        <f t="shared" si="51"/>
        <v>0</v>
      </c>
      <c r="S543" s="24">
        <f>J543/2*Date!$B$7+K543</f>
        <v>0</v>
      </c>
      <c r="T543" s="24">
        <f t="shared" si="52"/>
        <v>0</v>
      </c>
      <c r="U543" s="24">
        <f t="shared" si="53"/>
        <v>0</v>
      </c>
      <c r="V543" s="4">
        <v>0</v>
      </c>
      <c r="W543" s="4"/>
      <c r="X543" s="28" t="str">
        <f t="shared" si="54"/>
        <v>CHOOSE FORMULA</v>
      </c>
      <c r="Y543" s="4"/>
      <c r="Z543" s="4">
        <v>0</v>
      </c>
    </row>
    <row r="544" spans="1:26">
      <c r="A544" s="1" t="s">
        <v>6</v>
      </c>
      <c r="B544" s="1" t="s">
        <v>456</v>
      </c>
      <c r="C544" s="1" t="s">
        <v>465</v>
      </c>
      <c r="D544" s="1" t="s">
        <v>331</v>
      </c>
      <c r="E544" s="1" t="s">
        <v>8</v>
      </c>
      <c r="F544" s="1" t="s">
        <v>332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2.79</v>
      </c>
      <c r="N544" s="24">
        <f>IF(AND(B544="60",C544="32"),(J544/'FD Date'!$B$4*'FD Date'!$B$6+K544),(J544/Date!$B$4*Date!$B$6+K544))</f>
        <v>0</v>
      </c>
      <c r="O544" s="24">
        <f t="shared" si="50"/>
        <v>0</v>
      </c>
      <c r="P544" s="24">
        <f>K544/Date!$B$2*Date!$B$3+K544</f>
        <v>0</v>
      </c>
      <c r="Q544" s="24">
        <f>J544*Date!$B$3+K544</f>
        <v>0</v>
      </c>
      <c r="R544" s="24">
        <f t="shared" si="51"/>
        <v>0</v>
      </c>
      <c r="S544" s="24">
        <f>J544/2*Date!$B$7+K544</f>
        <v>0</v>
      </c>
      <c r="T544" s="24">
        <f t="shared" si="52"/>
        <v>0</v>
      </c>
      <c r="U544" s="24">
        <f t="shared" si="53"/>
        <v>0</v>
      </c>
      <c r="V544" s="4">
        <v>0</v>
      </c>
      <c r="W544" s="4"/>
      <c r="X544" s="28" t="str">
        <f t="shared" si="54"/>
        <v>CHOOSE FORMULA</v>
      </c>
      <c r="Y544" s="4"/>
      <c r="Z544" s="4">
        <v>0</v>
      </c>
    </row>
    <row r="545" spans="1:26">
      <c r="A545" s="1" t="s">
        <v>6</v>
      </c>
      <c r="B545" s="1" t="s">
        <v>456</v>
      </c>
      <c r="C545" s="1" t="s">
        <v>465</v>
      </c>
      <c r="D545" s="1" t="s">
        <v>331</v>
      </c>
      <c r="E545" s="1" t="s">
        <v>84</v>
      </c>
      <c r="F545" s="1" t="s">
        <v>333</v>
      </c>
      <c r="G545" s="4">
        <v>0</v>
      </c>
      <c r="H545" s="4">
        <v>0</v>
      </c>
      <c r="I545" s="4">
        <v>0</v>
      </c>
      <c r="J545" s="4">
        <v>15.12</v>
      </c>
      <c r="K545" s="4">
        <v>54.33</v>
      </c>
      <c r="L545" s="4">
        <v>89.18</v>
      </c>
      <c r="M545" s="4">
        <v>101.18</v>
      </c>
      <c r="N545" s="24">
        <f>IF(AND(B545="60",C545="32"),(J545/'FD Date'!$B$4*'FD Date'!$B$6+K545),(J545/Date!$B$4*Date!$B$6+K545))</f>
        <v>129.93</v>
      </c>
      <c r="O545" s="24">
        <f t="shared" si="50"/>
        <v>30.24</v>
      </c>
      <c r="P545" s="24">
        <f>K545/Date!$B$2*Date!$B$3+K545</f>
        <v>81.495000000000005</v>
      </c>
      <c r="Q545" s="24">
        <f>J545*Date!$B$3+K545</f>
        <v>114.81</v>
      </c>
      <c r="R545" s="24">
        <f t="shared" si="51"/>
        <v>61.640607759587347</v>
      </c>
      <c r="S545" s="24">
        <f>J545/2*Date!$B$7+K545</f>
        <v>114.81</v>
      </c>
      <c r="T545" s="24">
        <f t="shared" si="52"/>
        <v>0</v>
      </c>
      <c r="U545" s="24">
        <f t="shared" si="53"/>
        <v>54.33</v>
      </c>
      <c r="V545" s="4">
        <v>0</v>
      </c>
      <c r="W545" s="4"/>
      <c r="X545" s="28" t="str">
        <f t="shared" si="54"/>
        <v>CHOOSE FORMULA</v>
      </c>
      <c r="Y545" s="4"/>
      <c r="Z545" s="4">
        <v>72</v>
      </c>
    </row>
    <row r="546" spans="1:26">
      <c r="A546" s="1" t="s">
        <v>6</v>
      </c>
      <c r="B546" s="1" t="s">
        <v>456</v>
      </c>
      <c r="C546" s="1" t="s">
        <v>465</v>
      </c>
      <c r="D546" s="1" t="s">
        <v>331</v>
      </c>
      <c r="E546" s="1" t="s">
        <v>334</v>
      </c>
      <c r="F546" s="1" t="s">
        <v>335</v>
      </c>
      <c r="G546" s="4">
        <v>760</v>
      </c>
      <c r="H546" s="4">
        <v>0</v>
      </c>
      <c r="I546" s="4">
        <v>760</v>
      </c>
      <c r="J546" s="4">
        <v>38.840000000000003</v>
      </c>
      <c r="K546" s="4">
        <v>80.8</v>
      </c>
      <c r="L546" s="4">
        <v>274.69</v>
      </c>
      <c r="M546" s="4">
        <v>290.19</v>
      </c>
      <c r="N546" s="24">
        <f>IF(AND(B546="60",C546="32"),(J546/'FD Date'!$B$4*'FD Date'!$B$6+K546),(J546/Date!$B$4*Date!$B$6+K546))</f>
        <v>275</v>
      </c>
      <c r="O546" s="24">
        <f t="shared" si="50"/>
        <v>77.680000000000007</v>
      </c>
      <c r="P546" s="24">
        <f>K546/Date!$B$2*Date!$B$3+K546</f>
        <v>121.19999999999999</v>
      </c>
      <c r="Q546" s="24">
        <f>J546*Date!$B$3+K546</f>
        <v>236.16000000000003</v>
      </c>
      <c r="R546" s="24">
        <f t="shared" si="51"/>
        <v>85.359321416869918</v>
      </c>
      <c r="S546" s="24">
        <f>J546/2*Date!$B$7+K546</f>
        <v>236.16000000000003</v>
      </c>
      <c r="T546" s="24">
        <f t="shared" si="52"/>
        <v>760</v>
      </c>
      <c r="U546" s="24">
        <f t="shared" si="53"/>
        <v>80.8</v>
      </c>
      <c r="V546" s="4">
        <v>0</v>
      </c>
      <c r="W546" s="4"/>
      <c r="X546" s="28" t="str">
        <f t="shared" si="54"/>
        <v>CHOOSE FORMULA</v>
      </c>
      <c r="Y546" s="4"/>
      <c r="Z546" s="4">
        <v>239</v>
      </c>
    </row>
    <row r="547" spans="1:26">
      <c r="A547" s="1" t="s">
        <v>6</v>
      </c>
      <c r="B547" s="1" t="s">
        <v>456</v>
      </c>
      <c r="C547" s="1" t="s">
        <v>465</v>
      </c>
      <c r="D547" s="1" t="s">
        <v>331</v>
      </c>
      <c r="E547" s="1" t="s">
        <v>336</v>
      </c>
      <c r="F547" s="1" t="s">
        <v>337</v>
      </c>
      <c r="G547" s="4">
        <v>12360</v>
      </c>
      <c r="H547" s="4">
        <v>0</v>
      </c>
      <c r="I547" s="4">
        <v>12360</v>
      </c>
      <c r="J547" s="4">
        <v>839.06</v>
      </c>
      <c r="K547" s="4">
        <v>2477.1799999999998</v>
      </c>
      <c r="L547" s="4">
        <v>5464.82</v>
      </c>
      <c r="M547" s="4">
        <v>6074.14</v>
      </c>
      <c r="N547" s="24">
        <f>IF(AND(B547="60",C547="32"),(J547/'FD Date'!$B$4*'FD Date'!$B$6+K547),(J547/Date!$B$4*Date!$B$6+K547))</f>
        <v>6672.48</v>
      </c>
      <c r="O547" s="24">
        <f t="shared" si="50"/>
        <v>1678.12</v>
      </c>
      <c r="P547" s="24">
        <f>K547/Date!$B$2*Date!$B$3+K547</f>
        <v>3715.7699999999995</v>
      </c>
      <c r="Q547" s="24">
        <f>J547*Date!$B$3+K547</f>
        <v>5833.42</v>
      </c>
      <c r="R547" s="24">
        <f t="shared" si="51"/>
        <v>2753.3822020121434</v>
      </c>
      <c r="S547" s="24">
        <f>J547/2*Date!$B$7+K547</f>
        <v>5833.42</v>
      </c>
      <c r="T547" s="24">
        <f t="shared" si="52"/>
        <v>12360</v>
      </c>
      <c r="U547" s="24">
        <f t="shared" si="53"/>
        <v>2477.1799999999998</v>
      </c>
      <c r="V547" s="4">
        <v>0</v>
      </c>
      <c r="W547" s="4"/>
      <c r="X547" s="28" t="str">
        <f t="shared" si="54"/>
        <v>CHOOSE FORMULA</v>
      </c>
      <c r="Y547" s="4"/>
      <c r="Z547" s="4">
        <v>5401</v>
      </c>
    </row>
    <row r="548" spans="1:26">
      <c r="A548" s="1" t="s">
        <v>6</v>
      </c>
      <c r="B548" s="1" t="s">
        <v>456</v>
      </c>
      <c r="C548" s="1" t="s">
        <v>465</v>
      </c>
      <c r="D548" s="1" t="s">
        <v>331</v>
      </c>
      <c r="E548" s="1" t="s">
        <v>338</v>
      </c>
      <c r="F548" s="1" t="s">
        <v>339</v>
      </c>
      <c r="G548" s="4">
        <v>1000</v>
      </c>
      <c r="H548" s="4">
        <v>0</v>
      </c>
      <c r="I548" s="4">
        <v>1000</v>
      </c>
      <c r="J548" s="4">
        <v>0</v>
      </c>
      <c r="K548" s="4">
        <v>35.71</v>
      </c>
      <c r="L548" s="4">
        <v>964.29</v>
      </c>
      <c r="M548" s="4">
        <v>1470.25</v>
      </c>
      <c r="N548" s="24">
        <f>IF(AND(B548="60",C548="32"),(J548/'FD Date'!$B$4*'FD Date'!$B$6+K548),(J548/Date!$B$4*Date!$B$6+K548))</f>
        <v>35.71</v>
      </c>
      <c r="O548" s="24">
        <f t="shared" si="50"/>
        <v>0</v>
      </c>
      <c r="P548" s="24">
        <f>K548/Date!$B$2*Date!$B$3+K548</f>
        <v>53.564999999999998</v>
      </c>
      <c r="Q548" s="24">
        <f>J548*Date!$B$3+K548</f>
        <v>35.71</v>
      </c>
      <c r="R548" s="24">
        <f t="shared" si="51"/>
        <v>54.446927272915829</v>
      </c>
      <c r="S548" s="24">
        <f>J548/2*Date!$B$7+K548</f>
        <v>35.71</v>
      </c>
      <c r="T548" s="24">
        <f t="shared" si="52"/>
        <v>1000</v>
      </c>
      <c r="U548" s="24">
        <f t="shared" si="53"/>
        <v>35.71</v>
      </c>
      <c r="V548" s="4">
        <v>0</v>
      </c>
      <c r="W548" s="4"/>
      <c r="X548" s="28" t="str">
        <f t="shared" si="54"/>
        <v>CHOOSE FORMULA</v>
      </c>
      <c r="Y548" s="4"/>
      <c r="Z548" s="4">
        <v>36</v>
      </c>
    </row>
    <row r="549" spans="1:26">
      <c r="A549" s="1" t="s">
        <v>6</v>
      </c>
      <c r="B549" s="1" t="s">
        <v>456</v>
      </c>
      <c r="C549" s="1" t="s">
        <v>465</v>
      </c>
      <c r="D549" s="1" t="s">
        <v>331</v>
      </c>
      <c r="E549" s="1" t="s">
        <v>340</v>
      </c>
      <c r="F549" s="1" t="s">
        <v>341</v>
      </c>
      <c r="G549" s="4">
        <v>160</v>
      </c>
      <c r="H549" s="4">
        <v>0</v>
      </c>
      <c r="I549" s="4">
        <v>160</v>
      </c>
      <c r="J549" s="4">
        <v>30</v>
      </c>
      <c r="K549" s="4">
        <v>95.36</v>
      </c>
      <c r="L549" s="4">
        <v>228.57</v>
      </c>
      <c r="M549" s="4">
        <v>253.21</v>
      </c>
      <c r="N549" s="24">
        <f>IF(AND(B549="60",C549="32"),(J549/'FD Date'!$B$4*'FD Date'!$B$6+K549),(J549/Date!$B$4*Date!$B$6+K549))</f>
        <v>245.36</v>
      </c>
      <c r="O549" s="24">
        <f t="shared" si="50"/>
        <v>60</v>
      </c>
      <c r="P549" s="24">
        <f>K549/Date!$B$2*Date!$B$3+K549</f>
        <v>143.04</v>
      </c>
      <c r="Q549" s="24">
        <f>J549*Date!$B$3+K549</f>
        <v>215.36</v>
      </c>
      <c r="R549" s="24">
        <f t="shared" si="51"/>
        <v>105.63987224920156</v>
      </c>
      <c r="S549" s="24">
        <f>J549/2*Date!$B$7+K549</f>
        <v>215.36</v>
      </c>
      <c r="T549" s="24">
        <f t="shared" si="52"/>
        <v>160</v>
      </c>
      <c r="U549" s="24">
        <f t="shared" si="53"/>
        <v>95.36</v>
      </c>
      <c r="V549" s="4">
        <v>0</v>
      </c>
      <c r="W549" s="4"/>
      <c r="X549" s="28" t="str">
        <f t="shared" si="54"/>
        <v>CHOOSE FORMULA</v>
      </c>
      <c r="Y549" s="4"/>
      <c r="Z549" s="4">
        <v>215</v>
      </c>
    </row>
    <row r="550" spans="1:26">
      <c r="A550" s="1" t="s">
        <v>6</v>
      </c>
      <c r="B550" s="1" t="s">
        <v>456</v>
      </c>
      <c r="C550" s="1" t="s">
        <v>465</v>
      </c>
      <c r="D550" s="1" t="s">
        <v>342</v>
      </c>
      <c r="E550" s="1" t="s">
        <v>8</v>
      </c>
      <c r="F550" s="1" t="s">
        <v>343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24">
        <f>IF(AND(B550="60",C550="32"),(J550/'FD Date'!$B$4*'FD Date'!$B$6+K550),(J550/Date!$B$4*Date!$B$6+K550))</f>
        <v>0</v>
      </c>
      <c r="O550" s="24">
        <f t="shared" si="50"/>
        <v>0</v>
      </c>
      <c r="P550" s="24">
        <f>K550/Date!$B$2*Date!$B$3+K550</f>
        <v>0</v>
      </c>
      <c r="Q550" s="24">
        <f>J550*Date!$B$3+K550</f>
        <v>0</v>
      </c>
      <c r="R550" s="24">
        <f t="shared" si="51"/>
        <v>0</v>
      </c>
      <c r="S550" s="24">
        <f>J550/2*Date!$B$7+K550</f>
        <v>0</v>
      </c>
      <c r="T550" s="24">
        <f t="shared" si="52"/>
        <v>0</v>
      </c>
      <c r="U550" s="24">
        <f t="shared" si="53"/>
        <v>0</v>
      </c>
      <c r="V550" s="4">
        <v>0</v>
      </c>
      <c r="W550" s="4"/>
      <c r="X550" s="28" t="str">
        <f t="shared" si="54"/>
        <v>CHOOSE FORMULA</v>
      </c>
      <c r="Y550" s="4"/>
      <c r="Z550" s="4">
        <v>0</v>
      </c>
    </row>
    <row r="551" spans="1:26">
      <c r="A551" s="1" t="s">
        <v>6</v>
      </c>
      <c r="B551" s="1" t="s">
        <v>456</v>
      </c>
      <c r="C551" s="1" t="s">
        <v>465</v>
      </c>
      <c r="D551" s="1" t="s">
        <v>342</v>
      </c>
      <c r="E551" s="1" t="s">
        <v>13</v>
      </c>
      <c r="F551" s="1" t="s">
        <v>344</v>
      </c>
      <c r="G551" s="4">
        <v>19760</v>
      </c>
      <c r="H551" s="4">
        <v>0</v>
      </c>
      <c r="I551" s="4">
        <v>19760</v>
      </c>
      <c r="J551" s="4">
        <v>1416.32</v>
      </c>
      <c r="K551" s="4">
        <v>6172.36</v>
      </c>
      <c r="L551" s="4">
        <v>9955.1200000000008</v>
      </c>
      <c r="M551" s="4">
        <v>11576.45</v>
      </c>
      <c r="N551" s="24">
        <f>IF(AND(B551="60",C551="32"),(J551/'FD Date'!$B$4*'FD Date'!$B$6+K551),(J551/Date!$B$4*Date!$B$6+K551))</f>
        <v>13253.96</v>
      </c>
      <c r="O551" s="24">
        <f t="shared" si="50"/>
        <v>2832.64</v>
      </c>
      <c r="P551" s="24">
        <f>K551/Date!$B$2*Date!$B$3+K551</f>
        <v>9258.5399999999991</v>
      </c>
      <c r="Q551" s="24">
        <f>J551*Date!$B$3+K551</f>
        <v>11837.64</v>
      </c>
      <c r="R551" s="24">
        <f t="shared" si="51"/>
        <v>7177.6148275460255</v>
      </c>
      <c r="S551" s="24">
        <f>J551/2*Date!$B$7+K551</f>
        <v>11837.64</v>
      </c>
      <c r="T551" s="24">
        <f t="shared" si="52"/>
        <v>19760</v>
      </c>
      <c r="U551" s="24">
        <f t="shared" si="53"/>
        <v>6172.36</v>
      </c>
      <c r="V551" s="4">
        <v>0</v>
      </c>
      <c r="W551" s="4"/>
      <c r="X551" s="28" t="str">
        <f t="shared" si="54"/>
        <v>CHOOSE FORMULA</v>
      </c>
      <c r="Y551" s="4"/>
      <c r="Z551" s="4">
        <v>12999</v>
      </c>
    </row>
    <row r="552" spans="1:26">
      <c r="A552" s="1" t="s">
        <v>6</v>
      </c>
      <c r="B552" s="1" t="s">
        <v>456</v>
      </c>
      <c r="C552" s="1" t="s">
        <v>465</v>
      </c>
      <c r="D552" s="1" t="s">
        <v>345</v>
      </c>
      <c r="E552" s="1" t="s">
        <v>8</v>
      </c>
      <c r="F552" s="1" t="s">
        <v>346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24">
        <f>IF(AND(B552="60",C552="32"),(J552/'FD Date'!$B$4*'FD Date'!$B$6+K552),(J552/Date!$B$4*Date!$B$6+K552))</f>
        <v>0</v>
      </c>
      <c r="O552" s="24">
        <f t="shared" si="50"/>
        <v>0</v>
      </c>
      <c r="P552" s="24">
        <f>K552/Date!$B$2*Date!$B$3+K552</f>
        <v>0</v>
      </c>
      <c r="Q552" s="24">
        <f>J552*Date!$B$3+K552</f>
        <v>0</v>
      </c>
      <c r="R552" s="24">
        <f t="shared" si="51"/>
        <v>0</v>
      </c>
      <c r="S552" s="24">
        <f>J552/2*Date!$B$7+K552</f>
        <v>0</v>
      </c>
      <c r="T552" s="24">
        <f t="shared" si="52"/>
        <v>0</v>
      </c>
      <c r="U552" s="24">
        <f t="shared" si="53"/>
        <v>0</v>
      </c>
      <c r="V552" s="4">
        <v>0</v>
      </c>
      <c r="W552" s="4"/>
      <c r="X552" s="28" t="str">
        <f t="shared" si="54"/>
        <v>CHOOSE FORMULA</v>
      </c>
      <c r="Y552" s="4"/>
      <c r="Z552" s="4">
        <v>0</v>
      </c>
    </row>
    <row r="553" spans="1:26">
      <c r="A553" s="1" t="s">
        <v>6</v>
      </c>
      <c r="B553" s="1" t="s">
        <v>456</v>
      </c>
      <c r="C553" s="1" t="s">
        <v>465</v>
      </c>
      <c r="D553" s="1" t="s">
        <v>347</v>
      </c>
      <c r="E553" s="1" t="s">
        <v>8</v>
      </c>
      <c r="F553" s="1" t="s">
        <v>348</v>
      </c>
      <c r="G553" s="4">
        <v>180</v>
      </c>
      <c r="H553" s="4">
        <v>0</v>
      </c>
      <c r="I553" s="4">
        <v>180</v>
      </c>
      <c r="J553" s="4">
        <v>-88.58</v>
      </c>
      <c r="K553" s="4">
        <v>31.43</v>
      </c>
      <c r="L553" s="4">
        <v>114.42</v>
      </c>
      <c r="M553" s="4">
        <v>98.96</v>
      </c>
      <c r="N553" s="24">
        <f>IF(AND(B553="60",C553="32"),(J553/'FD Date'!$B$4*'FD Date'!$B$6+K553),(J553/Date!$B$4*Date!$B$6+K553))</f>
        <v>-411.46999999999997</v>
      </c>
      <c r="O553" s="24">
        <f t="shared" si="50"/>
        <v>-177.16</v>
      </c>
      <c r="P553" s="24">
        <f>K553/Date!$B$2*Date!$B$3+K553</f>
        <v>47.144999999999996</v>
      </c>
      <c r="Q553" s="24">
        <f>J553*Date!$B$3+K553</f>
        <v>-322.89</v>
      </c>
      <c r="R553" s="24">
        <f t="shared" si="51"/>
        <v>27.183296626463903</v>
      </c>
      <c r="S553" s="24">
        <f>J553/2*Date!$B$7+K553</f>
        <v>-322.89</v>
      </c>
      <c r="T553" s="24">
        <f t="shared" si="52"/>
        <v>180</v>
      </c>
      <c r="U553" s="24">
        <f t="shared" si="53"/>
        <v>31.43</v>
      </c>
      <c r="V553" s="4">
        <v>0</v>
      </c>
      <c r="W553" s="4"/>
      <c r="X553" s="28" t="str">
        <f t="shared" si="54"/>
        <v>CHOOSE FORMULA</v>
      </c>
      <c r="Y553" s="4"/>
      <c r="Z553" s="4">
        <v>222</v>
      </c>
    </row>
    <row r="554" spans="1:26">
      <c r="A554" s="1" t="s">
        <v>6</v>
      </c>
      <c r="B554" s="1" t="s">
        <v>456</v>
      </c>
      <c r="C554" s="1" t="s">
        <v>465</v>
      </c>
      <c r="D554" s="1" t="s">
        <v>349</v>
      </c>
      <c r="E554" s="1" t="s">
        <v>8</v>
      </c>
      <c r="F554" s="1" t="s">
        <v>350</v>
      </c>
      <c r="G554" s="4">
        <v>0</v>
      </c>
      <c r="H554" s="4">
        <v>0</v>
      </c>
      <c r="I554" s="4">
        <v>0</v>
      </c>
      <c r="J554" s="4">
        <v>-18</v>
      </c>
      <c r="K554" s="4">
        <v>261</v>
      </c>
      <c r="L554" s="4">
        <v>288</v>
      </c>
      <c r="M554" s="4">
        <v>504</v>
      </c>
      <c r="N554" s="24">
        <f>IF(AND(B554="60",C554="32"),(J554/'FD Date'!$B$4*'FD Date'!$B$6+K554),(J554/Date!$B$4*Date!$B$6+K554))</f>
        <v>171</v>
      </c>
      <c r="O554" s="24">
        <f t="shared" si="50"/>
        <v>-36</v>
      </c>
      <c r="P554" s="24">
        <f>K554/Date!$B$2*Date!$B$3+K554</f>
        <v>391.5</v>
      </c>
      <c r="Q554" s="24">
        <f>J554*Date!$B$3+K554</f>
        <v>189</v>
      </c>
      <c r="R554" s="24">
        <f t="shared" si="51"/>
        <v>456.75</v>
      </c>
      <c r="S554" s="24">
        <f>J554/2*Date!$B$7+K554</f>
        <v>189</v>
      </c>
      <c r="T554" s="24">
        <f t="shared" si="52"/>
        <v>0</v>
      </c>
      <c r="U554" s="24">
        <f t="shared" si="53"/>
        <v>261</v>
      </c>
      <c r="V554" s="4">
        <v>0</v>
      </c>
      <c r="W554" s="4"/>
      <c r="X554" s="28" t="str">
        <f t="shared" si="54"/>
        <v>CHOOSE FORMULA</v>
      </c>
      <c r="Y554" s="4"/>
      <c r="Z554" s="4">
        <v>252</v>
      </c>
    </row>
    <row r="555" spans="1:26">
      <c r="A555" s="1" t="s">
        <v>6</v>
      </c>
      <c r="B555" s="1" t="s">
        <v>456</v>
      </c>
      <c r="C555" s="1" t="s">
        <v>465</v>
      </c>
      <c r="D555" s="1" t="s">
        <v>351</v>
      </c>
      <c r="E555" s="1" t="s">
        <v>8</v>
      </c>
      <c r="F555" s="1" t="s">
        <v>352</v>
      </c>
      <c r="G555" s="4">
        <v>1760</v>
      </c>
      <c r="H555" s="4">
        <v>0</v>
      </c>
      <c r="I555" s="4">
        <v>1760</v>
      </c>
      <c r="J555" s="4">
        <v>123.79</v>
      </c>
      <c r="K555" s="4">
        <v>548.17999999999995</v>
      </c>
      <c r="L555" s="4">
        <v>1087.8599999999999</v>
      </c>
      <c r="M555" s="4">
        <v>1236.6400000000001</v>
      </c>
      <c r="N555" s="24">
        <f>IF(AND(B555="60",C555="32"),(J555/'FD Date'!$B$4*'FD Date'!$B$6+K555),(J555/Date!$B$4*Date!$B$6+K555))</f>
        <v>1167.1300000000001</v>
      </c>
      <c r="O555" s="24">
        <f t="shared" si="50"/>
        <v>247.58</v>
      </c>
      <c r="P555" s="24">
        <f>K555/Date!$B$2*Date!$B$3+K555</f>
        <v>822.27</v>
      </c>
      <c r="Q555" s="24">
        <f>J555*Date!$B$3+K555</f>
        <v>1043.3399999999999</v>
      </c>
      <c r="R555" s="24">
        <f t="shared" si="51"/>
        <v>623.15124666776978</v>
      </c>
      <c r="S555" s="24">
        <f>J555/2*Date!$B$7+K555</f>
        <v>1043.3399999999999</v>
      </c>
      <c r="T555" s="24">
        <f t="shared" si="52"/>
        <v>1760</v>
      </c>
      <c r="U555" s="24">
        <f t="shared" si="53"/>
        <v>548.17999999999995</v>
      </c>
      <c r="V555" s="4">
        <v>0</v>
      </c>
      <c r="W555" s="4"/>
      <c r="X555" s="28" t="str">
        <f t="shared" si="54"/>
        <v>CHOOSE FORMULA</v>
      </c>
      <c r="Y555" s="4"/>
      <c r="Z555" s="4">
        <v>786</v>
      </c>
    </row>
    <row r="556" spans="1:26">
      <c r="A556" s="1" t="s">
        <v>6</v>
      </c>
      <c r="B556" s="1" t="s">
        <v>456</v>
      </c>
      <c r="C556" s="1" t="s">
        <v>465</v>
      </c>
      <c r="D556" s="1" t="s">
        <v>355</v>
      </c>
      <c r="E556" s="1" t="s">
        <v>8</v>
      </c>
      <c r="F556" s="1" t="s">
        <v>356</v>
      </c>
      <c r="G556" s="4">
        <v>0</v>
      </c>
      <c r="H556" s="4">
        <v>0</v>
      </c>
      <c r="I556" s="4">
        <v>0</v>
      </c>
      <c r="J556" s="4">
        <v>20.2</v>
      </c>
      <c r="K556" s="4">
        <v>81.510000000000005</v>
      </c>
      <c r="L556" s="4">
        <v>125.29</v>
      </c>
      <c r="M556" s="4">
        <v>148.4</v>
      </c>
      <c r="N556" s="24">
        <f>IF(AND(B556="60",C556="32"),(J556/'FD Date'!$B$4*'FD Date'!$B$6+K556),(J556/Date!$B$4*Date!$B$6+K556))</f>
        <v>182.51</v>
      </c>
      <c r="O556" s="24">
        <f t="shared" si="50"/>
        <v>40.4</v>
      </c>
      <c r="P556" s="24">
        <f>K556/Date!$B$2*Date!$B$3+K556</f>
        <v>122.26500000000001</v>
      </c>
      <c r="Q556" s="24">
        <f>J556*Date!$B$3+K556</f>
        <v>162.31</v>
      </c>
      <c r="R556" s="24">
        <f t="shared" si="51"/>
        <v>96.54468832309044</v>
      </c>
      <c r="S556" s="24">
        <f>J556/2*Date!$B$7+K556</f>
        <v>162.31</v>
      </c>
      <c r="T556" s="24">
        <f t="shared" si="52"/>
        <v>0</v>
      </c>
      <c r="U556" s="24">
        <f t="shared" si="53"/>
        <v>81.510000000000005</v>
      </c>
      <c r="V556" s="4">
        <v>0</v>
      </c>
      <c r="W556" s="4"/>
      <c r="X556" s="28" t="str">
        <f t="shared" si="54"/>
        <v>CHOOSE FORMULA</v>
      </c>
      <c r="Y556" s="4"/>
      <c r="Z556" s="4">
        <v>108</v>
      </c>
    </row>
    <row r="557" spans="1:26">
      <c r="A557" s="1" t="s">
        <v>6</v>
      </c>
      <c r="B557" s="1" t="s">
        <v>456</v>
      </c>
      <c r="C557" s="1" t="s">
        <v>465</v>
      </c>
      <c r="D557" s="1" t="s">
        <v>357</v>
      </c>
      <c r="E557" s="1" t="s">
        <v>8</v>
      </c>
      <c r="F557" s="1" t="s">
        <v>358</v>
      </c>
      <c r="G557" s="4">
        <v>0</v>
      </c>
      <c r="H557" s="4">
        <v>0</v>
      </c>
      <c r="I557" s="4">
        <v>0</v>
      </c>
      <c r="J557" s="4">
        <v>18.95</v>
      </c>
      <c r="K557" s="4">
        <v>18.95</v>
      </c>
      <c r="L557" s="4">
        <v>0</v>
      </c>
      <c r="M557" s="4">
        <v>0</v>
      </c>
      <c r="N557" s="24">
        <f>IF(AND(B557="60",C557="32"),(J557/'FD Date'!$B$4*'FD Date'!$B$6+K557),(J557/Date!$B$4*Date!$B$6+K557))</f>
        <v>113.7</v>
      </c>
      <c r="O557" s="24">
        <f t="shared" si="50"/>
        <v>37.9</v>
      </c>
      <c r="P557" s="24">
        <f>K557/Date!$B$2*Date!$B$3+K557</f>
        <v>28.424999999999997</v>
      </c>
      <c r="Q557" s="24">
        <f>J557*Date!$B$3+K557</f>
        <v>94.75</v>
      </c>
      <c r="R557" s="24">
        <f t="shared" si="51"/>
        <v>0</v>
      </c>
      <c r="S557" s="24">
        <f>J557/2*Date!$B$7+K557</f>
        <v>94.75</v>
      </c>
      <c r="T557" s="24">
        <f t="shared" si="52"/>
        <v>0</v>
      </c>
      <c r="U557" s="24">
        <f t="shared" si="53"/>
        <v>18.95</v>
      </c>
      <c r="V557" s="4">
        <v>0</v>
      </c>
      <c r="W557" s="4"/>
      <c r="X557" s="28" t="str">
        <f t="shared" si="54"/>
        <v>CHOOSE FORMULA</v>
      </c>
      <c r="Y557" s="4"/>
      <c r="Z557" s="4">
        <v>0</v>
      </c>
    </row>
    <row r="558" spans="1:26">
      <c r="A558" s="1" t="s">
        <v>6</v>
      </c>
      <c r="B558" s="1" t="s">
        <v>456</v>
      </c>
      <c r="C558" s="1" t="s">
        <v>465</v>
      </c>
      <c r="D558" s="1" t="s">
        <v>359</v>
      </c>
      <c r="E558" s="1" t="s">
        <v>8</v>
      </c>
      <c r="F558" s="1" t="s">
        <v>360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1000</v>
      </c>
      <c r="M558" s="4">
        <v>1000</v>
      </c>
      <c r="N558" s="24">
        <f>IF(AND(B558="60",C558="32"),(J558/'FD Date'!$B$4*'FD Date'!$B$6+K558),(J558/Date!$B$4*Date!$B$6+K558))</f>
        <v>0</v>
      </c>
      <c r="O558" s="24">
        <f t="shared" si="50"/>
        <v>0</v>
      </c>
      <c r="P558" s="24">
        <f>K558/Date!$B$2*Date!$B$3+K558</f>
        <v>0</v>
      </c>
      <c r="Q558" s="24">
        <f>J558*Date!$B$3+K558</f>
        <v>0</v>
      </c>
      <c r="R558" s="24">
        <f t="shared" si="51"/>
        <v>0</v>
      </c>
      <c r="S558" s="24">
        <f>J558/2*Date!$B$7+K558</f>
        <v>0</v>
      </c>
      <c r="T558" s="24">
        <f t="shared" si="52"/>
        <v>0</v>
      </c>
      <c r="U558" s="24">
        <f t="shared" si="53"/>
        <v>0</v>
      </c>
      <c r="V558" s="4">
        <v>0</v>
      </c>
      <c r="W558" s="4"/>
      <c r="X558" s="28" t="str">
        <f t="shared" si="54"/>
        <v>CHOOSE FORMULA</v>
      </c>
      <c r="Y558" s="4"/>
      <c r="Z558" s="4">
        <v>0</v>
      </c>
    </row>
    <row r="559" spans="1:26">
      <c r="A559" s="1" t="s">
        <v>6</v>
      </c>
      <c r="B559" s="1" t="s">
        <v>456</v>
      </c>
      <c r="C559" s="1" t="s">
        <v>465</v>
      </c>
      <c r="D559" s="1" t="s">
        <v>284</v>
      </c>
      <c r="E559" s="1" t="s">
        <v>8</v>
      </c>
      <c r="F559" s="1" t="s">
        <v>285</v>
      </c>
      <c r="G559" s="4">
        <v>2930</v>
      </c>
      <c r="H559" s="4">
        <v>0</v>
      </c>
      <c r="I559" s="4">
        <v>2930</v>
      </c>
      <c r="J559" s="4">
        <v>0</v>
      </c>
      <c r="K559" s="4">
        <v>159.13999999999999</v>
      </c>
      <c r="L559" s="4">
        <v>735.59</v>
      </c>
      <c r="M559" s="4">
        <v>1134.28</v>
      </c>
      <c r="N559" s="24">
        <f>IF(AND(B559="60",C559="32"),(J559/'FD Date'!$B$4*'FD Date'!$B$6+K559),(J559/Date!$B$4*Date!$B$6+K559))</f>
        <v>159.13999999999999</v>
      </c>
      <c r="O559" s="24">
        <f t="shared" si="50"/>
        <v>0</v>
      </c>
      <c r="P559" s="24">
        <f>K559/Date!$B$2*Date!$B$3+K559</f>
        <v>238.70999999999998</v>
      </c>
      <c r="Q559" s="24">
        <f>J559*Date!$B$3+K559</f>
        <v>159.13999999999999</v>
      </c>
      <c r="R559" s="24">
        <f t="shared" si="51"/>
        <v>245.39392759553553</v>
      </c>
      <c r="S559" s="24">
        <f>J559/2*Date!$B$7+K559</f>
        <v>159.13999999999999</v>
      </c>
      <c r="T559" s="24">
        <f t="shared" si="52"/>
        <v>2930</v>
      </c>
      <c r="U559" s="24">
        <f t="shared" si="53"/>
        <v>159.13999999999999</v>
      </c>
      <c r="V559" s="4">
        <v>0</v>
      </c>
      <c r="W559" s="4"/>
      <c r="X559" s="28" t="str">
        <f t="shared" si="54"/>
        <v>CHOOSE FORMULA</v>
      </c>
      <c r="Y559" s="4"/>
      <c r="Z559" s="4">
        <v>2500</v>
      </c>
    </row>
    <row r="560" spans="1:26">
      <c r="A560" s="1" t="s">
        <v>6</v>
      </c>
      <c r="B560" s="1" t="s">
        <v>456</v>
      </c>
      <c r="C560" s="1" t="s">
        <v>465</v>
      </c>
      <c r="D560" s="1" t="s">
        <v>367</v>
      </c>
      <c r="E560" s="1" t="s">
        <v>8</v>
      </c>
      <c r="F560" s="1" t="s">
        <v>368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209.94</v>
      </c>
      <c r="M560" s="4">
        <v>209.94</v>
      </c>
      <c r="N560" s="24">
        <f>IF(AND(B560="60",C560="32"),(J560/'FD Date'!$B$4*'FD Date'!$B$6+K560),(J560/Date!$B$4*Date!$B$6+K560))</f>
        <v>0</v>
      </c>
      <c r="O560" s="24">
        <f t="shared" si="50"/>
        <v>0</v>
      </c>
      <c r="P560" s="24">
        <f>K560/Date!$B$2*Date!$B$3+K560</f>
        <v>0</v>
      </c>
      <c r="Q560" s="24">
        <f>J560*Date!$B$3+K560</f>
        <v>0</v>
      </c>
      <c r="R560" s="24">
        <f t="shared" si="51"/>
        <v>0</v>
      </c>
      <c r="S560" s="24">
        <f>J560/2*Date!$B$7+K560</f>
        <v>0</v>
      </c>
      <c r="T560" s="24">
        <f t="shared" si="52"/>
        <v>0</v>
      </c>
      <c r="U560" s="24">
        <f t="shared" si="53"/>
        <v>0</v>
      </c>
      <c r="V560" s="4">
        <v>0</v>
      </c>
      <c r="W560" s="4"/>
      <c r="X560" s="28" t="str">
        <f t="shared" si="54"/>
        <v>CHOOSE FORMULA</v>
      </c>
      <c r="Y560" s="4"/>
      <c r="Z560" s="4">
        <v>0</v>
      </c>
    </row>
    <row r="561" spans="1:26">
      <c r="A561" s="1" t="s">
        <v>6</v>
      </c>
      <c r="B561" s="1" t="s">
        <v>456</v>
      </c>
      <c r="C561" s="1" t="s">
        <v>465</v>
      </c>
      <c r="D561" s="1" t="s">
        <v>388</v>
      </c>
      <c r="E561" s="1" t="s">
        <v>8</v>
      </c>
      <c r="F561" s="1" t="s">
        <v>389</v>
      </c>
      <c r="G561" s="4">
        <v>2220</v>
      </c>
      <c r="H561" s="4">
        <v>0</v>
      </c>
      <c r="I561" s="4">
        <v>2220</v>
      </c>
      <c r="J561" s="4">
        <v>48.68</v>
      </c>
      <c r="K561" s="4">
        <v>350.95</v>
      </c>
      <c r="L561" s="4">
        <v>348.3</v>
      </c>
      <c r="M561" s="4">
        <v>693.53</v>
      </c>
      <c r="N561" s="24">
        <f>IF(AND(B561="60",C561="32"),(J561/'FD Date'!$B$4*'FD Date'!$B$6+K561),(J561/Date!$B$4*Date!$B$6+K561))</f>
        <v>594.35</v>
      </c>
      <c r="O561" s="24">
        <f t="shared" si="50"/>
        <v>97.36</v>
      </c>
      <c r="P561" s="24">
        <f>K561/Date!$B$2*Date!$B$3+K561</f>
        <v>526.42499999999995</v>
      </c>
      <c r="Q561" s="24">
        <f>J561*Date!$B$3+K561</f>
        <v>545.66999999999996</v>
      </c>
      <c r="R561" s="24">
        <f t="shared" si="51"/>
        <v>698.80664226241731</v>
      </c>
      <c r="S561" s="24">
        <f>J561/2*Date!$B$7+K561</f>
        <v>545.66999999999996</v>
      </c>
      <c r="T561" s="24">
        <f t="shared" si="52"/>
        <v>2220</v>
      </c>
      <c r="U561" s="24">
        <f t="shared" si="53"/>
        <v>350.95</v>
      </c>
      <c r="V561" s="4">
        <v>0</v>
      </c>
      <c r="W561" s="4"/>
      <c r="X561" s="28" t="str">
        <f t="shared" si="54"/>
        <v>CHOOSE FORMULA</v>
      </c>
      <c r="Y561" s="4"/>
      <c r="Z561" s="4">
        <v>2220</v>
      </c>
    </row>
    <row r="562" spans="1:26">
      <c r="A562" s="1" t="s">
        <v>6</v>
      </c>
      <c r="B562" s="1" t="s">
        <v>456</v>
      </c>
      <c r="C562" s="1" t="s">
        <v>465</v>
      </c>
      <c r="D562" s="1" t="s">
        <v>452</v>
      </c>
      <c r="E562" s="1" t="s">
        <v>8</v>
      </c>
      <c r="F562" s="1" t="s">
        <v>453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24">
        <f>IF(AND(B562="60",C562="32"),(J562/'FD Date'!$B$4*'FD Date'!$B$6+K562),(J562/Date!$B$4*Date!$B$6+K562))</f>
        <v>0</v>
      </c>
      <c r="O562" s="24">
        <f t="shared" si="50"/>
        <v>0</v>
      </c>
      <c r="P562" s="24">
        <f>K562/Date!$B$2*Date!$B$3+K562</f>
        <v>0</v>
      </c>
      <c r="Q562" s="24">
        <f>J562*Date!$B$3+K562</f>
        <v>0</v>
      </c>
      <c r="R562" s="24">
        <f t="shared" si="51"/>
        <v>0</v>
      </c>
      <c r="S562" s="24">
        <f>J562/2*Date!$B$7+K562</f>
        <v>0</v>
      </c>
      <c r="T562" s="24">
        <f t="shared" si="52"/>
        <v>0</v>
      </c>
      <c r="U562" s="24">
        <f t="shared" si="53"/>
        <v>0</v>
      </c>
      <c r="V562" s="4">
        <v>0</v>
      </c>
      <c r="W562" s="4"/>
      <c r="X562" s="28" t="str">
        <f t="shared" si="54"/>
        <v>CHOOSE FORMULA</v>
      </c>
      <c r="Y562" s="4"/>
      <c r="Z562" s="4">
        <v>0</v>
      </c>
    </row>
    <row r="563" spans="1:26">
      <c r="A563" s="1" t="s">
        <v>6</v>
      </c>
      <c r="B563" s="1" t="s">
        <v>456</v>
      </c>
      <c r="C563" s="1" t="s">
        <v>465</v>
      </c>
      <c r="D563" s="1" t="s">
        <v>297</v>
      </c>
      <c r="E563" s="1" t="s">
        <v>8</v>
      </c>
      <c r="F563" s="1" t="s">
        <v>298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24">
        <f>IF(AND(B563="60",C563="32"),(J563/'FD Date'!$B$4*'FD Date'!$B$6+K563),(J563/Date!$B$4*Date!$B$6+K563))</f>
        <v>0</v>
      </c>
      <c r="O563" s="24">
        <f t="shared" si="50"/>
        <v>0</v>
      </c>
      <c r="P563" s="24">
        <f>K563/Date!$B$2*Date!$B$3+K563</f>
        <v>0</v>
      </c>
      <c r="Q563" s="24">
        <f>J563*Date!$B$3+K563</f>
        <v>0</v>
      </c>
      <c r="R563" s="24">
        <f t="shared" si="51"/>
        <v>0</v>
      </c>
      <c r="S563" s="24">
        <f>J563/2*Date!$B$7+K563</f>
        <v>0</v>
      </c>
      <c r="T563" s="24">
        <f t="shared" si="52"/>
        <v>0</v>
      </c>
      <c r="U563" s="24">
        <f t="shared" si="53"/>
        <v>0</v>
      </c>
      <c r="V563" s="4">
        <v>0</v>
      </c>
      <c r="W563" s="4"/>
      <c r="X563" s="28" t="str">
        <f t="shared" si="54"/>
        <v>CHOOSE FORMULA</v>
      </c>
      <c r="Y563" s="4"/>
      <c r="Z563" s="4">
        <v>0</v>
      </c>
    </row>
    <row r="564" spans="1:26">
      <c r="A564" s="1" t="s">
        <v>6</v>
      </c>
      <c r="B564" s="1" t="s">
        <v>456</v>
      </c>
      <c r="C564" s="1" t="s">
        <v>465</v>
      </c>
      <c r="D564" s="1" t="s">
        <v>457</v>
      </c>
      <c r="E564" s="1" t="s">
        <v>8</v>
      </c>
      <c r="F564" s="1" t="s">
        <v>296</v>
      </c>
      <c r="G564" s="4">
        <v>15500</v>
      </c>
      <c r="H564" s="4">
        <v>0</v>
      </c>
      <c r="I564" s="4">
        <v>15500</v>
      </c>
      <c r="J564" s="4">
        <v>0</v>
      </c>
      <c r="K564" s="4">
        <v>6044.89</v>
      </c>
      <c r="L564" s="4">
        <v>22545</v>
      </c>
      <c r="M564" s="4">
        <v>40848.629999999997</v>
      </c>
      <c r="N564" s="24">
        <f>IF(AND(B564="60",C564="32"),(J564/'FD Date'!$B$4*'FD Date'!$B$6+K564),(J564/Date!$B$4*Date!$B$6+K564))</f>
        <v>6044.89</v>
      </c>
      <c r="O564" s="24">
        <f t="shared" si="50"/>
        <v>0</v>
      </c>
      <c r="P564" s="24">
        <f>K564/Date!$B$2*Date!$B$3+K564</f>
        <v>9067.3350000000009</v>
      </c>
      <c r="Q564" s="24">
        <f>J564*Date!$B$3+K564</f>
        <v>6044.89</v>
      </c>
      <c r="R564" s="24">
        <f t="shared" si="51"/>
        <v>10952.560434717232</v>
      </c>
      <c r="S564" s="24">
        <f>J564/2*Date!$B$7+K564</f>
        <v>6044.89</v>
      </c>
      <c r="T564" s="24">
        <f t="shared" si="52"/>
        <v>15500</v>
      </c>
      <c r="U564" s="24">
        <f t="shared" si="53"/>
        <v>6044.89</v>
      </c>
      <c r="V564" s="4">
        <v>0</v>
      </c>
      <c r="W564" s="4"/>
      <c r="X564" s="28" t="str">
        <f t="shared" si="54"/>
        <v>CHOOSE FORMULA</v>
      </c>
      <c r="Y564" s="4"/>
      <c r="Z564" s="4">
        <v>8000</v>
      </c>
    </row>
    <row r="565" spans="1:26">
      <c r="A565" s="1" t="s">
        <v>6</v>
      </c>
      <c r="B565" s="1" t="s">
        <v>456</v>
      </c>
      <c r="C565" s="1" t="s">
        <v>465</v>
      </c>
      <c r="D565" s="1" t="s">
        <v>392</v>
      </c>
      <c r="E565" s="1" t="s">
        <v>8</v>
      </c>
      <c r="F565" s="1" t="s">
        <v>393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24">
        <f>IF(AND(B565="60",C565="32"),(J565/'FD Date'!$B$4*'FD Date'!$B$6+K565),(J565/Date!$B$4*Date!$B$6+K565))</f>
        <v>0</v>
      </c>
      <c r="O565" s="24">
        <f t="shared" si="50"/>
        <v>0</v>
      </c>
      <c r="P565" s="24">
        <f>K565/Date!$B$2*Date!$B$3+K565</f>
        <v>0</v>
      </c>
      <c r="Q565" s="24">
        <f>J565*Date!$B$3+K565</f>
        <v>0</v>
      </c>
      <c r="R565" s="24">
        <f t="shared" si="51"/>
        <v>0</v>
      </c>
      <c r="S565" s="24">
        <f>J565/2*Date!$B$7+K565</f>
        <v>0</v>
      </c>
      <c r="T565" s="24">
        <f t="shared" si="52"/>
        <v>0</v>
      </c>
      <c r="U565" s="24">
        <f t="shared" si="53"/>
        <v>0</v>
      </c>
      <c r="V565" s="4">
        <v>0</v>
      </c>
      <c r="W565" s="4"/>
      <c r="X565" s="28" t="str">
        <f t="shared" si="54"/>
        <v>CHOOSE FORMULA</v>
      </c>
      <c r="Y565" s="4"/>
      <c r="Z565" s="4">
        <v>0</v>
      </c>
    </row>
    <row r="566" spans="1:26">
      <c r="A566" s="1" t="s">
        <v>6</v>
      </c>
      <c r="B566" s="1" t="s">
        <v>456</v>
      </c>
      <c r="C566" s="1" t="s">
        <v>465</v>
      </c>
      <c r="D566" s="1" t="s">
        <v>301</v>
      </c>
      <c r="E566" s="1" t="s">
        <v>8</v>
      </c>
      <c r="F566" s="1" t="s">
        <v>302</v>
      </c>
      <c r="G566" s="4">
        <v>3880</v>
      </c>
      <c r="H566" s="4">
        <v>0</v>
      </c>
      <c r="I566" s="4">
        <v>3880</v>
      </c>
      <c r="J566" s="4">
        <v>224.15</v>
      </c>
      <c r="K566" s="4">
        <v>224.15</v>
      </c>
      <c r="L566" s="4">
        <v>0</v>
      </c>
      <c r="M566" s="4">
        <v>0</v>
      </c>
      <c r="N566" s="24">
        <f>IF(AND(B566="60",C566="32"),(J566/'FD Date'!$B$4*'FD Date'!$B$6+K566),(J566/Date!$B$4*Date!$B$6+K566))</f>
        <v>1344.9</v>
      </c>
      <c r="O566" s="24">
        <f t="shared" si="50"/>
        <v>448.3</v>
      </c>
      <c r="P566" s="24">
        <f>K566/Date!$B$2*Date!$B$3+K566</f>
        <v>336.22500000000002</v>
      </c>
      <c r="Q566" s="24">
        <f>J566*Date!$B$3+K566</f>
        <v>1120.75</v>
      </c>
      <c r="R566" s="24">
        <f t="shared" si="51"/>
        <v>0</v>
      </c>
      <c r="S566" s="24">
        <f>J566/2*Date!$B$7+K566</f>
        <v>1120.75</v>
      </c>
      <c r="T566" s="24">
        <f t="shared" si="52"/>
        <v>3880</v>
      </c>
      <c r="U566" s="24">
        <f t="shared" si="53"/>
        <v>224.15</v>
      </c>
      <c r="V566" s="4">
        <v>0</v>
      </c>
      <c r="W566" s="4"/>
      <c r="X566" s="28" t="str">
        <f t="shared" si="54"/>
        <v>CHOOSE FORMULA</v>
      </c>
      <c r="Y566" s="4"/>
      <c r="Z566" s="4">
        <v>2500</v>
      </c>
    </row>
    <row r="567" spans="1:26">
      <c r="A567" s="1" t="s">
        <v>6</v>
      </c>
      <c r="B567" s="1" t="s">
        <v>456</v>
      </c>
      <c r="C567" s="1" t="s">
        <v>465</v>
      </c>
      <c r="D567" s="1" t="s">
        <v>303</v>
      </c>
      <c r="E567" s="1" t="s">
        <v>8</v>
      </c>
      <c r="F567" s="1" t="s">
        <v>304</v>
      </c>
      <c r="G567" s="4">
        <v>1700</v>
      </c>
      <c r="H567" s="4">
        <v>0</v>
      </c>
      <c r="I567" s="4">
        <v>1700</v>
      </c>
      <c r="J567" s="4">
        <v>0</v>
      </c>
      <c r="K567" s="4">
        <v>532</v>
      </c>
      <c r="L567" s="4">
        <v>397</v>
      </c>
      <c r="M567" s="4">
        <v>397</v>
      </c>
      <c r="N567" s="24">
        <f>IF(AND(B567="60",C567="32"),(J567/'FD Date'!$B$4*'FD Date'!$B$6+K567),(J567/Date!$B$4*Date!$B$6+K567))</f>
        <v>532</v>
      </c>
      <c r="O567" s="24">
        <f t="shared" si="50"/>
        <v>0</v>
      </c>
      <c r="P567" s="24">
        <f>K567/Date!$B$2*Date!$B$3+K567</f>
        <v>798</v>
      </c>
      <c r="Q567" s="24">
        <f>J567*Date!$B$3+K567</f>
        <v>532</v>
      </c>
      <c r="R567" s="24">
        <f t="shared" si="51"/>
        <v>532</v>
      </c>
      <c r="S567" s="24">
        <f>J567/2*Date!$B$7+K567</f>
        <v>532</v>
      </c>
      <c r="T567" s="24">
        <f t="shared" si="52"/>
        <v>1700</v>
      </c>
      <c r="U567" s="24">
        <f t="shared" si="53"/>
        <v>532</v>
      </c>
      <c r="V567" s="4">
        <v>0</v>
      </c>
      <c r="W567" s="4"/>
      <c r="X567" s="28" t="str">
        <f t="shared" si="54"/>
        <v>CHOOSE FORMULA</v>
      </c>
      <c r="Y567" s="4"/>
      <c r="Z567" s="4">
        <v>1700</v>
      </c>
    </row>
    <row r="568" spans="1:26">
      <c r="A568" s="1" t="s">
        <v>6</v>
      </c>
      <c r="B568" s="1" t="s">
        <v>456</v>
      </c>
      <c r="C568" s="1" t="s">
        <v>465</v>
      </c>
      <c r="D568" s="1" t="s">
        <v>305</v>
      </c>
      <c r="E568" s="1" t="s">
        <v>8</v>
      </c>
      <c r="F568" s="1" t="s">
        <v>306</v>
      </c>
      <c r="G568" s="4">
        <v>4520</v>
      </c>
      <c r="H568" s="4">
        <v>0</v>
      </c>
      <c r="I568" s="4">
        <v>4520</v>
      </c>
      <c r="J568" s="4">
        <v>0</v>
      </c>
      <c r="K568" s="4">
        <v>0</v>
      </c>
      <c r="L568" s="4">
        <v>0</v>
      </c>
      <c r="M568" s="4">
        <v>0</v>
      </c>
      <c r="N568" s="24">
        <f>IF(AND(B568="60",C568="32"),(J568/'FD Date'!$B$4*'FD Date'!$B$6+K568),(J568/Date!$B$4*Date!$B$6+K568))</f>
        <v>0</v>
      </c>
      <c r="O568" s="24">
        <f t="shared" si="50"/>
        <v>0</v>
      </c>
      <c r="P568" s="24">
        <f>K568/Date!$B$2*Date!$B$3+K568</f>
        <v>0</v>
      </c>
      <c r="Q568" s="24">
        <f>J568*Date!$B$3+K568</f>
        <v>0</v>
      </c>
      <c r="R568" s="24">
        <f t="shared" si="51"/>
        <v>0</v>
      </c>
      <c r="S568" s="24">
        <f>J568/2*Date!$B$7+K568</f>
        <v>0</v>
      </c>
      <c r="T568" s="24">
        <f t="shared" si="52"/>
        <v>4520</v>
      </c>
      <c r="U568" s="24">
        <f t="shared" si="53"/>
        <v>0</v>
      </c>
      <c r="V568" s="4">
        <v>0</v>
      </c>
      <c r="W568" s="4"/>
      <c r="X568" s="28" t="str">
        <f t="shared" si="54"/>
        <v>CHOOSE FORMULA</v>
      </c>
      <c r="Y568" s="4"/>
      <c r="Z568" s="4">
        <v>2750</v>
      </c>
    </row>
    <row r="569" spans="1:26">
      <c r="A569" s="1" t="s">
        <v>6</v>
      </c>
      <c r="B569" s="1" t="s">
        <v>456</v>
      </c>
      <c r="C569" s="1" t="s">
        <v>465</v>
      </c>
      <c r="D569" s="1" t="s">
        <v>309</v>
      </c>
      <c r="E569" s="1" t="s">
        <v>8</v>
      </c>
      <c r="F569" s="1" t="s">
        <v>310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24">
        <f>IF(AND(B569="60",C569="32"),(J569/'FD Date'!$B$4*'FD Date'!$B$6+K569),(J569/Date!$B$4*Date!$B$6+K569))</f>
        <v>0</v>
      </c>
      <c r="O569" s="24">
        <f t="shared" si="50"/>
        <v>0</v>
      </c>
      <c r="P569" s="24">
        <f>K569/Date!$B$2*Date!$B$3+K569</f>
        <v>0</v>
      </c>
      <c r="Q569" s="24">
        <f>J569*Date!$B$3+K569</f>
        <v>0</v>
      </c>
      <c r="R569" s="24">
        <f t="shared" si="51"/>
        <v>0</v>
      </c>
      <c r="S569" s="24">
        <f>J569/2*Date!$B$7+K569</f>
        <v>0</v>
      </c>
      <c r="T569" s="24">
        <f t="shared" si="52"/>
        <v>0</v>
      </c>
      <c r="U569" s="24">
        <f t="shared" si="53"/>
        <v>0</v>
      </c>
      <c r="V569" s="4">
        <v>0</v>
      </c>
      <c r="W569" s="4"/>
      <c r="X569" s="28" t="str">
        <f t="shared" si="54"/>
        <v>CHOOSE FORMULA</v>
      </c>
      <c r="Y569" s="4"/>
      <c r="Z569" s="4">
        <v>0</v>
      </c>
    </row>
    <row r="570" spans="1:26">
      <c r="A570" s="1" t="s">
        <v>6</v>
      </c>
      <c r="B570" s="1" t="s">
        <v>456</v>
      </c>
      <c r="C570" s="1" t="s">
        <v>465</v>
      </c>
      <c r="D570" s="1" t="s">
        <v>313</v>
      </c>
      <c r="E570" s="1" t="s">
        <v>8</v>
      </c>
      <c r="F570" s="1" t="s">
        <v>314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24">
        <f>IF(AND(B570="60",C570="32"),(J570/'FD Date'!$B$4*'FD Date'!$B$6+K570),(J570/Date!$B$4*Date!$B$6+K570))</f>
        <v>0</v>
      </c>
      <c r="O570" s="24">
        <f t="shared" si="50"/>
        <v>0</v>
      </c>
      <c r="P570" s="24">
        <f>K570/Date!$B$2*Date!$B$3+K570</f>
        <v>0</v>
      </c>
      <c r="Q570" s="24">
        <f>J570*Date!$B$3+K570</f>
        <v>0</v>
      </c>
      <c r="R570" s="24">
        <f t="shared" si="51"/>
        <v>0</v>
      </c>
      <c r="S570" s="24">
        <f>J570/2*Date!$B$7+K570</f>
        <v>0</v>
      </c>
      <c r="T570" s="24">
        <f t="shared" si="52"/>
        <v>0</v>
      </c>
      <c r="U570" s="24">
        <f t="shared" si="53"/>
        <v>0</v>
      </c>
      <c r="V570" s="4">
        <v>0</v>
      </c>
      <c r="W570" s="4"/>
      <c r="X570" s="28" t="str">
        <f t="shared" si="54"/>
        <v>CHOOSE FORMULA</v>
      </c>
      <c r="Y570" s="4"/>
      <c r="Z570" s="4">
        <v>0</v>
      </c>
    </row>
    <row r="571" spans="1:26">
      <c r="A571" s="1" t="s">
        <v>6</v>
      </c>
      <c r="B571" s="1" t="s">
        <v>456</v>
      </c>
      <c r="C571" s="1" t="s">
        <v>465</v>
      </c>
      <c r="D571" s="1" t="s">
        <v>397</v>
      </c>
      <c r="E571" s="1" t="s">
        <v>8</v>
      </c>
      <c r="F571" s="1" t="s">
        <v>398</v>
      </c>
      <c r="G571" s="4">
        <v>950</v>
      </c>
      <c r="H571" s="4">
        <v>0</v>
      </c>
      <c r="I571" s="4">
        <v>950</v>
      </c>
      <c r="J571" s="4">
        <v>0</v>
      </c>
      <c r="K571" s="4">
        <v>0</v>
      </c>
      <c r="L571" s="4">
        <v>0</v>
      </c>
      <c r="M571" s="4">
        <v>0</v>
      </c>
      <c r="N571" s="24">
        <f>IF(AND(B571="60",C571="32"),(J571/'FD Date'!$B$4*'FD Date'!$B$6+K571),(J571/Date!$B$4*Date!$B$6+K571))</f>
        <v>0</v>
      </c>
      <c r="O571" s="24">
        <f t="shared" si="50"/>
        <v>0</v>
      </c>
      <c r="P571" s="24">
        <f>K571/Date!$B$2*Date!$B$3+K571</f>
        <v>0</v>
      </c>
      <c r="Q571" s="24">
        <f>J571*Date!$B$3+K571</f>
        <v>0</v>
      </c>
      <c r="R571" s="24">
        <f t="shared" si="51"/>
        <v>0</v>
      </c>
      <c r="S571" s="24">
        <f>J571/2*Date!$B$7+K571</f>
        <v>0</v>
      </c>
      <c r="T571" s="24">
        <f t="shared" si="52"/>
        <v>950</v>
      </c>
      <c r="U571" s="24">
        <f t="shared" si="53"/>
        <v>0</v>
      </c>
      <c r="V571" s="4">
        <v>0</v>
      </c>
      <c r="W571" s="4"/>
      <c r="X571" s="28" t="str">
        <f t="shared" si="54"/>
        <v>CHOOSE FORMULA</v>
      </c>
      <c r="Y571" s="4"/>
      <c r="Z571" s="4">
        <v>500</v>
      </c>
    </row>
    <row r="572" spans="1:26">
      <c r="A572" s="1" t="s">
        <v>6</v>
      </c>
      <c r="B572" s="1" t="s">
        <v>456</v>
      </c>
      <c r="C572" s="1" t="s">
        <v>465</v>
      </c>
      <c r="D572" s="1" t="s">
        <v>410</v>
      </c>
      <c r="E572" s="1" t="s">
        <v>8</v>
      </c>
      <c r="F572" s="1" t="s">
        <v>411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24">
        <f>IF(AND(B572="60",C572="32"),(J572/'FD Date'!$B$4*'FD Date'!$B$6+K572),(J572/Date!$B$4*Date!$B$6+K572))</f>
        <v>0</v>
      </c>
      <c r="O572" s="24">
        <f t="shared" si="50"/>
        <v>0</v>
      </c>
      <c r="P572" s="24">
        <f>K572/Date!$B$2*Date!$B$3+K572</f>
        <v>0</v>
      </c>
      <c r="Q572" s="24">
        <f>J572*Date!$B$3+K572</f>
        <v>0</v>
      </c>
      <c r="R572" s="24">
        <f t="shared" si="51"/>
        <v>0</v>
      </c>
      <c r="S572" s="24">
        <f>J572/2*Date!$B$7+K572</f>
        <v>0</v>
      </c>
      <c r="T572" s="24">
        <f t="shared" si="52"/>
        <v>0</v>
      </c>
      <c r="U572" s="24">
        <f t="shared" si="53"/>
        <v>0</v>
      </c>
      <c r="V572" s="4">
        <v>0</v>
      </c>
      <c r="W572" s="4"/>
      <c r="X572" s="28" t="str">
        <f t="shared" si="54"/>
        <v>CHOOSE FORMULA</v>
      </c>
      <c r="Y572" s="4"/>
      <c r="Z572" s="4">
        <v>0</v>
      </c>
    </row>
    <row r="573" spans="1:26">
      <c r="A573" s="1" t="s">
        <v>6</v>
      </c>
      <c r="B573" s="1" t="s">
        <v>244</v>
      </c>
      <c r="C573" s="1" t="s">
        <v>435</v>
      </c>
      <c r="D573" s="1" t="s">
        <v>315</v>
      </c>
      <c r="E573" s="1" t="s">
        <v>13</v>
      </c>
      <c r="F573" s="1" t="s">
        <v>316</v>
      </c>
      <c r="G573" s="4">
        <v>0</v>
      </c>
      <c r="H573" s="4">
        <v>0</v>
      </c>
      <c r="I573" s="4">
        <v>0</v>
      </c>
      <c r="J573" s="4">
        <v>0</v>
      </c>
      <c r="K573" s="4">
        <v>1939.8</v>
      </c>
      <c r="L573" s="4">
        <v>0</v>
      </c>
      <c r="M573" s="4">
        <v>0</v>
      </c>
      <c r="N573" s="24">
        <f>IF(AND(B573="60",C573="32"),(J573/'FD Date'!$B$4*'FD Date'!$B$6+K573),(J573/Date!$B$4*Date!$B$6+K573))</f>
        <v>1939.8</v>
      </c>
      <c r="O573" s="24">
        <f t="shared" ref="O573:O625" si="55">J573*2</f>
        <v>0</v>
      </c>
      <c r="P573" s="24">
        <f>K573/Date!$B$2*Date!$B$3+K573</f>
        <v>2909.7</v>
      </c>
      <c r="Q573" s="24">
        <f>J573*Date!$B$3+K573</f>
        <v>1939.8</v>
      </c>
      <c r="R573" s="24">
        <f t="shared" ref="R573:R625" si="56">IF(OR(L573=0,M573=0),0,K573/(L573/M573))</f>
        <v>0</v>
      </c>
      <c r="S573" s="24">
        <f>J573/2*Date!$B$7+K573</f>
        <v>1939.8</v>
      </c>
      <c r="T573" s="24">
        <f t="shared" ref="T573:T625" si="57">I573</f>
        <v>0</v>
      </c>
      <c r="U573" s="24">
        <f t="shared" ref="U573:U625" si="58">K573</f>
        <v>1939.8</v>
      </c>
      <c r="V573" s="4">
        <v>0</v>
      </c>
      <c r="W573" s="4"/>
      <c r="X573" s="28" t="str">
        <f t="shared" ref="X573:X625" si="59">IF($W573=1,($N573+$V573),IF($W573=2,($O573+$V573), IF($W573=3,($P573+$V573), IF($W573=4,($Q573+$V573), IF($W573=5,($R573+$V573), IF($W573=6,($S573+$V573), IF($W573=7,($T573+$V573), IF($W573=8,($U573+$V573),"CHOOSE FORMULA"))))))))</f>
        <v>CHOOSE FORMULA</v>
      </c>
      <c r="Y573" s="4"/>
      <c r="Z573" s="4">
        <v>1940</v>
      </c>
    </row>
    <row r="574" spans="1:26">
      <c r="A574" s="1" t="s">
        <v>6</v>
      </c>
      <c r="B574" s="1" t="s">
        <v>244</v>
      </c>
      <c r="C574" s="1" t="s">
        <v>435</v>
      </c>
      <c r="D574" s="1" t="s">
        <v>315</v>
      </c>
      <c r="E574" s="1" t="s">
        <v>15</v>
      </c>
      <c r="F574" s="1" t="s">
        <v>317</v>
      </c>
      <c r="G574" s="4">
        <v>0</v>
      </c>
      <c r="H574" s="4">
        <v>0</v>
      </c>
      <c r="I574" s="4">
        <v>0</v>
      </c>
      <c r="J574" s="4">
        <v>0</v>
      </c>
      <c r="K574" s="4">
        <v>639.5</v>
      </c>
      <c r="L574" s="4">
        <v>0</v>
      </c>
      <c r="M574" s="4">
        <v>0</v>
      </c>
      <c r="N574" s="24">
        <f>IF(AND(B574="60",C574="32"),(J574/'FD Date'!$B$4*'FD Date'!$B$6+K574),(J574/Date!$B$4*Date!$B$6+K574))</f>
        <v>639.5</v>
      </c>
      <c r="O574" s="24">
        <f t="shared" si="55"/>
        <v>0</v>
      </c>
      <c r="P574" s="24">
        <f>K574/Date!$B$2*Date!$B$3+K574</f>
        <v>959.25</v>
      </c>
      <c r="Q574" s="24">
        <f>J574*Date!$B$3+K574</f>
        <v>639.5</v>
      </c>
      <c r="R574" s="24">
        <f t="shared" si="56"/>
        <v>0</v>
      </c>
      <c r="S574" s="24">
        <f>J574/2*Date!$B$7+K574</f>
        <v>639.5</v>
      </c>
      <c r="T574" s="24">
        <f t="shared" si="57"/>
        <v>0</v>
      </c>
      <c r="U574" s="24">
        <f t="shared" si="58"/>
        <v>639.5</v>
      </c>
      <c r="V574" s="4">
        <v>0</v>
      </c>
      <c r="W574" s="4"/>
      <c r="X574" s="28" t="str">
        <f t="shared" si="59"/>
        <v>CHOOSE FORMULA</v>
      </c>
      <c r="Y574" s="4"/>
      <c r="Z574" s="4">
        <v>640</v>
      </c>
    </row>
    <row r="575" spans="1:26">
      <c r="A575" s="1" t="s">
        <v>6</v>
      </c>
      <c r="B575" s="1" t="s">
        <v>244</v>
      </c>
      <c r="C575" s="1" t="s">
        <v>435</v>
      </c>
      <c r="D575" s="1" t="s">
        <v>318</v>
      </c>
      <c r="E575" s="1" t="s">
        <v>8</v>
      </c>
      <c r="F575" s="1" t="s">
        <v>319</v>
      </c>
      <c r="G575" s="4">
        <v>242901</v>
      </c>
      <c r="H575" s="4">
        <v>0</v>
      </c>
      <c r="I575" s="4">
        <v>242901</v>
      </c>
      <c r="J575" s="4">
        <v>20505.439999999999</v>
      </c>
      <c r="K575" s="4">
        <v>161310.26</v>
      </c>
      <c r="L575" s="4">
        <v>140648.64000000001</v>
      </c>
      <c r="M575" s="4">
        <v>212635.75</v>
      </c>
      <c r="N575" s="24">
        <f>IF(AND(B575="60",C575="32"),(J575/'FD Date'!$B$4*'FD Date'!$B$6+K575),(J575/Date!$B$4*Date!$B$6+K575))</f>
        <v>263837.46000000002</v>
      </c>
      <c r="O575" s="24">
        <f t="shared" si="55"/>
        <v>41010.879999999997</v>
      </c>
      <c r="P575" s="24">
        <f>K575/Date!$B$2*Date!$B$3+K575</f>
        <v>241965.39</v>
      </c>
      <c r="Q575" s="24">
        <f>J575*Date!$B$3+K575</f>
        <v>243332.02000000002</v>
      </c>
      <c r="R575" s="24">
        <f t="shared" si="56"/>
        <v>243872.44780891587</v>
      </c>
      <c r="S575" s="24">
        <f>J575/2*Date!$B$7+K575</f>
        <v>243332.02000000002</v>
      </c>
      <c r="T575" s="24">
        <f t="shared" si="57"/>
        <v>242901</v>
      </c>
      <c r="U575" s="24">
        <f t="shared" si="58"/>
        <v>161310.26</v>
      </c>
      <c r="V575" s="4">
        <v>0</v>
      </c>
      <c r="W575" s="4"/>
      <c r="X575" s="28" t="str">
        <f t="shared" si="59"/>
        <v>CHOOSE FORMULA</v>
      </c>
      <c r="Y575" s="4"/>
      <c r="Z575" s="4">
        <v>329664</v>
      </c>
    </row>
    <row r="576" spans="1:26">
      <c r="A576" s="1" t="s">
        <v>6</v>
      </c>
      <c r="B576" s="1" t="s">
        <v>244</v>
      </c>
      <c r="C576" s="1" t="s">
        <v>435</v>
      </c>
      <c r="D576" s="1" t="s">
        <v>318</v>
      </c>
      <c r="E576" s="1" t="s">
        <v>80</v>
      </c>
      <c r="F576" s="1" t="s">
        <v>322</v>
      </c>
      <c r="G576" s="4">
        <v>2400</v>
      </c>
      <c r="H576" s="4">
        <v>0</v>
      </c>
      <c r="I576" s="4">
        <v>2400</v>
      </c>
      <c r="J576" s="4">
        <v>253.84</v>
      </c>
      <c r="K576" s="4">
        <v>1999.44</v>
      </c>
      <c r="L576" s="4">
        <v>1712.71</v>
      </c>
      <c r="M576" s="4">
        <v>2424.84</v>
      </c>
      <c r="N576" s="24">
        <f>IF(AND(B576="60",C576="32"),(J576/'FD Date'!$B$4*'FD Date'!$B$6+K576),(J576/Date!$B$4*Date!$B$6+K576))</f>
        <v>3268.6400000000003</v>
      </c>
      <c r="O576" s="24">
        <f t="shared" si="55"/>
        <v>507.68</v>
      </c>
      <c r="P576" s="24">
        <f>K576/Date!$B$2*Date!$B$3+K576</f>
        <v>2999.16</v>
      </c>
      <c r="Q576" s="24">
        <f>J576*Date!$B$3+K576</f>
        <v>3014.8</v>
      </c>
      <c r="R576" s="24">
        <f t="shared" si="56"/>
        <v>2830.7898532734671</v>
      </c>
      <c r="S576" s="24">
        <f>J576/2*Date!$B$7+K576</f>
        <v>3014.8</v>
      </c>
      <c r="T576" s="24">
        <f t="shared" si="57"/>
        <v>2400</v>
      </c>
      <c r="U576" s="24">
        <f t="shared" si="58"/>
        <v>1999.44</v>
      </c>
      <c r="V576" s="4">
        <v>0</v>
      </c>
      <c r="W576" s="4"/>
      <c r="X576" s="28" t="str">
        <f t="shared" si="59"/>
        <v>CHOOSE FORMULA</v>
      </c>
      <c r="Y576" s="4"/>
      <c r="Z576" s="4">
        <v>3419</v>
      </c>
    </row>
    <row r="577" spans="1:26">
      <c r="A577" s="1" t="s">
        <v>6</v>
      </c>
      <c r="B577" s="1" t="s">
        <v>244</v>
      </c>
      <c r="C577" s="1" t="s">
        <v>435</v>
      </c>
      <c r="D577" s="1" t="s">
        <v>318</v>
      </c>
      <c r="E577" s="1" t="s">
        <v>323</v>
      </c>
      <c r="F577" s="1" t="s">
        <v>324</v>
      </c>
      <c r="G577" s="4">
        <v>0</v>
      </c>
      <c r="H577" s="4">
        <v>0</v>
      </c>
      <c r="I577" s="4">
        <v>0</v>
      </c>
      <c r="J577" s="4">
        <v>50</v>
      </c>
      <c r="K577" s="4">
        <v>125</v>
      </c>
      <c r="L577" s="4">
        <v>0</v>
      </c>
      <c r="M577" s="4">
        <v>0</v>
      </c>
      <c r="N577" s="24">
        <f>IF(AND(B577="60",C577="32"),(J577/'FD Date'!$B$4*'FD Date'!$B$6+K577),(J577/Date!$B$4*Date!$B$6+K577))</f>
        <v>375</v>
      </c>
      <c r="O577" s="24">
        <f t="shared" si="55"/>
        <v>100</v>
      </c>
      <c r="P577" s="24">
        <f>K577/Date!$B$2*Date!$B$3+K577</f>
        <v>187.5</v>
      </c>
      <c r="Q577" s="24">
        <f>J577*Date!$B$3+K577</f>
        <v>325</v>
      </c>
      <c r="R577" s="24">
        <f t="shared" si="56"/>
        <v>0</v>
      </c>
      <c r="S577" s="24">
        <f>J577/2*Date!$B$7+K577</f>
        <v>325</v>
      </c>
      <c r="T577" s="24">
        <f t="shared" si="57"/>
        <v>0</v>
      </c>
      <c r="U577" s="24">
        <f t="shared" si="58"/>
        <v>125</v>
      </c>
      <c r="V577" s="4">
        <v>0</v>
      </c>
      <c r="W577" s="4"/>
      <c r="X577" s="28" t="str">
        <f t="shared" si="59"/>
        <v>CHOOSE FORMULA</v>
      </c>
      <c r="Y577" s="4"/>
      <c r="Z577" s="4">
        <v>0</v>
      </c>
    </row>
    <row r="578" spans="1:26">
      <c r="A578" s="1" t="s">
        <v>6</v>
      </c>
      <c r="B578" s="1" t="s">
        <v>244</v>
      </c>
      <c r="C578" s="1" t="s">
        <v>435</v>
      </c>
      <c r="D578" s="1" t="s">
        <v>318</v>
      </c>
      <c r="E578" s="1" t="s">
        <v>468</v>
      </c>
      <c r="F578" s="1" t="s">
        <v>469</v>
      </c>
      <c r="G578" s="4">
        <v>7800</v>
      </c>
      <c r="H578" s="4">
        <v>0</v>
      </c>
      <c r="I578" s="4">
        <v>7800</v>
      </c>
      <c r="J578" s="4">
        <v>0</v>
      </c>
      <c r="K578" s="4">
        <v>0</v>
      </c>
      <c r="L578" s="4">
        <v>0</v>
      </c>
      <c r="M578" s="4">
        <v>0</v>
      </c>
      <c r="N578" s="24">
        <f>IF(AND(B578="60",C578="32"),(J578/'FD Date'!$B$4*'FD Date'!$B$6+K578),(J578/Date!$B$4*Date!$B$6+K578))</f>
        <v>0</v>
      </c>
      <c r="O578" s="24">
        <f t="shared" si="55"/>
        <v>0</v>
      </c>
      <c r="P578" s="24">
        <f>K578/Date!$B$2*Date!$B$3+K578</f>
        <v>0</v>
      </c>
      <c r="Q578" s="24">
        <f>J578*Date!$B$3+K578</f>
        <v>0</v>
      </c>
      <c r="R578" s="24">
        <f t="shared" si="56"/>
        <v>0</v>
      </c>
      <c r="S578" s="24">
        <f>J578/2*Date!$B$7+K578</f>
        <v>0</v>
      </c>
      <c r="T578" s="24">
        <f t="shared" si="57"/>
        <v>7800</v>
      </c>
      <c r="U578" s="24">
        <f t="shared" si="58"/>
        <v>0</v>
      </c>
      <c r="V578" s="4">
        <v>0</v>
      </c>
      <c r="W578" s="4"/>
      <c r="X578" s="28" t="str">
        <f t="shared" si="59"/>
        <v>CHOOSE FORMULA</v>
      </c>
      <c r="Y578" s="4"/>
      <c r="Z578" s="4">
        <v>0</v>
      </c>
    </row>
    <row r="579" spans="1:26">
      <c r="A579" s="1" t="s">
        <v>6</v>
      </c>
      <c r="B579" s="1" t="s">
        <v>244</v>
      </c>
      <c r="C579" s="1" t="s">
        <v>435</v>
      </c>
      <c r="D579" s="1" t="s">
        <v>318</v>
      </c>
      <c r="E579" s="1" t="s">
        <v>325</v>
      </c>
      <c r="F579" s="1" t="s">
        <v>326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24">
        <f>IF(AND(B579="60",C579="32"),(J579/'FD Date'!$B$4*'FD Date'!$B$6+K579),(J579/Date!$B$4*Date!$B$6+K579))</f>
        <v>0</v>
      </c>
      <c r="O579" s="24">
        <f t="shared" si="55"/>
        <v>0</v>
      </c>
      <c r="P579" s="24">
        <f>K579/Date!$B$2*Date!$B$3+K579</f>
        <v>0</v>
      </c>
      <c r="Q579" s="24">
        <f>J579*Date!$B$3+K579</f>
        <v>0</v>
      </c>
      <c r="R579" s="24">
        <f t="shared" si="56"/>
        <v>0</v>
      </c>
      <c r="S579" s="24">
        <f>J579/2*Date!$B$7+K579</f>
        <v>0</v>
      </c>
      <c r="T579" s="24">
        <f t="shared" si="57"/>
        <v>0</v>
      </c>
      <c r="U579" s="24">
        <f t="shared" si="58"/>
        <v>0</v>
      </c>
      <c r="V579" s="4">
        <v>0</v>
      </c>
      <c r="W579" s="4"/>
      <c r="X579" s="28" t="str">
        <f t="shared" si="59"/>
        <v>CHOOSE FORMULA</v>
      </c>
      <c r="Y579" s="4"/>
      <c r="Z579" s="4">
        <v>0</v>
      </c>
    </row>
    <row r="580" spans="1:26">
      <c r="A580" s="1" t="s">
        <v>6</v>
      </c>
      <c r="B580" s="1" t="s">
        <v>244</v>
      </c>
      <c r="C580" s="1" t="s">
        <v>435</v>
      </c>
      <c r="D580" s="1" t="s">
        <v>327</v>
      </c>
      <c r="E580" s="1" t="s">
        <v>8</v>
      </c>
      <c r="F580" s="1" t="s">
        <v>328</v>
      </c>
      <c r="G580" s="4">
        <v>3310</v>
      </c>
      <c r="H580" s="4">
        <v>0</v>
      </c>
      <c r="I580" s="4">
        <v>3310</v>
      </c>
      <c r="J580" s="4">
        <v>0</v>
      </c>
      <c r="K580" s="4">
        <v>0</v>
      </c>
      <c r="L580" s="4">
        <v>0</v>
      </c>
      <c r="M580" s="4">
        <v>2245</v>
      </c>
      <c r="N580" s="24">
        <f>IF(AND(B580="60",C580="32"),(J580/'FD Date'!$B$4*'FD Date'!$B$6+K580),(J580/Date!$B$4*Date!$B$6+K580))</f>
        <v>0</v>
      </c>
      <c r="O580" s="24">
        <f t="shared" si="55"/>
        <v>0</v>
      </c>
      <c r="P580" s="24">
        <f>K580/Date!$B$2*Date!$B$3+K580</f>
        <v>0</v>
      </c>
      <c r="Q580" s="24">
        <f>J580*Date!$B$3+K580</f>
        <v>0</v>
      </c>
      <c r="R580" s="24">
        <f t="shared" si="56"/>
        <v>0</v>
      </c>
      <c r="S580" s="24">
        <f>J580/2*Date!$B$7+K580</f>
        <v>0</v>
      </c>
      <c r="T580" s="24">
        <f t="shared" si="57"/>
        <v>3310</v>
      </c>
      <c r="U580" s="24">
        <f t="shared" si="58"/>
        <v>0</v>
      </c>
      <c r="V580" s="4">
        <v>0</v>
      </c>
      <c r="W580" s="4"/>
      <c r="X580" s="28" t="str">
        <f t="shared" si="59"/>
        <v>CHOOSE FORMULA</v>
      </c>
      <c r="Y580" s="4"/>
      <c r="Z580" s="4">
        <v>3310</v>
      </c>
    </row>
    <row r="581" spans="1:26">
      <c r="A581" s="1" t="s">
        <v>6</v>
      </c>
      <c r="B581" s="1" t="s">
        <v>244</v>
      </c>
      <c r="C581" s="1" t="s">
        <v>435</v>
      </c>
      <c r="D581" s="1" t="s">
        <v>329</v>
      </c>
      <c r="E581" s="1" t="s">
        <v>8</v>
      </c>
      <c r="F581" s="1" t="s">
        <v>330</v>
      </c>
      <c r="G581" s="4">
        <v>3500</v>
      </c>
      <c r="H581" s="4">
        <v>0</v>
      </c>
      <c r="I581" s="4">
        <v>3500</v>
      </c>
      <c r="J581" s="4">
        <v>9.93</v>
      </c>
      <c r="K581" s="4">
        <v>1746.83</v>
      </c>
      <c r="L581" s="4">
        <v>1589.92</v>
      </c>
      <c r="M581" s="4">
        <v>2360.54</v>
      </c>
      <c r="N581" s="24">
        <f>IF(AND(B581="60",C581="32"),(J581/'FD Date'!$B$4*'FD Date'!$B$6+K581),(J581/Date!$B$4*Date!$B$6+K581))</f>
        <v>1796.48</v>
      </c>
      <c r="O581" s="24">
        <f t="shared" si="55"/>
        <v>19.86</v>
      </c>
      <c r="P581" s="24">
        <f>K581/Date!$B$2*Date!$B$3+K581</f>
        <v>2620.2449999999999</v>
      </c>
      <c r="Q581" s="24">
        <f>J581*Date!$B$3+K581</f>
        <v>1786.55</v>
      </c>
      <c r="R581" s="24">
        <f t="shared" si="56"/>
        <v>2593.5028732263258</v>
      </c>
      <c r="S581" s="24">
        <f>J581/2*Date!$B$7+K581</f>
        <v>1786.55</v>
      </c>
      <c r="T581" s="24">
        <f t="shared" si="57"/>
        <v>3500</v>
      </c>
      <c r="U581" s="24">
        <f t="shared" si="58"/>
        <v>1746.83</v>
      </c>
      <c r="V581" s="4">
        <v>0</v>
      </c>
      <c r="W581" s="4"/>
      <c r="X581" s="28" t="str">
        <f t="shared" si="59"/>
        <v>CHOOSE FORMULA</v>
      </c>
      <c r="Y581" s="4"/>
      <c r="Z581" s="4">
        <v>3500</v>
      </c>
    </row>
    <row r="582" spans="1:26">
      <c r="A582" s="1" t="s">
        <v>6</v>
      </c>
      <c r="B582" s="1" t="s">
        <v>244</v>
      </c>
      <c r="C582" s="1" t="s">
        <v>435</v>
      </c>
      <c r="D582" s="1" t="s">
        <v>331</v>
      </c>
      <c r="E582" s="1" t="s">
        <v>84</v>
      </c>
      <c r="F582" s="1" t="s">
        <v>333</v>
      </c>
      <c r="G582" s="4">
        <v>410</v>
      </c>
      <c r="H582" s="4">
        <v>0</v>
      </c>
      <c r="I582" s="4">
        <v>410</v>
      </c>
      <c r="J582" s="4">
        <v>37.6</v>
      </c>
      <c r="K582" s="4">
        <v>279.14</v>
      </c>
      <c r="L582" s="4">
        <v>235.29</v>
      </c>
      <c r="M582" s="4">
        <v>339.32</v>
      </c>
      <c r="N582" s="24">
        <f>IF(AND(B582="60",C582="32"),(J582/'FD Date'!$B$4*'FD Date'!$B$6+K582),(J582/Date!$B$4*Date!$B$6+K582))</f>
        <v>467.14</v>
      </c>
      <c r="O582" s="24">
        <f t="shared" si="55"/>
        <v>75.2</v>
      </c>
      <c r="P582" s="24">
        <f>K582/Date!$B$2*Date!$B$3+K582</f>
        <v>418.71</v>
      </c>
      <c r="Q582" s="24">
        <f>J582*Date!$B$3+K582</f>
        <v>429.53999999999996</v>
      </c>
      <c r="R582" s="24">
        <f t="shared" si="56"/>
        <v>402.55763015852779</v>
      </c>
      <c r="S582" s="24">
        <f>J582/2*Date!$B$7+K582</f>
        <v>429.53999999999996</v>
      </c>
      <c r="T582" s="24">
        <f t="shared" si="57"/>
        <v>410</v>
      </c>
      <c r="U582" s="24">
        <f t="shared" si="58"/>
        <v>279.14</v>
      </c>
      <c r="V582" s="4">
        <v>0</v>
      </c>
      <c r="W582" s="4"/>
      <c r="X582" s="28" t="str">
        <f t="shared" si="59"/>
        <v>CHOOSE FORMULA</v>
      </c>
      <c r="Y582" s="4"/>
      <c r="Z582" s="4">
        <v>430</v>
      </c>
    </row>
    <row r="583" spans="1:26">
      <c r="A583" s="1" t="s">
        <v>6</v>
      </c>
      <c r="B583" s="1" t="s">
        <v>244</v>
      </c>
      <c r="C583" s="1" t="s">
        <v>435</v>
      </c>
      <c r="D583" s="1" t="s">
        <v>331</v>
      </c>
      <c r="E583" s="1" t="s">
        <v>334</v>
      </c>
      <c r="F583" s="1" t="s">
        <v>335</v>
      </c>
      <c r="G583" s="4">
        <v>2210</v>
      </c>
      <c r="H583" s="4">
        <v>0</v>
      </c>
      <c r="I583" s="4">
        <v>2210</v>
      </c>
      <c r="J583" s="4">
        <v>155.9</v>
      </c>
      <c r="K583" s="4">
        <v>1167.94</v>
      </c>
      <c r="L583" s="4">
        <v>1136.82</v>
      </c>
      <c r="M583" s="4">
        <v>1737.25</v>
      </c>
      <c r="N583" s="24">
        <f>IF(AND(B583="60",C583="32"),(J583/'FD Date'!$B$4*'FD Date'!$B$6+K583),(J583/Date!$B$4*Date!$B$6+K583))</f>
        <v>1947.44</v>
      </c>
      <c r="O583" s="24">
        <f t="shared" si="55"/>
        <v>311.8</v>
      </c>
      <c r="P583" s="24">
        <f>K583/Date!$B$2*Date!$B$3+K583</f>
        <v>1751.91</v>
      </c>
      <c r="Q583" s="24">
        <f>J583*Date!$B$3+K583</f>
        <v>1791.54</v>
      </c>
      <c r="R583" s="24">
        <f t="shared" si="56"/>
        <v>1784.8065348955861</v>
      </c>
      <c r="S583" s="24">
        <f>J583/2*Date!$B$7+K583</f>
        <v>1791.54</v>
      </c>
      <c r="T583" s="24">
        <f t="shared" si="57"/>
        <v>2210</v>
      </c>
      <c r="U583" s="24">
        <f t="shared" si="58"/>
        <v>1167.94</v>
      </c>
      <c r="V583" s="4">
        <v>0</v>
      </c>
      <c r="W583" s="4"/>
      <c r="X583" s="28" t="str">
        <f t="shared" si="59"/>
        <v>CHOOSE FORMULA</v>
      </c>
      <c r="Y583" s="4"/>
      <c r="Z583" s="4">
        <v>2188</v>
      </c>
    </row>
    <row r="584" spans="1:26">
      <c r="A584" s="1" t="s">
        <v>6</v>
      </c>
      <c r="B584" s="1" t="s">
        <v>244</v>
      </c>
      <c r="C584" s="1" t="s">
        <v>435</v>
      </c>
      <c r="D584" s="1" t="s">
        <v>331</v>
      </c>
      <c r="E584" s="1" t="s">
        <v>336</v>
      </c>
      <c r="F584" s="1" t="s">
        <v>337</v>
      </c>
      <c r="G584" s="4">
        <v>42570</v>
      </c>
      <c r="H584" s="4">
        <v>0</v>
      </c>
      <c r="I584" s="4">
        <v>42570</v>
      </c>
      <c r="J584" s="4">
        <v>3138.34</v>
      </c>
      <c r="K584" s="4">
        <v>23345.96</v>
      </c>
      <c r="L584" s="4">
        <v>24066.19</v>
      </c>
      <c r="M584" s="4">
        <v>35290.870000000003</v>
      </c>
      <c r="N584" s="24">
        <f>IF(AND(B584="60",C584="32"),(J584/'FD Date'!$B$4*'FD Date'!$B$6+K584),(J584/Date!$B$4*Date!$B$6+K584))</f>
        <v>39037.660000000003</v>
      </c>
      <c r="O584" s="24">
        <f t="shared" si="55"/>
        <v>6276.68</v>
      </c>
      <c r="P584" s="24">
        <f>K584/Date!$B$2*Date!$B$3+K584</f>
        <v>35018.94</v>
      </c>
      <c r="Q584" s="24">
        <f>J584*Date!$B$3+K584</f>
        <v>35899.32</v>
      </c>
      <c r="R584" s="24">
        <f t="shared" si="56"/>
        <v>34234.71847372601</v>
      </c>
      <c r="S584" s="24">
        <f>J584/2*Date!$B$7+K584</f>
        <v>35899.32</v>
      </c>
      <c r="T584" s="24">
        <f t="shared" si="57"/>
        <v>42570</v>
      </c>
      <c r="U584" s="24">
        <f t="shared" si="58"/>
        <v>23345.96</v>
      </c>
      <c r="V584" s="4">
        <v>0</v>
      </c>
      <c r="W584" s="4"/>
      <c r="X584" s="28" t="str">
        <f t="shared" si="59"/>
        <v>CHOOSE FORMULA</v>
      </c>
      <c r="Y584" s="4"/>
      <c r="Z584" s="4">
        <v>41923</v>
      </c>
    </row>
    <row r="585" spans="1:26">
      <c r="A585" s="1" t="s">
        <v>6</v>
      </c>
      <c r="B585" s="1" t="s">
        <v>244</v>
      </c>
      <c r="C585" s="1" t="s">
        <v>435</v>
      </c>
      <c r="D585" s="1" t="s">
        <v>331</v>
      </c>
      <c r="E585" s="1" t="s">
        <v>338</v>
      </c>
      <c r="F585" s="1" t="s">
        <v>339</v>
      </c>
      <c r="G585" s="4">
        <v>3500</v>
      </c>
      <c r="H585" s="4">
        <v>0</v>
      </c>
      <c r="I585" s="4">
        <v>3500</v>
      </c>
      <c r="J585" s="4">
        <v>0</v>
      </c>
      <c r="K585" s="4">
        <v>285.72000000000003</v>
      </c>
      <c r="L585" s="4">
        <v>3202.38</v>
      </c>
      <c r="M585" s="4">
        <v>6916.66</v>
      </c>
      <c r="N585" s="24">
        <f>IF(AND(B585="60",C585="32"),(J585/'FD Date'!$B$4*'FD Date'!$B$6+K585),(J585/Date!$B$4*Date!$B$6+K585))</f>
        <v>285.72000000000003</v>
      </c>
      <c r="O585" s="24">
        <f t="shared" si="55"/>
        <v>0</v>
      </c>
      <c r="P585" s="24">
        <f>K585/Date!$B$2*Date!$B$3+K585</f>
        <v>428.58000000000004</v>
      </c>
      <c r="Q585" s="24">
        <f>J585*Date!$B$3+K585</f>
        <v>285.72000000000003</v>
      </c>
      <c r="R585" s="24">
        <f t="shared" si="56"/>
        <v>617.1123024750342</v>
      </c>
      <c r="S585" s="24">
        <f>J585/2*Date!$B$7+K585</f>
        <v>285.72000000000003</v>
      </c>
      <c r="T585" s="24">
        <f t="shared" si="57"/>
        <v>3500</v>
      </c>
      <c r="U585" s="24">
        <f t="shared" si="58"/>
        <v>285.72000000000003</v>
      </c>
      <c r="V585" s="4">
        <v>0</v>
      </c>
      <c r="W585" s="4"/>
      <c r="X585" s="28" t="str">
        <f t="shared" si="59"/>
        <v>CHOOSE FORMULA</v>
      </c>
      <c r="Y585" s="4"/>
      <c r="Z585" s="4">
        <v>286</v>
      </c>
    </row>
    <row r="586" spans="1:26">
      <c r="A586" s="1" t="s">
        <v>6</v>
      </c>
      <c r="B586" s="1" t="s">
        <v>244</v>
      </c>
      <c r="C586" s="1" t="s">
        <v>435</v>
      </c>
      <c r="D586" s="1" t="s">
        <v>331</v>
      </c>
      <c r="E586" s="1" t="s">
        <v>340</v>
      </c>
      <c r="F586" s="1" t="s">
        <v>341</v>
      </c>
      <c r="G586" s="4">
        <v>1660</v>
      </c>
      <c r="H586" s="4">
        <v>0</v>
      </c>
      <c r="I586" s="4">
        <v>1660</v>
      </c>
      <c r="J586" s="4">
        <v>125</v>
      </c>
      <c r="K586" s="4">
        <v>941.96</v>
      </c>
      <c r="L586" s="4">
        <v>1039.73</v>
      </c>
      <c r="M586" s="4">
        <v>1526.01</v>
      </c>
      <c r="N586" s="24">
        <f>IF(AND(B586="60",C586="32"),(J586/'FD Date'!$B$4*'FD Date'!$B$6+K586),(J586/Date!$B$4*Date!$B$6+K586))</f>
        <v>1566.96</v>
      </c>
      <c r="O586" s="24">
        <f t="shared" si="55"/>
        <v>250</v>
      </c>
      <c r="P586" s="24">
        <f>K586/Date!$B$2*Date!$B$3+K586</f>
        <v>1412.94</v>
      </c>
      <c r="Q586" s="24">
        <f>J586*Date!$B$3+K586</f>
        <v>1441.96</v>
      </c>
      <c r="R586" s="24">
        <f t="shared" si="56"/>
        <v>1382.5131328325622</v>
      </c>
      <c r="S586" s="24">
        <f>J586/2*Date!$B$7+K586</f>
        <v>1441.96</v>
      </c>
      <c r="T586" s="24">
        <f t="shared" si="57"/>
        <v>1660</v>
      </c>
      <c r="U586" s="24">
        <f t="shared" si="58"/>
        <v>941.96</v>
      </c>
      <c r="V586" s="4">
        <v>0</v>
      </c>
      <c r="W586" s="4"/>
      <c r="X586" s="28" t="str">
        <f t="shared" si="59"/>
        <v>CHOOSE FORMULA</v>
      </c>
      <c r="Y586" s="4"/>
      <c r="Z586" s="4">
        <v>1682</v>
      </c>
    </row>
    <row r="587" spans="1:26">
      <c r="A587" s="1" t="s">
        <v>6</v>
      </c>
      <c r="B587" s="1" t="s">
        <v>244</v>
      </c>
      <c r="C587" s="1" t="s">
        <v>435</v>
      </c>
      <c r="D587" s="1" t="s">
        <v>342</v>
      </c>
      <c r="E587" s="1" t="s">
        <v>8</v>
      </c>
      <c r="F587" s="1" t="s">
        <v>343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24">
        <f>IF(AND(B587="60",C587="32"),(J587/'FD Date'!$B$4*'FD Date'!$B$6+K587),(J587/Date!$B$4*Date!$B$6+K587))</f>
        <v>0</v>
      </c>
      <c r="O587" s="24">
        <f t="shared" si="55"/>
        <v>0</v>
      </c>
      <c r="P587" s="24">
        <f>K587/Date!$B$2*Date!$B$3+K587</f>
        <v>0</v>
      </c>
      <c r="Q587" s="24">
        <f>J587*Date!$B$3+K587</f>
        <v>0</v>
      </c>
      <c r="R587" s="24">
        <f t="shared" si="56"/>
        <v>0</v>
      </c>
      <c r="S587" s="24">
        <f>J587/2*Date!$B$7+K587</f>
        <v>0</v>
      </c>
      <c r="T587" s="24">
        <f t="shared" si="57"/>
        <v>0</v>
      </c>
      <c r="U587" s="24">
        <f t="shared" si="58"/>
        <v>0</v>
      </c>
      <c r="V587" s="4">
        <v>0</v>
      </c>
      <c r="W587" s="4"/>
      <c r="X587" s="28" t="str">
        <f t="shared" si="59"/>
        <v>CHOOSE FORMULA</v>
      </c>
      <c r="Y587" s="4"/>
      <c r="Z587" s="4">
        <v>0</v>
      </c>
    </row>
    <row r="588" spans="1:26">
      <c r="A588" s="1" t="s">
        <v>6</v>
      </c>
      <c r="B588" s="1" t="s">
        <v>244</v>
      </c>
      <c r="C588" s="1" t="s">
        <v>435</v>
      </c>
      <c r="D588" s="1" t="s">
        <v>342</v>
      </c>
      <c r="E588" s="1" t="s">
        <v>13</v>
      </c>
      <c r="F588" s="1" t="s">
        <v>344</v>
      </c>
      <c r="G588" s="4">
        <v>42290</v>
      </c>
      <c r="H588" s="4">
        <v>0</v>
      </c>
      <c r="I588" s="4">
        <v>42290</v>
      </c>
      <c r="J588" s="4">
        <v>3453.9</v>
      </c>
      <c r="K588" s="4">
        <v>27604.75</v>
      </c>
      <c r="L588" s="4">
        <v>20014.97</v>
      </c>
      <c r="M588" s="4">
        <v>31630.59</v>
      </c>
      <c r="N588" s="24">
        <f>IF(AND(B588="60",C588="32"),(J588/'FD Date'!$B$4*'FD Date'!$B$6+K588),(J588/Date!$B$4*Date!$B$6+K588))</f>
        <v>44874.25</v>
      </c>
      <c r="O588" s="24">
        <f t="shared" si="55"/>
        <v>6907.8</v>
      </c>
      <c r="P588" s="24">
        <f>K588/Date!$B$2*Date!$B$3+K588</f>
        <v>41407.125</v>
      </c>
      <c r="Q588" s="24">
        <f>J588*Date!$B$3+K588</f>
        <v>41420.35</v>
      </c>
      <c r="R588" s="24">
        <f t="shared" si="56"/>
        <v>43625.073097911212</v>
      </c>
      <c r="S588" s="24">
        <f>J588/2*Date!$B$7+K588</f>
        <v>41420.35</v>
      </c>
      <c r="T588" s="24">
        <f t="shared" si="57"/>
        <v>42290</v>
      </c>
      <c r="U588" s="24">
        <f t="shared" si="58"/>
        <v>27604.75</v>
      </c>
      <c r="V588" s="4">
        <v>0</v>
      </c>
      <c r="W588" s="4"/>
      <c r="X588" s="28" t="str">
        <f t="shared" si="59"/>
        <v>CHOOSE FORMULA</v>
      </c>
      <c r="Y588" s="4"/>
      <c r="Z588" s="4">
        <v>56856</v>
      </c>
    </row>
    <row r="589" spans="1:26">
      <c r="A589" s="1" t="s">
        <v>6</v>
      </c>
      <c r="B589" s="1" t="s">
        <v>244</v>
      </c>
      <c r="C589" s="1" t="s">
        <v>435</v>
      </c>
      <c r="D589" s="1" t="s">
        <v>345</v>
      </c>
      <c r="E589" s="1" t="s">
        <v>8</v>
      </c>
      <c r="F589" s="1" t="s">
        <v>346</v>
      </c>
      <c r="G589" s="4">
        <v>0</v>
      </c>
      <c r="H589" s="4">
        <v>0</v>
      </c>
      <c r="I589" s="4">
        <v>0</v>
      </c>
      <c r="J589" s="4">
        <v>0</v>
      </c>
      <c r="K589" s="4">
        <v>135</v>
      </c>
      <c r="L589" s="4">
        <v>278.33</v>
      </c>
      <c r="M589" s="4">
        <v>643.33000000000004</v>
      </c>
      <c r="N589" s="24">
        <f>IF(AND(B589="60",C589="32"),(J589/'FD Date'!$B$4*'FD Date'!$B$6+K589),(J589/Date!$B$4*Date!$B$6+K589))</f>
        <v>135</v>
      </c>
      <c r="O589" s="24">
        <f t="shared" si="55"/>
        <v>0</v>
      </c>
      <c r="P589" s="24">
        <f>K589/Date!$B$2*Date!$B$3+K589</f>
        <v>202.5</v>
      </c>
      <c r="Q589" s="24">
        <f>J589*Date!$B$3+K589</f>
        <v>135</v>
      </c>
      <c r="R589" s="24">
        <f t="shared" si="56"/>
        <v>312.03804835986062</v>
      </c>
      <c r="S589" s="24">
        <f>J589/2*Date!$B$7+K589</f>
        <v>135</v>
      </c>
      <c r="T589" s="24">
        <f t="shared" si="57"/>
        <v>0</v>
      </c>
      <c r="U589" s="24">
        <f t="shared" si="58"/>
        <v>135</v>
      </c>
      <c r="V589" s="4">
        <v>0</v>
      </c>
      <c r="W589" s="4"/>
      <c r="X589" s="28" t="str">
        <f t="shared" si="59"/>
        <v>CHOOSE FORMULA</v>
      </c>
      <c r="Y589" s="4"/>
      <c r="Z589" s="4">
        <v>135</v>
      </c>
    </row>
    <row r="590" spans="1:26">
      <c r="A590" s="1" t="s">
        <v>6</v>
      </c>
      <c r="B590" s="1" t="s">
        <v>244</v>
      </c>
      <c r="C590" s="1" t="s">
        <v>435</v>
      </c>
      <c r="D590" s="1" t="s">
        <v>347</v>
      </c>
      <c r="E590" s="1" t="s">
        <v>8</v>
      </c>
      <c r="F590" s="1" t="s">
        <v>348</v>
      </c>
      <c r="G590" s="4">
        <v>5020</v>
      </c>
      <c r="H590" s="4">
        <v>0</v>
      </c>
      <c r="I590" s="4">
        <v>5020</v>
      </c>
      <c r="J590" s="4">
        <v>-8949.1200000000008</v>
      </c>
      <c r="K590" s="4">
        <v>2733.14</v>
      </c>
      <c r="L590" s="4">
        <v>3135.92</v>
      </c>
      <c r="M590" s="4">
        <v>3765.25</v>
      </c>
      <c r="N590" s="24">
        <f>IF(AND(B590="60",C590="32"),(J590/'FD Date'!$B$4*'FD Date'!$B$6+K590),(J590/Date!$B$4*Date!$B$6+K590))</f>
        <v>-42012.460000000006</v>
      </c>
      <c r="O590" s="24">
        <f t="shared" si="55"/>
        <v>-17898.240000000002</v>
      </c>
      <c r="P590" s="24">
        <f>K590/Date!$B$2*Date!$B$3+K590</f>
        <v>4099.71</v>
      </c>
      <c r="Q590" s="24">
        <f>J590*Date!$B$3+K590</f>
        <v>-33063.340000000004</v>
      </c>
      <c r="R590" s="24">
        <f t="shared" si="56"/>
        <v>3281.6383660935226</v>
      </c>
      <c r="S590" s="24">
        <f>J590/2*Date!$B$7+K590</f>
        <v>-33063.340000000004</v>
      </c>
      <c r="T590" s="24">
        <f t="shared" si="57"/>
        <v>5020</v>
      </c>
      <c r="U590" s="24">
        <f t="shared" si="58"/>
        <v>2733.14</v>
      </c>
      <c r="V590" s="4">
        <v>0</v>
      </c>
      <c r="W590" s="4"/>
      <c r="X590" s="28" t="str">
        <f t="shared" si="59"/>
        <v>CHOOSE FORMULA</v>
      </c>
      <c r="Y590" s="4"/>
      <c r="Z590" s="4">
        <v>23342</v>
      </c>
    </row>
    <row r="591" spans="1:26">
      <c r="A591" s="1" t="s">
        <v>6</v>
      </c>
      <c r="B591" s="1" t="s">
        <v>244</v>
      </c>
      <c r="C591" s="1" t="s">
        <v>435</v>
      </c>
      <c r="D591" s="1" t="s">
        <v>349</v>
      </c>
      <c r="E591" s="1" t="s">
        <v>8</v>
      </c>
      <c r="F591" s="1" t="s">
        <v>350</v>
      </c>
      <c r="G591" s="4">
        <v>0</v>
      </c>
      <c r="H591" s="4">
        <v>0</v>
      </c>
      <c r="I591" s="4">
        <v>0</v>
      </c>
      <c r="J591" s="4">
        <v>0</v>
      </c>
      <c r="K591" s="4">
        <v>539.47</v>
      </c>
      <c r="L591" s="4">
        <v>764.35</v>
      </c>
      <c r="M591" s="4">
        <v>1284.99</v>
      </c>
      <c r="N591" s="24">
        <f>IF(AND(B591="60",C591="32"),(J591/'FD Date'!$B$4*'FD Date'!$B$6+K591),(J591/Date!$B$4*Date!$B$6+K591))</f>
        <v>539.47</v>
      </c>
      <c r="O591" s="24">
        <f t="shared" si="55"/>
        <v>0</v>
      </c>
      <c r="P591" s="24">
        <f>K591/Date!$B$2*Date!$B$3+K591</f>
        <v>809.20500000000004</v>
      </c>
      <c r="Q591" s="24">
        <f>J591*Date!$B$3+K591</f>
        <v>539.47</v>
      </c>
      <c r="R591" s="24">
        <f t="shared" si="56"/>
        <v>906.93210610322501</v>
      </c>
      <c r="S591" s="24">
        <f>J591/2*Date!$B$7+K591</f>
        <v>539.47</v>
      </c>
      <c r="T591" s="24">
        <f t="shared" si="57"/>
        <v>0</v>
      </c>
      <c r="U591" s="24">
        <f t="shared" si="58"/>
        <v>539.47</v>
      </c>
      <c r="V591" s="4">
        <v>0</v>
      </c>
      <c r="W591" s="4"/>
      <c r="X591" s="28" t="str">
        <f t="shared" si="59"/>
        <v>CHOOSE FORMULA</v>
      </c>
      <c r="Y591" s="4"/>
      <c r="Z591" s="4">
        <v>494</v>
      </c>
    </row>
    <row r="592" spans="1:26">
      <c r="A592" s="1" t="s">
        <v>6</v>
      </c>
      <c r="B592" s="1" t="s">
        <v>244</v>
      </c>
      <c r="C592" s="1" t="s">
        <v>435</v>
      </c>
      <c r="D592" s="1" t="s">
        <v>351</v>
      </c>
      <c r="E592" s="1" t="s">
        <v>8</v>
      </c>
      <c r="F592" s="1" t="s">
        <v>352</v>
      </c>
      <c r="G592" s="4">
        <v>3680</v>
      </c>
      <c r="H592" s="4">
        <v>0</v>
      </c>
      <c r="I592" s="4">
        <v>3680</v>
      </c>
      <c r="J592" s="4">
        <v>291.91000000000003</v>
      </c>
      <c r="K592" s="4">
        <v>2380.75</v>
      </c>
      <c r="L592" s="4">
        <v>2038.31</v>
      </c>
      <c r="M592" s="4">
        <v>3033.52</v>
      </c>
      <c r="N592" s="24">
        <f>IF(AND(B592="60",C592="32"),(J592/'FD Date'!$B$4*'FD Date'!$B$6+K592),(J592/Date!$B$4*Date!$B$6+K592))</f>
        <v>3840.3</v>
      </c>
      <c r="O592" s="24">
        <f t="shared" si="55"/>
        <v>583.82000000000005</v>
      </c>
      <c r="P592" s="24">
        <f>K592/Date!$B$2*Date!$B$3+K592</f>
        <v>3571.125</v>
      </c>
      <c r="Q592" s="24">
        <f>J592*Date!$B$3+K592</f>
        <v>3548.3900000000003</v>
      </c>
      <c r="R592" s="24">
        <f t="shared" si="56"/>
        <v>3543.1571939498904</v>
      </c>
      <c r="S592" s="24">
        <f>J592/2*Date!$B$7+K592</f>
        <v>3548.3900000000003</v>
      </c>
      <c r="T592" s="24">
        <f t="shared" si="57"/>
        <v>3680</v>
      </c>
      <c r="U592" s="24">
        <f t="shared" si="58"/>
        <v>2380.75</v>
      </c>
      <c r="V592" s="4">
        <v>0</v>
      </c>
      <c r="W592" s="4"/>
      <c r="X592" s="28" t="str">
        <f t="shared" si="59"/>
        <v>CHOOSE FORMULA</v>
      </c>
      <c r="Y592" s="4"/>
      <c r="Z592" s="4">
        <v>4154</v>
      </c>
    </row>
    <row r="593" spans="1:26">
      <c r="A593" s="1" t="s">
        <v>6</v>
      </c>
      <c r="B593" s="1" t="s">
        <v>244</v>
      </c>
      <c r="C593" s="1" t="s">
        <v>435</v>
      </c>
      <c r="D593" s="1" t="s">
        <v>355</v>
      </c>
      <c r="E593" s="1" t="s">
        <v>8</v>
      </c>
      <c r="F593" s="1" t="s">
        <v>356</v>
      </c>
      <c r="G593" s="4">
        <v>480</v>
      </c>
      <c r="H593" s="4">
        <v>0</v>
      </c>
      <c r="I593" s="4">
        <v>480</v>
      </c>
      <c r="J593" s="4">
        <v>44.68</v>
      </c>
      <c r="K593" s="4">
        <v>331.71</v>
      </c>
      <c r="L593" s="4">
        <v>274.10000000000002</v>
      </c>
      <c r="M593" s="4">
        <v>400.23</v>
      </c>
      <c r="N593" s="24">
        <f>IF(AND(B593="60",C593="32"),(J593/'FD Date'!$B$4*'FD Date'!$B$6+K593),(J593/Date!$B$4*Date!$B$6+K593))</f>
        <v>555.11</v>
      </c>
      <c r="O593" s="24">
        <f t="shared" si="55"/>
        <v>89.36</v>
      </c>
      <c r="P593" s="24">
        <f>K593/Date!$B$2*Date!$B$3+K593</f>
        <v>497.56499999999994</v>
      </c>
      <c r="Q593" s="24">
        <f>J593*Date!$B$3+K593</f>
        <v>510.42999999999995</v>
      </c>
      <c r="R593" s="24">
        <f t="shared" si="56"/>
        <v>484.34984786574239</v>
      </c>
      <c r="S593" s="24">
        <f>J593/2*Date!$B$7+K593</f>
        <v>510.42999999999995</v>
      </c>
      <c r="T593" s="24">
        <f t="shared" si="57"/>
        <v>480</v>
      </c>
      <c r="U593" s="24">
        <f t="shared" si="58"/>
        <v>331.71</v>
      </c>
      <c r="V593" s="4">
        <v>0</v>
      </c>
      <c r="W593" s="4"/>
      <c r="X593" s="28" t="str">
        <f t="shared" si="59"/>
        <v>CHOOSE FORMULA</v>
      </c>
      <c r="Y593" s="4"/>
      <c r="Z593" s="4">
        <v>510</v>
      </c>
    </row>
    <row r="594" spans="1:26">
      <c r="A594" s="1" t="s">
        <v>6</v>
      </c>
      <c r="B594" s="1" t="s">
        <v>244</v>
      </c>
      <c r="C594" s="1" t="s">
        <v>435</v>
      </c>
      <c r="D594" s="1" t="s">
        <v>357</v>
      </c>
      <c r="E594" s="1" t="s">
        <v>8</v>
      </c>
      <c r="F594" s="1" t="s">
        <v>358</v>
      </c>
      <c r="G594" s="4">
        <v>0</v>
      </c>
      <c r="H594" s="4">
        <v>0</v>
      </c>
      <c r="I594" s="4">
        <v>0</v>
      </c>
      <c r="J594" s="4">
        <v>0</v>
      </c>
      <c r="K594" s="4">
        <v>18.95</v>
      </c>
      <c r="L594" s="4">
        <v>58.95</v>
      </c>
      <c r="M594" s="4">
        <v>96.85</v>
      </c>
      <c r="N594" s="24">
        <f>IF(AND(B594="60",C594="32"),(J594/'FD Date'!$B$4*'FD Date'!$B$6+K594),(J594/Date!$B$4*Date!$B$6+K594))</f>
        <v>18.95</v>
      </c>
      <c r="O594" s="24">
        <f t="shared" si="55"/>
        <v>0</v>
      </c>
      <c r="P594" s="24">
        <f>K594/Date!$B$2*Date!$B$3+K594</f>
        <v>28.424999999999997</v>
      </c>
      <c r="Q594" s="24">
        <f>J594*Date!$B$3+K594</f>
        <v>18.95</v>
      </c>
      <c r="R594" s="24">
        <f t="shared" si="56"/>
        <v>31.133290924512295</v>
      </c>
      <c r="S594" s="24">
        <f>J594/2*Date!$B$7+K594</f>
        <v>18.95</v>
      </c>
      <c r="T594" s="24">
        <f t="shared" si="57"/>
        <v>0</v>
      </c>
      <c r="U594" s="24">
        <f t="shared" si="58"/>
        <v>18.95</v>
      </c>
      <c r="V594" s="4">
        <v>0</v>
      </c>
      <c r="W594" s="4"/>
      <c r="X594" s="28" t="str">
        <f t="shared" si="59"/>
        <v>CHOOSE FORMULA</v>
      </c>
      <c r="Y594" s="4"/>
      <c r="Z594" s="4">
        <v>19</v>
      </c>
    </row>
    <row r="595" spans="1:26">
      <c r="A595" s="1" t="s">
        <v>6</v>
      </c>
      <c r="B595" s="1" t="s">
        <v>244</v>
      </c>
      <c r="C595" s="1" t="s">
        <v>435</v>
      </c>
      <c r="D595" s="1" t="s">
        <v>359</v>
      </c>
      <c r="E595" s="1" t="s">
        <v>8</v>
      </c>
      <c r="F595" s="1" t="s">
        <v>360</v>
      </c>
      <c r="G595" s="4">
        <v>3500</v>
      </c>
      <c r="H595" s="4">
        <v>0</v>
      </c>
      <c r="I595" s="4">
        <v>3500</v>
      </c>
      <c r="J595" s="4">
        <v>0</v>
      </c>
      <c r="K595" s="4">
        <v>0</v>
      </c>
      <c r="L595" s="4">
        <v>3000</v>
      </c>
      <c r="M595" s="4">
        <v>3000</v>
      </c>
      <c r="N595" s="24">
        <f>IF(AND(B595="60",C595="32"),(J595/'FD Date'!$B$4*'FD Date'!$B$6+K595),(J595/Date!$B$4*Date!$B$6+K595))</f>
        <v>0</v>
      </c>
      <c r="O595" s="24">
        <f t="shared" si="55"/>
        <v>0</v>
      </c>
      <c r="P595" s="24">
        <f>K595/Date!$B$2*Date!$B$3+K595</f>
        <v>0</v>
      </c>
      <c r="Q595" s="24">
        <f>J595*Date!$B$3+K595</f>
        <v>0</v>
      </c>
      <c r="R595" s="24">
        <f t="shared" si="56"/>
        <v>0</v>
      </c>
      <c r="S595" s="24">
        <f>J595/2*Date!$B$7+K595</f>
        <v>0</v>
      </c>
      <c r="T595" s="24">
        <f t="shared" si="57"/>
        <v>3500</v>
      </c>
      <c r="U595" s="24">
        <f t="shared" si="58"/>
        <v>0</v>
      </c>
      <c r="V595" s="4">
        <v>0</v>
      </c>
      <c r="W595" s="4"/>
      <c r="X595" s="28" t="str">
        <f t="shared" si="59"/>
        <v>CHOOSE FORMULA</v>
      </c>
      <c r="Y595" s="4"/>
      <c r="Z595" s="4">
        <v>3500</v>
      </c>
    </row>
    <row r="596" spans="1:26">
      <c r="A596" s="1" t="s">
        <v>6</v>
      </c>
      <c r="B596" s="1" t="s">
        <v>244</v>
      </c>
      <c r="C596" s="1" t="s">
        <v>435</v>
      </c>
      <c r="D596" s="1" t="s">
        <v>361</v>
      </c>
      <c r="E596" s="1" t="s">
        <v>8</v>
      </c>
      <c r="F596" s="1" t="s">
        <v>362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24">
        <f>IF(AND(B596="60",C596="32"),(J596/'FD Date'!$B$4*'FD Date'!$B$6+K596),(J596/Date!$B$4*Date!$B$6+K596))</f>
        <v>0</v>
      </c>
      <c r="O596" s="24">
        <f t="shared" si="55"/>
        <v>0</v>
      </c>
      <c r="P596" s="24">
        <f>K596/Date!$B$2*Date!$B$3+K596</f>
        <v>0</v>
      </c>
      <c r="Q596" s="24">
        <f>J596*Date!$B$3+K596</f>
        <v>0</v>
      </c>
      <c r="R596" s="24">
        <f t="shared" si="56"/>
        <v>0</v>
      </c>
      <c r="S596" s="24">
        <f>J596/2*Date!$B$7+K596</f>
        <v>0</v>
      </c>
      <c r="T596" s="24">
        <f t="shared" si="57"/>
        <v>0</v>
      </c>
      <c r="U596" s="24">
        <f t="shared" si="58"/>
        <v>0</v>
      </c>
      <c r="V596" s="4">
        <v>0</v>
      </c>
      <c r="W596" s="4"/>
      <c r="X596" s="28" t="str">
        <f t="shared" si="59"/>
        <v>CHOOSE FORMULA</v>
      </c>
      <c r="Y596" s="4"/>
      <c r="Z596" s="4">
        <v>0</v>
      </c>
    </row>
    <row r="597" spans="1:26">
      <c r="A597" s="1" t="s">
        <v>6</v>
      </c>
      <c r="B597" s="1" t="s">
        <v>244</v>
      </c>
      <c r="C597" s="1" t="s">
        <v>435</v>
      </c>
      <c r="D597" s="1" t="s">
        <v>284</v>
      </c>
      <c r="E597" s="1" t="s">
        <v>8</v>
      </c>
      <c r="F597" s="1" t="s">
        <v>285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24">
        <f>IF(AND(B597="60",C597="32"),(J597/'FD Date'!$B$4*'FD Date'!$B$6+K597),(J597/Date!$B$4*Date!$B$6+K597))</f>
        <v>0</v>
      </c>
      <c r="O597" s="24">
        <f t="shared" si="55"/>
        <v>0</v>
      </c>
      <c r="P597" s="24">
        <f>K597/Date!$B$2*Date!$B$3+K597</f>
        <v>0</v>
      </c>
      <c r="Q597" s="24">
        <f>J597*Date!$B$3+K597</f>
        <v>0</v>
      </c>
      <c r="R597" s="24">
        <f t="shared" si="56"/>
        <v>0</v>
      </c>
      <c r="S597" s="24">
        <f>J597/2*Date!$B$7+K597</f>
        <v>0</v>
      </c>
      <c r="T597" s="24">
        <f t="shared" si="57"/>
        <v>0</v>
      </c>
      <c r="U597" s="24">
        <f t="shared" si="58"/>
        <v>0</v>
      </c>
      <c r="V597" s="4">
        <v>0</v>
      </c>
      <c r="W597" s="4"/>
      <c r="X597" s="28" t="str">
        <f t="shared" si="59"/>
        <v>CHOOSE FORMULA</v>
      </c>
      <c r="Y597" s="4"/>
      <c r="Z597" s="4">
        <v>0</v>
      </c>
    </row>
    <row r="598" spans="1:26">
      <c r="A598" s="1" t="s">
        <v>6</v>
      </c>
      <c r="B598" s="1" t="s">
        <v>244</v>
      </c>
      <c r="C598" s="1" t="s">
        <v>435</v>
      </c>
      <c r="D598" s="1" t="s">
        <v>363</v>
      </c>
      <c r="E598" s="1" t="s">
        <v>8</v>
      </c>
      <c r="F598" s="1" t="s">
        <v>364</v>
      </c>
      <c r="G598" s="4">
        <v>2000</v>
      </c>
      <c r="H598" s="4">
        <v>0</v>
      </c>
      <c r="I598" s="4">
        <v>2000</v>
      </c>
      <c r="J598" s="4">
        <v>0</v>
      </c>
      <c r="K598" s="4">
        <v>777.27</v>
      </c>
      <c r="L598" s="4">
        <v>1864.98</v>
      </c>
      <c r="M598" s="4">
        <v>2198.16</v>
      </c>
      <c r="N598" s="24">
        <f>IF(AND(B598="60",C598="32"),(J598/'FD Date'!$B$4*'FD Date'!$B$6+K598),(J598/Date!$B$4*Date!$B$6+K598))</f>
        <v>777.27</v>
      </c>
      <c r="O598" s="24">
        <f t="shared" si="55"/>
        <v>0</v>
      </c>
      <c r="P598" s="24">
        <f>K598/Date!$B$2*Date!$B$3+K598</f>
        <v>1165.905</v>
      </c>
      <c r="Q598" s="24">
        <f>J598*Date!$B$3+K598</f>
        <v>777.27</v>
      </c>
      <c r="R598" s="24">
        <f t="shared" si="56"/>
        <v>916.12983688833117</v>
      </c>
      <c r="S598" s="24">
        <f>J598/2*Date!$B$7+K598</f>
        <v>777.27</v>
      </c>
      <c r="T598" s="24">
        <f t="shared" si="57"/>
        <v>2000</v>
      </c>
      <c r="U598" s="24">
        <f t="shared" si="58"/>
        <v>777.27</v>
      </c>
      <c r="V598" s="4">
        <v>0</v>
      </c>
      <c r="W598" s="4"/>
      <c r="X598" s="28" t="str">
        <f t="shared" si="59"/>
        <v>CHOOSE FORMULA</v>
      </c>
      <c r="Y598" s="4"/>
      <c r="Z598" s="4">
        <v>2000</v>
      </c>
    </row>
    <row r="599" spans="1:26">
      <c r="A599" s="1" t="s">
        <v>6</v>
      </c>
      <c r="B599" s="1" t="s">
        <v>244</v>
      </c>
      <c r="C599" s="1" t="s">
        <v>435</v>
      </c>
      <c r="D599" s="1" t="s">
        <v>365</v>
      </c>
      <c r="E599" s="1" t="s">
        <v>8</v>
      </c>
      <c r="F599" s="1" t="s">
        <v>366</v>
      </c>
      <c r="G599" s="4">
        <v>2750</v>
      </c>
      <c r="H599" s="4">
        <v>0</v>
      </c>
      <c r="I599" s="4">
        <v>2750</v>
      </c>
      <c r="J599" s="4">
        <v>573.07000000000005</v>
      </c>
      <c r="K599" s="4">
        <v>3351.65</v>
      </c>
      <c r="L599" s="4">
        <v>331.73</v>
      </c>
      <c r="M599" s="4">
        <v>1189.56</v>
      </c>
      <c r="N599" s="24">
        <f>IF(AND(B599="60",C599="32"),(J599/'FD Date'!$B$4*'FD Date'!$B$6+K599),(J599/Date!$B$4*Date!$B$6+K599))</f>
        <v>6217</v>
      </c>
      <c r="O599" s="24">
        <f t="shared" si="55"/>
        <v>1146.1400000000001</v>
      </c>
      <c r="P599" s="24">
        <f>K599/Date!$B$2*Date!$B$3+K599</f>
        <v>5027.4750000000004</v>
      </c>
      <c r="Q599" s="24">
        <f>J599*Date!$B$3+K599</f>
        <v>5643.93</v>
      </c>
      <c r="R599" s="24">
        <f t="shared" si="56"/>
        <v>12018.776637626985</v>
      </c>
      <c r="S599" s="24">
        <f>J599/2*Date!$B$7+K599</f>
        <v>5643.93</v>
      </c>
      <c r="T599" s="24">
        <f t="shared" si="57"/>
        <v>2750</v>
      </c>
      <c r="U599" s="24">
        <f t="shared" si="58"/>
        <v>3351.65</v>
      </c>
      <c r="V599" s="4">
        <v>0</v>
      </c>
      <c r="W599" s="4"/>
      <c r="X599" s="28" t="str">
        <f t="shared" si="59"/>
        <v>CHOOSE FORMULA</v>
      </c>
      <c r="Y599" s="4"/>
      <c r="Z599" s="4">
        <v>4000</v>
      </c>
    </row>
    <row r="600" spans="1:26">
      <c r="A600" s="1" t="s">
        <v>6</v>
      </c>
      <c r="B600" s="1" t="s">
        <v>244</v>
      </c>
      <c r="C600" s="1" t="s">
        <v>435</v>
      </c>
      <c r="D600" s="1" t="s">
        <v>367</v>
      </c>
      <c r="E600" s="1" t="s">
        <v>8</v>
      </c>
      <c r="F600" s="1" t="s">
        <v>368</v>
      </c>
      <c r="G600" s="4">
        <v>4900</v>
      </c>
      <c r="H600" s="4">
        <v>0</v>
      </c>
      <c r="I600" s="4">
        <v>4900</v>
      </c>
      <c r="J600" s="4">
        <v>594.51</v>
      </c>
      <c r="K600" s="4">
        <v>7658.16</v>
      </c>
      <c r="L600" s="4">
        <v>2520.37</v>
      </c>
      <c r="M600" s="4">
        <v>8409.65</v>
      </c>
      <c r="N600" s="24">
        <f>IF(AND(B600="60",C600="32"),(J600/'FD Date'!$B$4*'FD Date'!$B$6+K600),(J600/Date!$B$4*Date!$B$6+K600))</f>
        <v>10630.71</v>
      </c>
      <c r="O600" s="24">
        <f t="shared" si="55"/>
        <v>1189.02</v>
      </c>
      <c r="P600" s="24">
        <f>K600/Date!$B$2*Date!$B$3+K600</f>
        <v>11487.24</v>
      </c>
      <c r="Q600" s="24">
        <f>J600*Date!$B$3+K600</f>
        <v>10036.200000000001</v>
      </c>
      <c r="R600" s="24">
        <f t="shared" si="56"/>
        <v>25552.774094279805</v>
      </c>
      <c r="S600" s="24">
        <f>J600/2*Date!$B$7+K600</f>
        <v>10036.200000000001</v>
      </c>
      <c r="T600" s="24">
        <f t="shared" si="57"/>
        <v>4900</v>
      </c>
      <c r="U600" s="24">
        <f t="shared" si="58"/>
        <v>7658.16</v>
      </c>
      <c r="V600" s="4">
        <v>0</v>
      </c>
      <c r="W600" s="4"/>
      <c r="X600" s="28" t="str">
        <f t="shared" si="59"/>
        <v>CHOOSE FORMULA</v>
      </c>
      <c r="Y600" s="4"/>
      <c r="Z600" s="4">
        <v>7000</v>
      </c>
    </row>
    <row r="601" spans="1:26">
      <c r="A601" s="1" t="s">
        <v>6</v>
      </c>
      <c r="B601" s="1" t="s">
        <v>244</v>
      </c>
      <c r="C601" s="1" t="s">
        <v>435</v>
      </c>
      <c r="D601" s="1" t="s">
        <v>436</v>
      </c>
      <c r="E601" s="1" t="s">
        <v>8</v>
      </c>
      <c r="F601" s="1" t="s">
        <v>437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24">
        <f>IF(AND(B601="60",C601="32"),(J601/'FD Date'!$B$4*'FD Date'!$B$6+K601),(J601/Date!$B$4*Date!$B$6+K601))</f>
        <v>0</v>
      </c>
      <c r="O601" s="24">
        <f t="shared" si="55"/>
        <v>0</v>
      </c>
      <c r="P601" s="24">
        <f>K601/Date!$B$2*Date!$B$3+K601</f>
        <v>0</v>
      </c>
      <c r="Q601" s="24">
        <f>J601*Date!$B$3+K601</f>
        <v>0</v>
      </c>
      <c r="R601" s="24">
        <f t="shared" si="56"/>
        <v>0</v>
      </c>
      <c r="S601" s="24">
        <f>J601/2*Date!$B$7+K601</f>
        <v>0</v>
      </c>
      <c r="T601" s="24">
        <f t="shared" si="57"/>
        <v>0</v>
      </c>
      <c r="U601" s="24">
        <f t="shared" si="58"/>
        <v>0</v>
      </c>
      <c r="V601" s="4">
        <v>0</v>
      </c>
      <c r="W601" s="4"/>
      <c r="X601" s="28" t="str">
        <f t="shared" si="59"/>
        <v>CHOOSE FORMULA</v>
      </c>
      <c r="Y601" s="4"/>
      <c r="Z601" s="4">
        <v>0</v>
      </c>
    </row>
    <row r="602" spans="1:26">
      <c r="A602" s="1" t="s">
        <v>6</v>
      </c>
      <c r="B602" s="1" t="s">
        <v>244</v>
      </c>
      <c r="C602" s="1" t="s">
        <v>435</v>
      </c>
      <c r="D602" s="1" t="s">
        <v>470</v>
      </c>
      <c r="E602" s="1" t="s">
        <v>8</v>
      </c>
      <c r="F602" s="1" t="s">
        <v>471</v>
      </c>
      <c r="G602" s="4">
        <v>3600</v>
      </c>
      <c r="H602" s="4">
        <v>0</v>
      </c>
      <c r="I602" s="4">
        <v>3600</v>
      </c>
      <c r="J602" s="4">
        <v>231.22</v>
      </c>
      <c r="K602" s="4">
        <v>916.21</v>
      </c>
      <c r="L602" s="4">
        <v>106.74</v>
      </c>
      <c r="M602" s="4">
        <v>3709.83</v>
      </c>
      <c r="N602" s="24">
        <f>IF(AND(B602="60",C602="32"),(J602/'FD Date'!$B$4*'FD Date'!$B$6+K602),(J602/Date!$B$4*Date!$B$6+K602))</f>
        <v>2072.31</v>
      </c>
      <c r="O602" s="24">
        <f t="shared" si="55"/>
        <v>462.44</v>
      </c>
      <c r="P602" s="24">
        <f>K602/Date!$B$2*Date!$B$3+K602</f>
        <v>1374.3150000000001</v>
      </c>
      <c r="Q602" s="24">
        <f>J602*Date!$B$3+K602</f>
        <v>1841.0900000000001</v>
      </c>
      <c r="R602" s="24">
        <f t="shared" si="56"/>
        <v>31843.576394041596</v>
      </c>
      <c r="S602" s="24">
        <f>J602/2*Date!$B$7+K602</f>
        <v>1841.0900000000001</v>
      </c>
      <c r="T602" s="24">
        <f t="shared" si="57"/>
        <v>3600</v>
      </c>
      <c r="U602" s="24">
        <f t="shared" si="58"/>
        <v>916.21</v>
      </c>
      <c r="V602" s="4">
        <v>0</v>
      </c>
      <c r="W602" s="4"/>
      <c r="X602" s="28" t="str">
        <f t="shared" si="59"/>
        <v>CHOOSE FORMULA</v>
      </c>
      <c r="Y602" s="4"/>
      <c r="Z602" s="4">
        <v>2000</v>
      </c>
    </row>
    <row r="603" spans="1:26">
      <c r="A603" s="1" t="s">
        <v>6</v>
      </c>
      <c r="B603" s="1" t="s">
        <v>244</v>
      </c>
      <c r="C603" s="1" t="s">
        <v>435</v>
      </c>
      <c r="D603" s="1" t="s">
        <v>438</v>
      </c>
      <c r="E603" s="1" t="s">
        <v>8</v>
      </c>
      <c r="F603" s="1" t="s">
        <v>439</v>
      </c>
      <c r="G603" s="4">
        <v>6800</v>
      </c>
      <c r="H603" s="4">
        <v>0</v>
      </c>
      <c r="I603" s="4">
        <v>6800</v>
      </c>
      <c r="J603" s="4">
        <v>336.31</v>
      </c>
      <c r="K603" s="4">
        <v>2735.75</v>
      </c>
      <c r="L603" s="4">
        <v>2319.7199999999998</v>
      </c>
      <c r="M603" s="4">
        <v>3257.79</v>
      </c>
      <c r="N603" s="24">
        <f>IF(AND(B603="60",C603="32"),(J603/'FD Date'!$B$4*'FD Date'!$B$6+K603),(J603/Date!$B$4*Date!$B$6+K603))</f>
        <v>4417.3</v>
      </c>
      <c r="O603" s="24">
        <f t="shared" si="55"/>
        <v>672.62</v>
      </c>
      <c r="P603" s="24">
        <f>K603/Date!$B$2*Date!$B$3+K603</f>
        <v>4103.625</v>
      </c>
      <c r="Q603" s="24">
        <f>J603*Date!$B$3+K603</f>
        <v>4080.99</v>
      </c>
      <c r="R603" s="24">
        <f t="shared" si="56"/>
        <v>3842.0580899849983</v>
      </c>
      <c r="S603" s="24">
        <f>J603/2*Date!$B$7+K603</f>
        <v>4080.99</v>
      </c>
      <c r="T603" s="24">
        <f t="shared" si="57"/>
        <v>6800</v>
      </c>
      <c r="U603" s="24">
        <f t="shared" si="58"/>
        <v>2735.75</v>
      </c>
      <c r="V603" s="4">
        <v>0</v>
      </c>
      <c r="W603" s="4"/>
      <c r="X603" s="28" t="str">
        <f t="shared" si="59"/>
        <v>CHOOSE FORMULA</v>
      </c>
      <c r="Y603" s="4"/>
      <c r="Z603" s="4">
        <v>5000</v>
      </c>
    </row>
    <row r="604" spans="1:26">
      <c r="A604" s="1" t="s">
        <v>6</v>
      </c>
      <c r="B604" s="1" t="s">
        <v>244</v>
      </c>
      <c r="C604" s="1" t="s">
        <v>435</v>
      </c>
      <c r="D604" s="1" t="s">
        <v>292</v>
      </c>
      <c r="E604" s="1" t="s">
        <v>8</v>
      </c>
      <c r="F604" s="1" t="s">
        <v>293</v>
      </c>
      <c r="G604" s="4">
        <v>1500</v>
      </c>
      <c r="H604" s="4">
        <v>0</v>
      </c>
      <c r="I604" s="4">
        <v>1500</v>
      </c>
      <c r="J604" s="4">
        <v>0</v>
      </c>
      <c r="K604" s="4">
        <v>425.47</v>
      </c>
      <c r="L604" s="4">
        <v>133.6</v>
      </c>
      <c r="M604" s="4">
        <v>326.89</v>
      </c>
      <c r="N604" s="24">
        <f>IF(AND(B604="60",C604="32"),(J604/'FD Date'!$B$4*'FD Date'!$B$6+K604),(J604/Date!$B$4*Date!$B$6+K604))</f>
        <v>425.47</v>
      </c>
      <c r="O604" s="24">
        <f t="shared" si="55"/>
        <v>0</v>
      </c>
      <c r="P604" s="24">
        <f>K604/Date!$B$2*Date!$B$3+K604</f>
        <v>638.20500000000004</v>
      </c>
      <c r="Q604" s="24">
        <f>J604*Date!$B$3+K604</f>
        <v>425.47</v>
      </c>
      <c r="R604" s="24">
        <f t="shared" si="56"/>
        <v>1041.0320980538922</v>
      </c>
      <c r="S604" s="24">
        <f>J604/2*Date!$B$7+K604</f>
        <v>425.47</v>
      </c>
      <c r="T604" s="24">
        <f t="shared" si="57"/>
        <v>1500</v>
      </c>
      <c r="U604" s="24">
        <f t="shared" si="58"/>
        <v>425.47</v>
      </c>
      <c r="V604" s="4">
        <v>0</v>
      </c>
      <c r="W604" s="4"/>
      <c r="X604" s="28" t="str">
        <f t="shared" si="59"/>
        <v>CHOOSE FORMULA</v>
      </c>
      <c r="Y604" s="4"/>
      <c r="Z604" s="4">
        <v>1500</v>
      </c>
    </row>
    <row r="605" spans="1:26">
      <c r="A605" s="1" t="s">
        <v>6</v>
      </c>
      <c r="B605" s="1" t="s">
        <v>244</v>
      </c>
      <c r="C605" s="1" t="s">
        <v>435</v>
      </c>
      <c r="D605" s="1" t="s">
        <v>375</v>
      </c>
      <c r="E605" s="1" t="s">
        <v>8</v>
      </c>
      <c r="F605" s="1" t="s">
        <v>376</v>
      </c>
      <c r="G605" s="4">
        <v>58900</v>
      </c>
      <c r="H605" s="4">
        <v>0</v>
      </c>
      <c r="I605" s="4">
        <v>58900</v>
      </c>
      <c r="J605" s="4">
        <v>5262.08</v>
      </c>
      <c r="K605" s="4">
        <v>60997.63</v>
      </c>
      <c r="L605" s="4">
        <v>46054.21</v>
      </c>
      <c r="M605" s="4">
        <v>85995.88</v>
      </c>
      <c r="N605" s="24">
        <f>IF(AND(B605="60",C605="32"),(J605/'FD Date'!$B$4*'FD Date'!$B$6+K605),(J605/Date!$B$4*Date!$B$6+K605))</f>
        <v>87308.03</v>
      </c>
      <c r="O605" s="24">
        <f t="shared" si="55"/>
        <v>10524.16</v>
      </c>
      <c r="P605" s="24">
        <f>K605/Date!$B$2*Date!$B$3+K605</f>
        <v>91496.444999999992</v>
      </c>
      <c r="Q605" s="24">
        <f>J605*Date!$B$3+K605</f>
        <v>82045.95</v>
      </c>
      <c r="R605" s="24">
        <f t="shared" si="56"/>
        <v>113899.35621009242</v>
      </c>
      <c r="S605" s="24">
        <f>J605/2*Date!$B$7+K605</f>
        <v>82045.95</v>
      </c>
      <c r="T605" s="24">
        <f t="shared" si="57"/>
        <v>58900</v>
      </c>
      <c r="U605" s="24">
        <f t="shared" si="58"/>
        <v>60997.63</v>
      </c>
      <c r="V605" s="4">
        <v>0</v>
      </c>
      <c r="W605" s="4"/>
      <c r="X605" s="28" t="str">
        <f t="shared" si="59"/>
        <v>CHOOSE FORMULA</v>
      </c>
      <c r="Y605" s="4"/>
      <c r="Z605" s="4">
        <v>80000</v>
      </c>
    </row>
    <row r="606" spans="1:26">
      <c r="A606" s="1" t="s">
        <v>6</v>
      </c>
      <c r="B606" s="1" t="s">
        <v>244</v>
      </c>
      <c r="C606" s="1" t="s">
        <v>435</v>
      </c>
      <c r="D606" s="1" t="s">
        <v>375</v>
      </c>
      <c r="E606" s="1" t="s">
        <v>13</v>
      </c>
      <c r="F606" s="1" t="s">
        <v>440</v>
      </c>
      <c r="G606" s="4">
        <v>0</v>
      </c>
      <c r="H606" s="4">
        <v>0</v>
      </c>
      <c r="I606" s="4">
        <v>0</v>
      </c>
      <c r="J606" s="4">
        <v>20986.97</v>
      </c>
      <c r="K606" s="4">
        <v>98278.37</v>
      </c>
      <c r="L606" s="4">
        <v>1112.67</v>
      </c>
      <c r="M606" s="4">
        <v>5104.3</v>
      </c>
      <c r="N606" s="24">
        <f>IF(AND(B606="60",C606="32"),(J606/'FD Date'!$B$4*'FD Date'!$B$6+K606),(J606/Date!$B$4*Date!$B$6+K606))</f>
        <v>203213.22</v>
      </c>
      <c r="O606" s="24">
        <f t="shared" si="55"/>
        <v>41973.94</v>
      </c>
      <c r="P606" s="24">
        <f>K606/Date!$B$2*Date!$B$3+K606</f>
        <v>147417.55499999999</v>
      </c>
      <c r="Q606" s="24">
        <f>J606*Date!$B$3+K606</f>
        <v>182226.25</v>
      </c>
      <c r="R606" s="24">
        <f t="shared" si="56"/>
        <v>450845.51932828239</v>
      </c>
      <c r="S606" s="24">
        <f>J606/2*Date!$B$7+K606</f>
        <v>182226.25</v>
      </c>
      <c r="T606" s="24">
        <f t="shared" si="57"/>
        <v>0</v>
      </c>
      <c r="U606" s="24">
        <f t="shared" si="58"/>
        <v>98278.37</v>
      </c>
      <c r="V606" s="4">
        <v>0</v>
      </c>
      <c r="W606" s="4"/>
      <c r="X606" s="28" t="str">
        <f t="shared" si="59"/>
        <v>CHOOSE FORMULA</v>
      </c>
      <c r="Y606" s="4"/>
      <c r="Z606" s="4">
        <v>0</v>
      </c>
    </row>
    <row r="607" spans="1:26">
      <c r="A607" s="1" t="s">
        <v>6</v>
      </c>
      <c r="B607" s="1" t="s">
        <v>244</v>
      </c>
      <c r="C607" s="1" t="s">
        <v>435</v>
      </c>
      <c r="D607" s="1" t="s">
        <v>375</v>
      </c>
      <c r="E607" s="1" t="s">
        <v>15</v>
      </c>
      <c r="F607" s="1" t="s">
        <v>472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24">
        <f>IF(AND(B607="60",C607="32"),(J607/'FD Date'!$B$4*'FD Date'!$B$6+K607),(J607/Date!$B$4*Date!$B$6+K607))</f>
        <v>0</v>
      </c>
      <c r="O607" s="24">
        <f t="shared" si="55"/>
        <v>0</v>
      </c>
      <c r="P607" s="24">
        <f>K607/Date!$B$2*Date!$B$3+K607</f>
        <v>0</v>
      </c>
      <c r="Q607" s="24">
        <f>J607*Date!$B$3+K607</f>
        <v>0</v>
      </c>
      <c r="R607" s="24">
        <f t="shared" si="56"/>
        <v>0</v>
      </c>
      <c r="S607" s="24">
        <f>J607/2*Date!$B$7+K607</f>
        <v>0</v>
      </c>
      <c r="T607" s="24">
        <f t="shared" si="57"/>
        <v>0</v>
      </c>
      <c r="U607" s="24">
        <f t="shared" si="58"/>
        <v>0</v>
      </c>
      <c r="V607" s="4">
        <v>0</v>
      </c>
      <c r="W607" s="4"/>
      <c r="X607" s="28" t="str">
        <f t="shared" si="59"/>
        <v>CHOOSE FORMULA</v>
      </c>
      <c r="Y607" s="4"/>
      <c r="Z607" s="4">
        <v>0</v>
      </c>
    </row>
    <row r="608" spans="1:26">
      <c r="A608" s="1" t="s">
        <v>6</v>
      </c>
      <c r="B608" s="1" t="s">
        <v>244</v>
      </c>
      <c r="C608" s="1" t="s">
        <v>435</v>
      </c>
      <c r="D608" s="1" t="s">
        <v>297</v>
      </c>
      <c r="E608" s="1" t="s">
        <v>8</v>
      </c>
      <c r="F608" s="1" t="s">
        <v>298</v>
      </c>
      <c r="G608" s="4">
        <v>500</v>
      </c>
      <c r="H608" s="4">
        <v>0</v>
      </c>
      <c r="I608" s="4">
        <v>500</v>
      </c>
      <c r="J608" s="4">
        <v>0</v>
      </c>
      <c r="K608" s="4">
        <v>167.48</v>
      </c>
      <c r="L608" s="4">
        <v>281.57</v>
      </c>
      <c r="M608" s="4">
        <v>466.77</v>
      </c>
      <c r="N608" s="24">
        <f>IF(AND(B608="60",C608="32"),(J608/'FD Date'!$B$4*'FD Date'!$B$6+K608),(J608/Date!$B$4*Date!$B$6+K608))</f>
        <v>167.48</v>
      </c>
      <c r="O608" s="24">
        <f t="shared" si="55"/>
        <v>0</v>
      </c>
      <c r="P608" s="24">
        <f>K608/Date!$B$2*Date!$B$3+K608</f>
        <v>251.21999999999997</v>
      </c>
      <c r="Q608" s="24">
        <f>J608*Date!$B$3+K608</f>
        <v>167.48</v>
      </c>
      <c r="R608" s="24">
        <f t="shared" si="56"/>
        <v>277.638383350499</v>
      </c>
      <c r="S608" s="24">
        <f>J608/2*Date!$B$7+K608</f>
        <v>167.48</v>
      </c>
      <c r="T608" s="24">
        <f t="shared" si="57"/>
        <v>500</v>
      </c>
      <c r="U608" s="24">
        <f t="shared" si="58"/>
        <v>167.48</v>
      </c>
      <c r="V608" s="4">
        <v>0</v>
      </c>
      <c r="W608" s="4"/>
      <c r="X608" s="28" t="str">
        <f t="shared" si="59"/>
        <v>CHOOSE FORMULA</v>
      </c>
      <c r="Y608" s="4"/>
      <c r="Z608" s="4">
        <v>250</v>
      </c>
    </row>
    <row r="609" spans="1:26">
      <c r="A609" s="1" t="s">
        <v>6</v>
      </c>
      <c r="B609" s="1" t="s">
        <v>244</v>
      </c>
      <c r="C609" s="1" t="s">
        <v>435</v>
      </c>
      <c r="D609" s="1" t="s">
        <v>299</v>
      </c>
      <c r="E609" s="1" t="s">
        <v>8</v>
      </c>
      <c r="F609" s="1" t="s">
        <v>300</v>
      </c>
      <c r="G609" s="4">
        <v>500</v>
      </c>
      <c r="H609" s="4">
        <v>0</v>
      </c>
      <c r="I609" s="4">
        <v>500</v>
      </c>
      <c r="J609" s="4">
        <v>0</v>
      </c>
      <c r="K609" s="4">
        <v>136</v>
      </c>
      <c r="L609" s="4">
        <v>0</v>
      </c>
      <c r="M609" s="4">
        <v>116.33</v>
      </c>
      <c r="N609" s="24">
        <f>IF(AND(B609="60",C609="32"),(J609/'FD Date'!$B$4*'FD Date'!$B$6+K609),(J609/Date!$B$4*Date!$B$6+K609))</f>
        <v>136</v>
      </c>
      <c r="O609" s="24">
        <f t="shared" si="55"/>
        <v>0</v>
      </c>
      <c r="P609" s="24">
        <f>K609/Date!$B$2*Date!$B$3+K609</f>
        <v>204</v>
      </c>
      <c r="Q609" s="24">
        <f>J609*Date!$B$3+K609</f>
        <v>136</v>
      </c>
      <c r="R609" s="24">
        <f t="shared" si="56"/>
        <v>0</v>
      </c>
      <c r="S609" s="24">
        <f>J609/2*Date!$B$7+K609</f>
        <v>136</v>
      </c>
      <c r="T609" s="24">
        <f t="shared" si="57"/>
        <v>500</v>
      </c>
      <c r="U609" s="24">
        <f t="shared" si="58"/>
        <v>136</v>
      </c>
      <c r="V609" s="4">
        <v>0</v>
      </c>
      <c r="W609" s="4"/>
      <c r="X609" s="28" t="str">
        <f t="shared" si="59"/>
        <v>CHOOSE FORMULA</v>
      </c>
      <c r="Y609" s="4"/>
      <c r="Z609" s="4">
        <v>500</v>
      </c>
    </row>
    <row r="610" spans="1:26">
      <c r="A610" s="1" t="s">
        <v>6</v>
      </c>
      <c r="B610" s="1" t="s">
        <v>244</v>
      </c>
      <c r="C610" s="1" t="s">
        <v>435</v>
      </c>
      <c r="D610" s="1" t="s">
        <v>406</v>
      </c>
      <c r="E610" s="1" t="s">
        <v>8</v>
      </c>
      <c r="F610" s="1" t="s">
        <v>407</v>
      </c>
      <c r="G610" s="4">
        <v>7000</v>
      </c>
      <c r="H610" s="4">
        <v>0</v>
      </c>
      <c r="I610" s="4">
        <v>7000</v>
      </c>
      <c r="J610" s="4">
        <v>5392.8</v>
      </c>
      <c r="K610" s="4">
        <v>5392.8</v>
      </c>
      <c r="L610" s="4">
        <v>0</v>
      </c>
      <c r="M610" s="4">
        <v>5810</v>
      </c>
      <c r="N610" s="24">
        <f>IF(AND(B610="60",C610="32"),(J610/'FD Date'!$B$4*'FD Date'!$B$6+K610),(J610/Date!$B$4*Date!$B$6+K610))</f>
        <v>32356.799999999999</v>
      </c>
      <c r="O610" s="24">
        <f t="shared" si="55"/>
        <v>10785.6</v>
      </c>
      <c r="P610" s="24">
        <f>K610/Date!$B$2*Date!$B$3+K610</f>
        <v>8089.2000000000007</v>
      </c>
      <c r="Q610" s="24">
        <f>J610*Date!$B$3+K610</f>
        <v>26964</v>
      </c>
      <c r="R610" s="24">
        <f t="shared" si="56"/>
        <v>0</v>
      </c>
      <c r="S610" s="24">
        <f>J610/2*Date!$B$7+K610</f>
        <v>26964</v>
      </c>
      <c r="T610" s="24">
        <f t="shared" si="57"/>
        <v>7000</v>
      </c>
      <c r="U610" s="24">
        <f t="shared" si="58"/>
        <v>5392.8</v>
      </c>
      <c r="V610" s="4">
        <v>0</v>
      </c>
      <c r="W610" s="4"/>
      <c r="X610" s="28" t="str">
        <f t="shared" si="59"/>
        <v>CHOOSE FORMULA</v>
      </c>
      <c r="Y610" s="4"/>
      <c r="Z610" s="4">
        <v>7000</v>
      </c>
    </row>
    <row r="611" spans="1:26">
      <c r="A611" s="1" t="s">
        <v>6</v>
      </c>
      <c r="B611" s="1" t="s">
        <v>244</v>
      </c>
      <c r="C611" s="1" t="s">
        <v>435</v>
      </c>
      <c r="D611" s="1" t="s">
        <v>301</v>
      </c>
      <c r="E611" s="1" t="s">
        <v>8</v>
      </c>
      <c r="F611" s="1" t="s">
        <v>302</v>
      </c>
      <c r="G611" s="4">
        <v>200</v>
      </c>
      <c r="H611" s="4">
        <v>0</v>
      </c>
      <c r="I611" s="4">
        <v>200</v>
      </c>
      <c r="J611" s="4">
        <v>0</v>
      </c>
      <c r="K611" s="4">
        <v>0</v>
      </c>
      <c r="L611" s="4">
        <v>0</v>
      </c>
      <c r="M611" s="4">
        <v>0</v>
      </c>
      <c r="N611" s="24">
        <f>IF(AND(B611="60",C611="32"),(J611/'FD Date'!$B$4*'FD Date'!$B$6+K611),(J611/Date!$B$4*Date!$B$6+K611))</f>
        <v>0</v>
      </c>
      <c r="O611" s="24">
        <f t="shared" si="55"/>
        <v>0</v>
      </c>
      <c r="P611" s="24">
        <f>K611/Date!$B$2*Date!$B$3+K611</f>
        <v>0</v>
      </c>
      <c r="Q611" s="24">
        <f>J611*Date!$B$3+K611</f>
        <v>0</v>
      </c>
      <c r="R611" s="24">
        <f t="shared" si="56"/>
        <v>0</v>
      </c>
      <c r="S611" s="24">
        <f>J611/2*Date!$B$7+K611</f>
        <v>0</v>
      </c>
      <c r="T611" s="24">
        <f t="shared" si="57"/>
        <v>200</v>
      </c>
      <c r="U611" s="24">
        <f t="shared" si="58"/>
        <v>0</v>
      </c>
      <c r="V611" s="4">
        <v>0</v>
      </c>
      <c r="W611" s="4"/>
      <c r="X611" s="28" t="str">
        <f t="shared" si="59"/>
        <v>CHOOSE FORMULA</v>
      </c>
      <c r="Y611" s="4"/>
      <c r="Z611" s="4">
        <v>0</v>
      </c>
    </row>
    <row r="612" spans="1:26">
      <c r="A612" s="1" t="s">
        <v>6</v>
      </c>
      <c r="B612" s="1" t="s">
        <v>244</v>
      </c>
      <c r="C612" s="1" t="s">
        <v>435</v>
      </c>
      <c r="D612" s="1" t="s">
        <v>408</v>
      </c>
      <c r="E612" s="1" t="s">
        <v>8</v>
      </c>
      <c r="F612" s="1" t="s">
        <v>409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24">
        <f>IF(AND(B612="60",C612="32"),(J612/'FD Date'!$B$4*'FD Date'!$B$6+K612),(J612/Date!$B$4*Date!$B$6+K612))</f>
        <v>0</v>
      </c>
      <c r="O612" s="24">
        <f t="shared" si="55"/>
        <v>0</v>
      </c>
      <c r="P612" s="24">
        <f>K612/Date!$B$2*Date!$B$3+K612</f>
        <v>0</v>
      </c>
      <c r="Q612" s="24">
        <f>J612*Date!$B$3+K612</f>
        <v>0</v>
      </c>
      <c r="R612" s="24">
        <f t="shared" si="56"/>
        <v>0</v>
      </c>
      <c r="S612" s="24">
        <f>J612/2*Date!$B$7+K612</f>
        <v>0</v>
      </c>
      <c r="T612" s="24">
        <f t="shared" si="57"/>
        <v>0</v>
      </c>
      <c r="U612" s="24">
        <f t="shared" si="58"/>
        <v>0</v>
      </c>
      <c r="V612" s="4">
        <v>0</v>
      </c>
      <c r="W612" s="4"/>
      <c r="X612" s="28" t="str">
        <f t="shared" si="59"/>
        <v>CHOOSE FORMULA</v>
      </c>
      <c r="Y612" s="4"/>
      <c r="Z612" s="4">
        <v>0</v>
      </c>
    </row>
    <row r="613" spans="1:26">
      <c r="A613" s="1" t="s">
        <v>6</v>
      </c>
      <c r="B613" s="1" t="s">
        <v>244</v>
      </c>
      <c r="C613" s="1" t="s">
        <v>435</v>
      </c>
      <c r="D613" s="1" t="s">
        <v>303</v>
      </c>
      <c r="E613" s="1" t="s">
        <v>8</v>
      </c>
      <c r="F613" s="1" t="s">
        <v>304</v>
      </c>
      <c r="G613" s="4">
        <v>140</v>
      </c>
      <c r="H613" s="4">
        <v>0</v>
      </c>
      <c r="I613" s="4">
        <v>140</v>
      </c>
      <c r="J613" s="4">
        <v>0</v>
      </c>
      <c r="K613" s="4">
        <v>245</v>
      </c>
      <c r="L613" s="4">
        <v>115</v>
      </c>
      <c r="M613" s="4">
        <v>115</v>
      </c>
      <c r="N613" s="24">
        <f>IF(AND(B613="60",C613="32"),(J613/'FD Date'!$B$4*'FD Date'!$B$6+K613),(J613/Date!$B$4*Date!$B$6+K613))</f>
        <v>245</v>
      </c>
      <c r="O613" s="24">
        <f t="shared" si="55"/>
        <v>0</v>
      </c>
      <c r="P613" s="24">
        <f>K613/Date!$B$2*Date!$B$3+K613</f>
        <v>367.5</v>
      </c>
      <c r="Q613" s="24">
        <f>J613*Date!$B$3+K613</f>
        <v>245</v>
      </c>
      <c r="R613" s="24">
        <f t="shared" si="56"/>
        <v>245</v>
      </c>
      <c r="S613" s="24">
        <f>J613/2*Date!$B$7+K613</f>
        <v>245</v>
      </c>
      <c r="T613" s="24">
        <f t="shared" si="57"/>
        <v>140</v>
      </c>
      <c r="U613" s="24">
        <f t="shared" si="58"/>
        <v>245</v>
      </c>
      <c r="V613" s="4">
        <v>0</v>
      </c>
      <c r="W613" s="4"/>
      <c r="X613" s="28" t="str">
        <f t="shared" si="59"/>
        <v>CHOOSE FORMULA</v>
      </c>
      <c r="Y613" s="4"/>
      <c r="Z613" s="4">
        <v>320</v>
      </c>
    </row>
    <row r="614" spans="1:26">
      <c r="A614" s="1" t="s">
        <v>6</v>
      </c>
      <c r="B614" s="1" t="s">
        <v>244</v>
      </c>
      <c r="C614" s="1" t="s">
        <v>435</v>
      </c>
      <c r="D614" s="1" t="s">
        <v>305</v>
      </c>
      <c r="E614" s="1" t="s">
        <v>8</v>
      </c>
      <c r="F614" s="1" t="s">
        <v>306</v>
      </c>
      <c r="G614" s="4">
        <v>2230</v>
      </c>
      <c r="H614" s="4">
        <v>0</v>
      </c>
      <c r="I614" s="4">
        <v>2230</v>
      </c>
      <c r="J614" s="4">
        <v>89.95</v>
      </c>
      <c r="K614" s="4">
        <v>89.95</v>
      </c>
      <c r="L614" s="4">
        <v>319.92</v>
      </c>
      <c r="M614" s="4">
        <v>1312.42</v>
      </c>
      <c r="N614" s="24">
        <f>IF(AND(B614="60",C614="32"),(J614/'FD Date'!$B$4*'FD Date'!$B$6+K614),(J614/Date!$B$4*Date!$B$6+K614))</f>
        <v>539.70000000000005</v>
      </c>
      <c r="O614" s="24">
        <f t="shared" si="55"/>
        <v>179.9</v>
      </c>
      <c r="P614" s="24">
        <f>K614/Date!$B$2*Date!$B$3+K614</f>
        <v>134.92500000000001</v>
      </c>
      <c r="Q614" s="24">
        <f>J614*Date!$B$3+K614</f>
        <v>449.75</v>
      </c>
      <c r="R614" s="24">
        <f t="shared" si="56"/>
        <v>369.00531070267567</v>
      </c>
      <c r="S614" s="24">
        <f>J614/2*Date!$B$7+K614</f>
        <v>449.75</v>
      </c>
      <c r="T614" s="24">
        <f t="shared" si="57"/>
        <v>2230</v>
      </c>
      <c r="U614" s="24">
        <f t="shared" si="58"/>
        <v>89.95</v>
      </c>
      <c r="V614" s="4">
        <v>0</v>
      </c>
      <c r="W614" s="4"/>
      <c r="X614" s="28" t="str">
        <f t="shared" si="59"/>
        <v>CHOOSE FORMULA</v>
      </c>
      <c r="Y614" s="4"/>
      <c r="Z614" s="4">
        <v>2230</v>
      </c>
    </row>
    <row r="615" spans="1:26">
      <c r="A615" s="1" t="s">
        <v>6</v>
      </c>
      <c r="B615" s="1" t="s">
        <v>244</v>
      </c>
      <c r="C615" s="1" t="s">
        <v>435</v>
      </c>
      <c r="D615" s="1" t="s">
        <v>307</v>
      </c>
      <c r="E615" s="1" t="s">
        <v>8</v>
      </c>
      <c r="F615" s="1" t="s">
        <v>308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24">
        <f>IF(AND(B615="60",C615="32"),(J615/'FD Date'!$B$4*'FD Date'!$B$6+K615),(J615/Date!$B$4*Date!$B$6+K615))</f>
        <v>0</v>
      </c>
      <c r="O615" s="24">
        <f t="shared" si="55"/>
        <v>0</v>
      </c>
      <c r="P615" s="24">
        <f>K615/Date!$B$2*Date!$B$3+K615</f>
        <v>0</v>
      </c>
      <c r="Q615" s="24">
        <f>J615*Date!$B$3+K615</f>
        <v>0</v>
      </c>
      <c r="R615" s="24">
        <f t="shared" si="56"/>
        <v>0</v>
      </c>
      <c r="S615" s="24">
        <f>J615/2*Date!$B$7+K615</f>
        <v>0</v>
      </c>
      <c r="T615" s="24">
        <f t="shared" si="57"/>
        <v>0</v>
      </c>
      <c r="U615" s="24">
        <f t="shared" si="58"/>
        <v>0</v>
      </c>
      <c r="V615" s="4">
        <v>0</v>
      </c>
      <c r="W615" s="4"/>
      <c r="X615" s="28" t="str">
        <f t="shared" si="59"/>
        <v>CHOOSE FORMULA</v>
      </c>
      <c r="Y615" s="4"/>
      <c r="Z615" s="4">
        <v>0</v>
      </c>
    </row>
    <row r="616" spans="1:26">
      <c r="A616" s="1" t="s">
        <v>6</v>
      </c>
      <c r="B616" s="1" t="s">
        <v>244</v>
      </c>
      <c r="C616" s="1" t="s">
        <v>435</v>
      </c>
      <c r="D616" s="1" t="s">
        <v>313</v>
      </c>
      <c r="E616" s="1" t="s">
        <v>8</v>
      </c>
      <c r="F616" s="1" t="s">
        <v>314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24">
        <f>IF(AND(B616="60",C616="32"),(J616/'FD Date'!$B$4*'FD Date'!$B$6+K616),(J616/Date!$B$4*Date!$B$6+K616))</f>
        <v>0</v>
      </c>
      <c r="O616" s="24">
        <f t="shared" si="55"/>
        <v>0</v>
      </c>
      <c r="P616" s="24">
        <f>K616/Date!$B$2*Date!$B$3+K616</f>
        <v>0</v>
      </c>
      <c r="Q616" s="24">
        <f>J616*Date!$B$3+K616</f>
        <v>0</v>
      </c>
      <c r="R616" s="24">
        <f t="shared" si="56"/>
        <v>0</v>
      </c>
      <c r="S616" s="24">
        <f>J616/2*Date!$B$7+K616</f>
        <v>0</v>
      </c>
      <c r="T616" s="24">
        <f t="shared" si="57"/>
        <v>0</v>
      </c>
      <c r="U616" s="24">
        <f t="shared" si="58"/>
        <v>0</v>
      </c>
      <c r="V616" s="4">
        <v>0</v>
      </c>
      <c r="W616" s="4"/>
      <c r="X616" s="28" t="str">
        <f t="shared" si="59"/>
        <v>CHOOSE FORMULA</v>
      </c>
      <c r="Y616" s="4"/>
      <c r="Z616" s="4">
        <v>0</v>
      </c>
    </row>
    <row r="617" spans="1:26">
      <c r="A617" s="1" t="s">
        <v>6</v>
      </c>
      <c r="B617" s="1" t="s">
        <v>244</v>
      </c>
      <c r="C617" s="1" t="s">
        <v>435</v>
      </c>
      <c r="D617" s="1" t="s">
        <v>412</v>
      </c>
      <c r="E617" s="1" t="s">
        <v>8</v>
      </c>
      <c r="F617" s="1" t="s">
        <v>413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24">
        <f>IF(AND(B617="60",C617="32"),(J617/'FD Date'!$B$4*'FD Date'!$B$6+K617),(J617/Date!$B$4*Date!$B$6+K617))</f>
        <v>0</v>
      </c>
      <c r="O617" s="24">
        <f t="shared" si="55"/>
        <v>0</v>
      </c>
      <c r="P617" s="24">
        <f>K617/Date!$B$2*Date!$B$3+K617</f>
        <v>0</v>
      </c>
      <c r="Q617" s="24">
        <f>J617*Date!$B$3+K617</f>
        <v>0</v>
      </c>
      <c r="R617" s="24">
        <f t="shared" si="56"/>
        <v>0</v>
      </c>
      <c r="S617" s="24">
        <f>J617/2*Date!$B$7+K617</f>
        <v>0</v>
      </c>
      <c r="T617" s="24">
        <f t="shared" si="57"/>
        <v>0</v>
      </c>
      <c r="U617" s="24">
        <f t="shared" si="58"/>
        <v>0</v>
      </c>
      <c r="V617" s="4">
        <v>0</v>
      </c>
      <c r="W617" s="4"/>
      <c r="X617" s="28" t="str">
        <f t="shared" si="59"/>
        <v>CHOOSE FORMULA</v>
      </c>
      <c r="Y617" s="4"/>
      <c r="Z617" s="4">
        <v>0</v>
      </c>
    </row>
    <row r="618" spans="1:26">
      <c r="A618" s="1" t="s">
        <v>6</v>
      </c>
      <c r="B618" s="1" t="s">
        <v>244</v>
      </c>
      <c r="C618" s="1" t="s">
        <v>435</v>
      </c>
      <c r="D618" s="1" t="s">
        <v>417</v>
      </c>
      <c r="E618" s="1" t="s">
        <v>13</v>
      </c>
      <c r="F618" s="1" t="s">
        <v>419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24">
        <f>IF(AND(B618="60",C618="32"),(J618/'FD Date'!$B$4*'FD Date'!$B$6+K618),(J618/Date!$B$4*Date!$B$6+K618))</f>
        <v>0</v>
      </c>
      <c r="O618" s="24">
        <f t="shared" si="55"/>
        <v>0</v>
      </c>
      <c r="P618" s="24">
        <f>K618/Date!$B$2*Date!$B$3+K618</f>
        <v>0</v>
      </c>
      <c r="Q618" s="24">
        <f>J618*Date!$B$3+K618</f>
        <v>0</v>
      </c>
      <c r="R618" s="24">
        <f t="shared" si="56"/>
        <v>0</v>
      </c>
      <c r="S618" s="24">
        <f>J618/2*Date!$B$7+K618</f>
        <v>0</v>
      </c>
      <c r="T618" s="24">
        <f t="shared" si="57"/>
        <v>0</v>
      </c>
      <c r="U618" s="24">
        <f t="shared" si="58"/>
        <v>0</v>
      </c>
      <c r="V618" s="4">
        <v>0</v>
      </c>
      <c r="W618" s="4"/>
      <c r="X618" s="28" t="str">
        <f t="shared" si="59"/>
        <v>CHOOSE FORMULA</v>
      </c>
      <c r="Y618" s="4"/>
      <c r="Z618" s="4">
        <v>0</v>
      </c>
    </row>
    <row r="619" spans="1:26">
      <c r="A619" s="1" t="s">
        <v>6</v>
      </c>
      <c r="B619" s="1" t="s">
        <v>244</v>
      </c>
      <c r="C619" s="1" t="s">
        <v>435</v>
      </c>
      <c r="D619" s="1" t="s">
        <v>385</v>
      </c>
      <c r="E619" s="1" t="s">
        <v>8</v>
      </c>
      <c r="F619" s="1" t="s">
        <v>386</v>
      </c>
      <c r="G619" s="4">
        <v>689900</v>
      </c>
      <c r="H619" s="4">
        <v>0</v>
      </c>
      <c r="I619" s="4">
        <v>689900</v>
      </c>
      <c r="J619" s="4">
        <v>57490</v>
      </c>
      <c r="K619" s="4">
        <v>459940</v>
      </c>
      <c r="L619" s="4">
        <v>546101.59</v>
      </c>
      <c r="M619" s="4">
        <v>722600</v>
      </c>
      <c r="N619" s="24">
        <f>IF(AND(B619="60",C619="32"),(J619/'FD Date'!$B$4*'FD Date'!$B$6+K619),(J619/Date!$B$4*Date!$B$6+K619))</f>
        <v>747390</v>
      </c>
      <c r="O619" s="24">
        <f t="shared" si="55"/>
        <v>114980</v>
      </c>
      <c r="P619" s="24">
        <f>K619/Date!$B$2*Date!$B$3+K619</f>
        <v>689910</v>
      </c>
      <c r="Q619" s="24">
        <f>J619*Date!$B$3+K619</f>
        <v>689900</v>
      </c>
      <c r="R619" s="24">
        <f t="shared" si="56"/>
        <v>608591.2403221532</v>
      </c>
      <c r="S619" s="24">
        <f>J619/2*Date!$B$7+K619</f>
        <v>689900</v>
      </c>
      <c r="T619" s="24">
        <f t="shared" si="57"/>
        <v>689900</v>
      </c>
      <c r="U619" s="24">
        <f t="shared" si="58"/>
        <v>459940</v>
      </c>
      <c r="V619" s="4">
        <v>0</v>
      </c>
      <c r="W619" s="4"/>
      <c r="X619" s="28" t="str">
        <f t="shared" si="59"/>
        <v>CHOOSE FORMULA</v>
      </c>
      <c r="Y619" s="4"/>
      <c r="Z619" s="4">
        <v>689900</v>
      </c>
    </row>
    <row r="620" spans="1:26">
      <c r="A620" s="1" t="s">
        <v>6</v>
      </c>
      <c r="B620" s="1" t="s">
        <v>244</v>
      </c>
      <c r="C620" s="1" t="s">
        <v>435</v>
      </c>
      <c r="D620" s="1" t="s">
        <v>422</v>
      </c>
      <c r="E620" s="1" t="s">
        <v>8</v>
      </c>
      <c r="F620" s="1" t="s">
        <v>423</v>
      </c>
      <c r="G620" s="4">
        <v>12500</v>
      </c>
      <c r="H620" s="4">
        <v>0</v>
      </c>
      <c r="I620" s="4">
        <v>12500</v>
      </c>
      <c r="J620" s="4">
        <v>0</v>
      </c>
      <c r="K620" s="4">
        <v>13941.29</v>
      </c>
      <c r="L620" s="4">
        <v>0</v>
      </c>
      <c r="M620" s="4">
        <v>0</v>
      </c>
      <c r="N620" s="24">
        <f>IF(AND(B620="60",C620="32"),(J620/'FD Date'!$B$4*'FD Date'!$B$6+K620),(J620/Date!$B$4*Date!$B$6+K620))</f>
        <v>13941.29</v>
      </c>
      <c r="O620" s="24">
        <f t="shared" si="55"/>
        <v>0</v>
      </c>
      <c r="P620" s="24">
        <f>K620/Date!$B$2*Date!$B$3+K620</f>
        <v>20911.935000000001</v>
      </c>
      <c r="Q620" s="24">
        <f>J620*Date!$B$3+K620</f>
        <v>13941.29</v>
      </c>
      <c r="R620" s="24">
        <f t="shared" si="56"/>
        <v>0</v>
      </c>
      <c r="S620" s="24">
        <f>J620/2*Date!$B$7+K620</f>
        <v>13941.29</v>
      </c>
      <c r="T620" s="24">
        <f t="shared" si="57"/>
        <v>12500</v>
      </c>
      <c r="U620" s="24">
        <f t="shared" si="58"/>
        <v>13941.29</v>
      </c>
      <c r="V620" s="4">
        <v>0</v>
      </c>
      <c r="W620" s="4"/>
      <c r="X620" s="28" t="str">
        <f t="shared" si="59"/>
        <v>CHOOSE FORMULA</v>
      </c>
      <c r="Y620" s="4"/>
      <c r="Z620" s="4">
        <v>13942</v>
      </c>
    </row>
    <row r="621" spans="1:26">
      <c r="A621" s="1" t="s">
        <v>6</v>
      </c>
      <c r="B621" s="1" t="s">
        <v>244</v>
      </c>
      <c r="C621" s="1" t="s">
        <v>435</v>
      </c>
      <c r="D621" s="1" t="s">
        <v>473</v>
      </c>
      <c r="E621" s="1" t="s">
        <v>8</v>
      </c>
      <c r="F621" s="1" t="s">
        <v>474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24">
        <f>IF(AND(B621="60",C621="32"),(J621/'FD Date'!$B$4*'FD Date'!$B$6+K621),(J621/Date!$B$4*Date!$B$6+K621))</f>
        <v>0</v>
      </c>
      <c r="O621" s="24">
        <f t="shared" si="55"/>
        <v>0</v>
      </c>
      <c r="P621" s="24">
        <f>K621/Date!$B$2*Date!$B$3+K621</f>
        <v>0</v>
      </c>
      <c r="Q621" s="24">
        <f>J621*Date!$B$3+K621</f>
        <v>0</v>
      </c>
      <c r="R621" s="24">
        <f t="shared" si="56"/>
        <v>0</v>
      </c>
      <c r="S621" s="24">
        <f>J621/2*Date!$B$7+K621</f>
        <v>0</v>
      </c>
      <c r="T621" s="24">
        <f t="shared" si="57"/>
        <v>0</v>
      </c>
      <c r="U621" s="24">
        <f t="shared" si="58"/>
        <v>0</v>
      </c>
      <c r="V621" s="4">
        <v>0</v>
      </c>
      <c r="W621" s="4"/>
      <c r="X621" s="28" t="str">
        <f t="shared" si="59"/>
        <v>CHOOSE FORMULA</v>
      </c>
      <c r="Y621" s="4"/>
      <c r="Z621" s="4">
        <v>0</v>
      </c>
    </row>
    <row r="622" spans="1:26">
      <c r="A622" s="1" t="s">
        <v>6</v>
      </c>
      <c r="B622" s="1" t="s">
        <v>244</v>
      </c>
      <c r="C622" s="1" t="s">
        <v>435</v>
      </c>
      <c r="D622" s="1" t="s">
        <v>475</v>
      </c>
      <c r="E622" s="1" t="s">
        <v>8</v>
      </c>
      <c r="F622" s="1" t="s">
        <v>476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24">
        <f>IF(AND(B622="60",C622="32"),(J622/'FD Date'!$B$4*'FD Date'!$B$6+K622),(J622/Date!$B$4*Date!$B$6+K622))</f>
        <v>0</v>
      </c>
      <c r="O622" s="24">
        <f t="shared" si="55"/>
        <v>0</v>
      </c>
      <c r="P622" s="24">
        <f>K622/Date!$B$2*Date!$B$3+K622</f>
        <v>0</v>
      </c>
      <c r="Q622" s="24">
        <f>J622*Date!$B$3+K622</f>
        <v>0</v>
      </c>
      <c r="R622" s="24">
        <f t="shared" si="56"/>
        <v>0</v>
      </c>
      <c r="S622" s="24">
        <f>J622/2*Date!$B$7+K622</f>
        <v>0</v>
      </c>
      <c r="T622" s="24">
        <f t="shared" si="57"/>
        <v>0</v>
      </c>
      <c r="U622" s="24">
        <f t="shared" si="58"/>
        <v>0</v>
      </c>
      <c r="V622" s="4">
        <v>0</v>
      </c>
      <c r="W622" s="4"/>
      <c r="X622" s="28" t="str">
        <f t="shared" si="59"/>
        <v>CHOOSE FORMULA</v>
      </c>
      <c r="Y622" s="4"/>
      <c r="Z622" s="4">
        <v>0</v>
      </c>
    </row>
    <row r="623" spans="1:26">
      <c r="A623" s="1" t="s">
        <v>6</v>
      </c>
      <c r="B623" s="1" t="s">
        <v>244</v>
      </c>
      <c r="C623" s="1" t="s">
        <v>266</v>
      </c>
      <c r="D623" s="1" t="s">
        <v>315</v>
      </c>
      <c r="E623" s="1" t="s">
        <v>13</v>
      </c>
      <c r="F623" s="1" t="s">
        <v>316</v>
      </c>
      <c r="G623" s="4">
        <v>0</v>
      </c>
      <c r="H623" s="4">
        <v>0</v>
      </c>
      <c r="I623" s="4">
        <v>0</v>
      </c>
      <c r="J623" s="4">
        <v>0</v>
      </c>
      <c r="K623" s="4">
        <v>501.69</v>
      </c>
      <c r="L623" s="4">
        <v>3852.95</v>
      </c>
      <c r="M623" s="4">
        <v>3890.96</v>
      </c>
      <c r="N623" s="24">
        <f>IF(AND(B623="60",C623="32"),(J623/'FD Date'!$B$4*'FD Date'!$B$6+K623),(J623/Date!$B$4*Date!$B$6+K623))</f>
        <v>501.69</v>
      </c>
      <c r="O623" s="24">
        <f t="shared" si="55"/>
        <v>0</v>
      </c>
      <c r="P623" s="24">
        <f>K623/Date!$B$2*Date!$B$3+K623</f>
        <v>752.53499999999997</v>
      </c>
      <c r="Q623" s="24">
        <f>J623*Date!$B$3+K623</f>
        <v>501.69</v>
      </c>
      <c r="R623" s="24">
        <f t="shared" si="56"/>
        <v>506.63925625819178</v>
      </c>
      <c r="S623" s="24">
        <f>J623/2*Date!$B$7+K623</f>
        <v>501.69</v>
      </c>
      <c r="T623" s="24">
        <f t="shared" si="57"/>
        <v>0</v>
      </c>
      <c r="U623" s="24">
        <f t="shared" si="58"/>
        <v>501.69</v>
      </c>
      <c r="V623" s="4">
        <v>0</v>
      </c>
      <c r="W623" s="4"/>
      <c r="X623" s="28" t="str">
        <f t="shared" si="59"/>
        <v>CHOOSE FORMULA</v>
      </c>
      <c r="Y623" s="4"/>
      <c r="Z623" s="4">
        <v>502</v>
      </c>
    </row>
    <row r="624" spans="1:26">
      <c r="A624" s="1" t="s">
        <v>6</v>
      </c>
      <c r="B624" s="1" t="s">
        <v>244</v>
      </c>
      <c r="C624" s="1" t="s">
        <v>266</v>
      </c>
      <c r="D624" s="1" t="s">
        <v>318</v>
      </c>
      <c r="E624" s="1" t="s">
        <v>8</v>
      </c>
      <c r="F624" s="1" t="s">
        <v>319</v>
      </c>
      <c r="G624" s="4">
        <v>400940</v>
      </c>
      <c r="H624" s="4">
        <v>0</v>
      </c>
      <c r="I624" s="4">
        <v>400940</v>
      </c>
      <c r="J624" s="4">
        <v>9968.56</v>
      </c>
      <c r="K624" s="4">
        <v>143469.43</v>
      </c>
      <c r="L624" s="4">
        <v>247730.13</v>
      </c>
      <c r="M624" s="4">
        <v>359711.61</v>
      </c>
      <c r="N624" s="24">
        <f>IF(AND(B624="60",C624="32"),(J624/'FD Date'!$B$4*'FD Date'!$B$6+K624),(J624/Date!$B$4*Date!$B$6+K624))</f>
        <v>193312.22999999998</v>
      </c>
      <c r="O624" s="24">
        <f t="shared" si="55"/>
        <v>19937.12</v>
      </c>
      <c r="P624" s="24">
        <f>K624/Date!$B$2*Date!$B$3+K624</f>
        <v>215204.14499999999</v>
      </c>
      <c r="Q624" s="24">
        <f>J624*Date!$B$3+K624</f>
        <v>183343.66999999998</v>
      </c>
      <c r="R624" s="24">
        <f t="shared" si="56"/>
        <v>208321.9334324908</v>
      </c>
      <c r="S624" s="24">
        <f>J624/2*Date!$B$7+K624</f>
        <v>183343.66999999998</v>
      </c>
      <c r="T624" s="24">
        <f t="shared" si="57"/>
        <v>400940</v>
      </c>
      <c r="U624" s="24">
        <f t="shared" si="58"/>
        <v>143469.43</v>
      </c>
      <c r="V624" s="4">
        <v>0</v>
      </c>
      <c r="W624" s="4"/>
      <c r="X624" s="28" t="str">
        <f t="shared" si="59"/>
        <v>CHOOSE FORMULA</v>
      </c>
      <c r="Y624" s="4"/>
      <c r="Z624" s="4">
        <v>264177</v>
      </c>
    </row>
    <row r="625" spans="1:26">
      <c r="A625" s="1" t="s">
        <v>6</v>
      </c>
      <c r="B625" s="1" t="s">
        <v>244</v>
      </c>
      <c r="C625" s="1" t="s">
        <v>266</v>
      </c>
      <c r="D625" s="1" t="s">
        <v>318</v>
      </c>
      <c r="E625" s="1" t="s">
        <v>80</v>
      </c>
      <c r="F625" s="1" t="s">
        <v>322</v>
      </c>
      <c r="G625" s="4">
        <v>5400</v>
      </c>
      <c r="H625" s="4">
        <v>0</v>
      </c>
      <c r="I625" s="4">
        <v>5400</v>
      </c>
      <c r="J625" s="4">
        <v>92.3</v>
      </c>
      <c r="K625" s="4">
        <v>1709.34</v>
      </c>
      <c r="L625" s="4">
        <v>2369.7600000000002</v>
      </c>
      <c r="M625" s="4">
        <v>4162.41</v>
      </c>
      <c r="N625" s="24">
        <f>IF(AND(B625="60",C625="32"),(J625/'FD Date'!$B$4*'FD Date'!$B$6+K625),(J625/Date!$B$4*Date!$B$6+K625))</f>
        <v>2170.84</v>
      </c>
      <c r="O625" s="24">
        <f t="shared" si="55"/>
        <v>184.6</v>
      </c>
      <c r="P625" s="24">
        <f>K625/Date!$B$2*Date!$B$3+K625</f>
        <v>2564.0099999999998</v>
      </c>
      <c r="Q625" s="24">
        <f>J625*Date!$B$3+K625</f>
        <v>2078.54</v>
      </c>
      <c r="R625" s="24">
        <f t="shared" si="56"/>
        <v>3002.4027367328331</v>
      </c>
      <c r="S625" s="24">
        <f>J625/2*Date!$B$7+K625</f>
        <v>2078.54</v>
      </c>
      <c r="T625" s="24">
        <f t="shared" si="57"/>
        <v>5400</v>
      </c>
      <c r="U625" s="24">
        <f t="shared" si="58"/>
        <v>1709.34</v>
      </c>
      <c r="V625" s="4">
        <v>0</v>
      </c>
      <c r="W625" s="4"/>
      <c r="X625" s="28" t="str">
        <f t="shared" si="59"/>
        <v>CHOOSE FORMULA</v>
      </c>
      <c r="Y625" s="4"/>
      <c r="Z625" s="4">
        <v>3746</v>
      </c>
    </row>
    <row r="626" spans="1:26">
      <c r="A626" s="1" t="s">
        <v>6</v>
      </c>
      <c r="B626" s="1" t="s">
        <v>244</v>
      </c>
      <c r="C626" s="1" t="s">
        <v>266</v>
      </c>
      <c r="D626" s="1" t="s">
        <v>318</v>
      </c>
      <c r="E626" s="1" t="s">
        <v>468</v>
      </c>
      <c r="F626" s="1" t="s">
        <v>469</v>
      </c>
      <c r="G626" s="4">
        <v>8020</v>
      </c>
      <c r="H626" s="4">
        <v>0</v>
      </c>
      <c r="I626" s="4">
        <v>8020</v>
      </c>
      <c r="J626" s="4">
        <v>130</v>
      </c>
      <c r="K626" s="4">
        <v>2060.7199999999998</v>
      </c>
      <c r="L626" s="4">
        <v>1107.8499999999999</v>
      </c>
      <c r="M626" s="4">
        <v>2568.56</v>
      </c>
      <c r="N626" s="24">
        <f>IF(AND(B626="60",C626="32"),(J626/'FD Date'!$B$4*'FD Date'!$B$6+K626),(J626/Date!$B$4*Date!$B$6+K626))</f>
        <v>2710.72</v>
      </c>
      <c r="O626" s="24">
        <f t="shared" ref="O626:O689" si="60">J626*2</f>
        <v>260</v>
      </c>
      <c r="P626" s="24">
        <f>K626/Date!$B$2*Date!$B$3+K626</f>
        <v>3091.08</v>
      </c>
      <c r="Q626" s="24">
        <f>J626*Date!$B$3+K626</f>
        <v>2580.7199999999998</v>
      </c>
      <c r="R626" s="24">
        <f t="shared" ref="R626:R689" si="61">IF(OR(L626=0,M626=0),0,K626/(L626/M626))</f>
        <v>4777.7975025499845</v>
      </c>
      <c r="S626" s="24">
        <f>J626/2*Date!$B$7+K626</f>
        <v>2580.7199999999998</v>
      </c>
      <c r="T626" s="24">
        <f t="shared" ref="T626:T689" si="62">I626</f>
        <v>8020</v>
      </c>
      <c r="U626" s="24">
        <f t="shared" ref="U626:U689" si="63">K626</f>
        <v>2060.7199999999998</v>
      </c>
      <c r="V626" s="4">
        <v>0</v>
      </c>
      <c r="W626" s="4"/>
      <c r="X626" s="28" t="str">
        <f t="shared" ref="X626:X689" si="64">IF($W626=1,($N626+$V626),IF($W626=2,($O626+$V626), IF($W626=3,($P626+$V626), IF($W626=4,($Q626+$V626), IF($W626=5,($R626+$V626), IF($W626=6,($S626+$V626), IF($W626=7,($T626+$V626), IF($W626=8,($U626+$V626),"CHOOSE FORMULA"))))))))</f>
        <v>CHOOSE FORMULA</v>
      </c>
      <c r="Y626" s="4"/>
      <c r="Z626" s="4">
        <v>3031</v>
      </c>
    </row>
    <row r="627" spans="1:26">
      <c r="A627" s="1" t="s">
        <v>6</v>
      </c>
      <c r="B627" s="1" t="s">
        <v>244</v>
      </c>
      <c r="C627" s="1" t="s">
        <v>266</v>
      </c>
      <c r="D627" s="1" t="s">
        <v>318</v>
      </c>
      <c r="E627" s="1" t="s">
        <v>325</v>
      </c>
      <c r="F627" s="1" t="s">
        <v>326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24">
        <f>IF(AND(B627="60",C627="32"),(J627/'FD Date'!$B$4*'FD Date'!$B$6+K627),(J627/Date!$B$4*Date!$B$6+K627))</f>
        <v>0</v>
      </c>
      <c r="O627" s="24">
        <f t="shared" si="60"/>
        <v>0</v>
      </c>
      <c r="P627" s="24">
        <f>K627/Date!$B$2*Date!$B$3+K627</f>
        <v>0</v>
      </c>
      <c r="Q627" s="24">
        <f>J627*Date!$B$3+K627</f>
        <v>0</v>
      </c>
      <c r="R627" s="24">
        <f t="shared" si="61"/>
        <v>0</v>
      </c>
      <c r="S627" s="24">
        <f>J627/2*Date!$B$7+K627</f>
        <v>0</v>
      </c>
      <c r="T627" s="24">
        <f t="shared" si="62"/>
        <v>0</v>
      </c>
      <c r="U627" s="24">
        <f t="shared" si="63"/>
        <v>0</v>
      </c>
      <c r="V627" s="4">
        <v>0</v>
      </c>
      <c r="W627" s="4"/>
      <c r="X627" s="28" t="str">
        <f t="shared" si="64"/>
        <v>CHOOSE FORMULA</v>
      </c>
      <c r="Y627" s="4"/>
      <c r="Z627" s="4">
        <v>0</v>
      </c>
    </row>
    <row r="628" spans="1:26">
      <c r="A628" s="1" t="s">
        <v>6</v>
      </c>
      <c r="B628" s="1" t="s">
        <v>244</v>
      </c>
      <c r="C628" s="1" t="s">
        <v>266</v>
      </c>
      <c r="D628" s="1" t="s">
        <v>327</v>
      </c>
      <c r="E628" s="1" t="s">
        <v>8</v>
      </c>
      <c r="F628" s="1" t="s">
        <v>328</v>
      </c>
      <c r="G628" s="4">
        <v>1510</v>
      </c>
      <c r="H628" s="4">
        <v>0</v>
      </c>
      <c r="I628" s="4">
        <v>1510</v>
      </c>
      <c r="J628" s="4">
        <v>0</v>
      </c>
      <c r="K628" s="4">
        <v>0</v>
      </c>
      <c r="L628" s="4">
        <v>525</v>
      </c>
      <c r="M628" s="4">
        <v>2403.33</v>
      </c>
      <c r="N628" s="24">
        <f>IF(AND(B628="60",C628="32"),(J628/'FD Date'!$B$4*'FD Date'!$B$6+K628),(J628/Date!$B$4*Date!$B$6+K628))</f>
        <v>0</v>
      </c>
      <c r="O628" s="24">
        <f t="shared" si="60"/>
        <v>0</v>
      </c>
      <c r="P628" s="24">
        <f>K628/Date!$B$2*Date!$B$3+K628</f>
        <v>0</v>
      </c>
      <c r="Q628" s="24">
        <f>J628*Date!$B$3+K628</f>
        <v>0</v>
      </c>
      <c r="R628" s="24">
        <f t="shared" si="61"/>
        <v>0</v>
      </c>
      <c r="S628" s="24">
        <f>J628/2*Date!$B$7+K628</f>
        <v>0</v>
      </c>
      <c r="T628" s="24">
        <f t="shared" si="62"/>
        <v>1510</v>
      </c>
      <c r="U628" s="24">
        <f t="shared" si="63"/>
        <v>0</v>
      </c>
      <c r="V628" s="4">
        <v>0</v>
      </c>
      <c r="W628" s="4"/>
      <c r="X628" s="28" t="str">
        <f t="shared" si="64"/>
        <v>CHOOSE FORMULA</v>
      </c>
      <c r="Y628" s="4"/>
      <c r="Z628" s="4">
        <v>1510</v>
      </c>
    </row>
    <row r="629" spans="1:26">
      <c r="A629" s="1" t="s">
        <v>6</v>
      </c>
      <c r="B629" s="1" t="s">
        <v>244</v>
      </c>
      <c r="C629" s="1" t="s">
        <v>266</v>
      </c>
      <c r="D629" s="1" t="s">
        <v>329</v>
      </c>
      <c r="E629" s="1" t="s">
        <v>8</v>
      </c>
      <c r="F629" s="1" t="s">
        <v>330</v>
      </c>
      <c r="G629" s="4">
        <v>12860</v>
      </c>
      <c r="H629" s="4">
        <v>0</v>
      </c>
      <c r="I629" s="4">
        <v>12860</v>
      </c>
      <c r="J629" s="4">
        <v>3454.07</v>
      </c>
      <c r="K629" s="4">
        <v>6259.61</v>
      </c>
      <c r="L629" s="4">
        <v>6561.23</v>
      </c>
      <c r="M629" s="4">
        <v>8329.09</v>
      </c>
      <c r="N629" s="24">
        <f>IF(AND(B629="60",C629="32"),(J629/'FD Date'!$B$4*'FD Date'!$B$6+K629),(J629/Date!$B$4*Date!$B$6+K629))</f>
        <v>23529.960000000003</v>
      </c>
      <c r="O629" s="24">
        <f t="shared" si="60"/>
        <v>6908.14</v>
      </c>
      <c r="P629" s="24">
        <f>K629/Date!$B$2*Date!$B$3+K629</f>
        <v>9389.4149999999991</v>
      </c>
      <c r="Q629" s="24">
        <f>J629*Date!$B$3+K629</f>
        <v>20075.89</v>
      </c>
      <c r="R629" s="24">
        <f t="shared" si="61"/>
        <v>7946.2014065807789</v>
      </c>
      <c r="S629" s="24">
        <f>J629/2*Date!$B$7+K629</f>
        <v>20075.89</v>
      </c>
      <c r="T629" s="24">
        <f t="shared" si="62"/>
        <v>12860</v>
      </c>
      <c r="U629" s="24">
        <f t="shared" si="63"/>
        <v>6259.61</v>
      </c>
      <c r="V629" s="4">
        <v>0</v>
      </c>
      <c r="W629" s="4"/>
      <c r="X629" s="28" t="str">
        <f t="shared" si="64"/>
        <v>CHOOSE FORMULA</v>
      </c>
      <c r="Y629" s="4"/>
      <c r="Z629" s="4">
        <v>10755</v>
      </c>
    </row>
    <row r="630" spans="1:26">
      <c r="A630" s="1" t="s">
        <v>6</v>
      </c>
      <c r="B630" s="1" t="s">
        <v>244</v>
      </c>
      <c r="C630" s="1" t="s">
        <v>266</v>
      </c>
      <c r="D630" s="1" t="s">
        <v>331</v>
      </c>
      <c r="E630" s="1" t="s">
        <v>84</v>
      </c>
      <c r="F630" s="1" t="s">
        <v>333</v>
      </c>
      <c r="G630" s="4">
        <v>520</v>
      </c>
      <c r="H630" s="4">
        <v>0</v>
      </c>
      <c r="I630" s="4">
        <v>520</v>
      </c>
      <c r="J630" s="4">
        <v>18.96</v>
      </c>
      <c r="K630" s="4">
        <v>256.26</v>
      </c>
      <c r="L630" s="4">
        <v>432.53</v>
      </c>
      <c r="M630" s="4">
        <v>624.79</v>
      </c>
      <c r="N630" s="24">
        <f>IF(AND(B630="60",C630="32"),(J630/'FD Date'!$B$4*'FD Date'!$B$6+K630),(J630/Date!$B$4*Date!$B$6+K630))</f>
        <v>351.06</v>
      </c>
      <c r="O630" s="24">
        <f t="shared" si="60"/>
        <v>37.92</v>
      </c>
      <c r="P630" s="24">
        <f>K630/Date!$B$2*Date!$B$3+K630</f>
        <v>384.39</v>
      </c>
      <c r="Q630" s="24">
        <f>J630*Date!$B$3+K630</f>
        <v>332.1</v>
      </c>
      <c r="R630" s="24">
        <f t="shared" si="61"/>
        <v>370.16781587404341</v>
      </c>
      <c r="S630" s="24">
        <f>J630/2*Date!$B$7+K630</f>
        <v>332.1</v>
      </c>
      <c r="T630" s="24">
        <f t="shared" si="62"/>
        <v>520</v>
      </c>
      <c r="U630" s="24">
        <f t="shared" si="63"/>
        <v>256.26</v>
      </c>
      <c r="V630" s="4">
        <v>0</v>
      </c>
      <c r="W630" s="4"/>
      <c r="X630" s="28" t="str">
        <f t="shared" si="64"/>
        <v>CHOOSE FORMULA</v>
      </c>
      <c r="Y630" s="4"/>
      <c r="Z630" s="4">
        <v>419</v>
      </c>
    </row>
    <row r="631" spans="1:26">
      <c r="A631" s="1" t="s">
        <v>6</v>
      </c>
      <c r="B631" s="1" t="s">
        <v>244</v>
      </c>
      <c r="C631" s="1" t="s">
        <v>266</v>
      </c>
      <c r="D631" s="1" t="s">
        <v>331</v>
      </c>
      <c r="E631" s="1" t="s">
        <v>334</v>
      </c>
      <c r="F631" s="1" t="s">
        <v>335</v>
      </c>
      <c r="G631" s="4">
        <v>2960</v>
      </c>
      <c r="H631" s="4">
        <v>0</v>
      </c>
      <c r="I631" s="4">
        <v>2960</v>
      </c>
      <c r="J631" s="4">
        <v>51.64</v>
      </c>
      <c r="K631" s="4">
        <v>716.43</v>
      </c>
      <c r="L631" s="4">
        <v>1126.82</v>
      </c>
      <c r="M631" s="4">
        <v>1704</v>
      </c>
      <c r="N631" s="24">
        <f>IF(AND(B631="60",C631="32"),(J631/'FD Date'!$B$4*'FD Date'!$B$6+K631),(J631/Date!$B$4*Date!$B$6+K631))</f>
        <v>974.62999999999988</v>
      </c>
      <c r="O631" s="24">
        <f t="shared" si="60"/>
        <v>103.28</v>
      </c>
      <c r="P631" s="24">
        <f>K631/Date!$B$2*Date!$B$3+K631</f>
        <v>1074.645</v>
      </c>
      <c r="Q631" s="24">
        <f>J631*Date!$B$3+K631</f>
        <v>922.99</v>
      </c>
      <c r="R631" s="24">
        <f t="shared" si="61"/>
        <v>1083.3999396531833</v>
      </c>
      <c r="S631" s="24">
        <f>J631/2*Date!$B$7+K631</f>
        <v>922.99</v>
      </c>
      <c r="T631" s="24">
        <f t="shared" si="62"/>
        <v>2960</v>
      </c>
      <c r="U631" s="24">
        <f t="shared" si="63"/>
        <v>716.43</v>
      </c>
      <c r="V631" s="4">
        <v>0</v>
      </c>
      <c r="W631" s="4"/>
      <c r="X631" s="28" t="str">
        <f t="shared" si="64"/>
        <v>CHOOSE FORMULA</v>
      </c>
      <c r="Y631" s="4"/>
      <c r="Z631" s="4">
        <v>1172</v>
      </c>
    </row>
    <row r="632" spans="1:26">
      <c r="A632" s="1" t="s">
        <v>6</v>
      </c>
      <c r="B632" s="1" t="s">
        <v>244</v>
      </c>
      <c r="C632" s="1" t="s">
        <v>266</v>
      </c>
      <c r="D632" s="1" t="s">
        <v>331</v>
      </c>
      <c r="E632" s="1" t="s">
        <v>336</v>
      </c>
      <c r="F632" s="1" t="s">
        <v>337</v>
      </c>
      <c r="G632" s="4">
        <v>76000</v>
      </c>
      <c r="H632" s="4">
        <v>0</v>
      </c>
      <c r="I632" s="4">
        <v>76000</v>
      </c>
      <c r="J632" s="4">
        <v>1879.94</v>
      </c>
      <c r="K632" s="4">
        <v>27517.74</v>
      </c>
      <c r="L632" s="4">
        <v>36548.239999999998</v>
      </c>
      <c r="M632" s="4">
        <v>56675.58</v>
      </c>
      <c r="N632" s="24">
        <f>IF(AND(B632="60",C632="32"),(J632/'FD Date'!$B$4*'FD Date'!$B$6+K632),(J632/Date!$B$4*Date!$B$6+K632))</f>
        <v>36917.440000000002</v>
      </c>
      <c r="O632" s="24">
        <f t="shared" si="60"/>
        <v>3759.88</v>
      </c>
      <c r="P632" s="24">
        <f>K632/Date!$B$2*Date!$B$3+K632</f>
        <v>41276.61</v>
      </c>
      <c r="Q632" s="24">
        <f>J632*Date!$B$3+K632</f>
        <v>35037.5</v>
      </c>
      <c r="R632" s="24">
        <f t="shared" si="61"/>
        <v>42671.928245770527</v>
      </c>
      <c r="S632" s="24">
        <f>J632/2*Date!$B$7+K632</f>
        <v>35037.5</v>
      </c>
      <c r="T632" s="24">
        <f t="shared" si="62"/>
        <v>76000</v>
      </c>
      <c r="U632" s="24">
        <f t="shared" si="63"/>
        <v>27517.74</v>
      </c>
      <c r="V632" s="4">
        <v>0</v>
      </c>
      <c r="W632" s="4"/>
      <c r="X632" s="28" t="str">
        <f t="shared" si="64"/>
        <v>CHOOSE FORMULA</v>
      </c>
      <c r="Y632" s="4"/>
      <c r="Z632" s="4">
        <v>42355</v>
      </c>
    </row>
    <row r="633" spans="1:26">
      <c r="A633" s="1" t="s">
        <v>6</v>
      </c>
      <c r="B633" s="1" t="s">
        <v>244</v>
      </c>
      <c r="C633" s="1" t="s">
        <v>266</v>
      </c>
      <c r="D633" s="1" t="s">
        <v>331</v>
      </c>
      <c r="E633" s="1" t="s">
        <v>338</v>
      </c>
      <c r="F633" s="1" t="s">
        <v>339</v>
      </c>
      <c r="G633" s="4">
        <v>6500</v>
      </c>
      <c r="H633" s="4">
        <v>0</v>
      </c>
      <c r="I633" s="4">
        <v>6500</v>
      </c>
      <c r="J633" s="4">
        <v>0</v>
      </c>
      <c r="K633" s="4">
        <v>1190.1400000000001</v>
      </c>
      <c r="L633" s="4">
        <v>5184.5200000000004</v>
      </c>
      <c r="M633" s="4">
        <v>9827.3799999999992</v>
      </c>
      <c r="N633" s="24">
        <f>IF(AND(B633="60",C633="32"),(J633/'FD Date'!$B$4*'FD Date'!$B$6+K633),(J633/Date!$B$4*Date!$B$6+K633))</f>
        <v>1190.1400000000001</v>
      </c>
      <c r="O633" s="24">
        <f t="shared" si="60"/>
        <v>0</v>
      </c>
      <c r="P633" s="24">
        <f>K633/Date!$B$2*Date!$B$3+K633</f>
        <v>1785.21</v>
      </c>
      <c r="Q633" s="24">
        <f>J633*Date!$B$3+K633</f>
        <v>1190.1400000000001</v>
      </c>
      <c r="R633" s="24">
        <f t="shared" si="61"/>
        <v>2255.9384539359476</v>
      </c>
      <c r="S633" s="24">
        <f>J633/2*Date!$B$7+K633</f>
        <v>1190.1400000000001</v>
      </c>
      <c r="T633" s="24">
        <f t="shared" si="62"/>
        <v>6500</v>
      </c>
      <c r="U633" s="24">
        <f t="shared" si="63"/>
        <v>1190.1400000000001</v>
      </c>
      <c r="V633" s="4">
        <v>0</v>
      </c>
      <c r="W633" s="4"/>
      <c r="X633" s="28" t="str">
        <f t="shared" si="64"/>
        <v>CHOOSE FORMULA</v>
      </c>
      <c r="Y633" s="4"/>
      <c r="Z633" s="4">
        <v>1190</v>
      </c>
    </row>
    <row r="634" spans="1:26">
      <c r="A634" s="1" t="s">
        <v>6</v>
      </c>
      <c r="B634" s="1" t="s">
        <v>244</v>
      </c>
      <c r="C634" s="1" t="s">
        <v>266</v>
      </c>
      <c r="D634" s="1" t="s">
        <v>331</v>
      </c>
      <c r="E634" s="1" t="s">
        <v>340</v>
      </c>
      <c r="F634" s="1" t="s">
        <v>341</v>
      </c>
      <c r="G634" s="4">
        <v>2170</v>
      </c>
      <c r="H634" s="4">
        <v>0</v>
      </c>
      <c r="I634" s="4">
        <v>2170</v>
      </c>
      <c r="J634" s="4">
        <v>46</v>
      </c>
      <c r="K634" s="4">
        <v>821.54</v>
      </c>
      <c r="L634" s="4">
        <v>1425.03</v>
      </c>
      <c r="M634" s="4">
        <v>2168.25</v>
      </c>
      <c r="N634" s="24">
        <f>IF(AND(B634="60",C634="32"),(J634/'FD Date'!$B$4*'FD Date'!$B$6+K634),(J634/Date!$B$4*Date!$B$6+K634))</f>
        <v>1051.54</v>
      </c>
      <c r="O634" s="24">
        <f t="shared" si="60"/>
        <v>92</v>
      </c>
      <c r="P634" s="24">
        <f>K634/Date!$B$2*Date!$B$3+K634</f>
        <v>1232.31</v>
      </c>
      <c r="Q634" s="24">
        <f>J634*Date!$B$3+K634</f>
        <v>1005.54</v>
      </c>
      <c r="R634" s="24">
        <f t="shared" si="61"/>
        <v>1250.0116523862655</v>
      </c>
      <c r="S634" s="24">
        <f>J634/2*Date!$B$7+K634</f>
        <v>1005.54</v>
      </c>
      <c r="T634" s="24">
        <f t="shared" si="62"/>
        <v>2170</v>
      </c>
      <c r="U634" s="24">
        <f t="shared" si="63"/>
        <v>821.54</v>
      </c>
      <c r="V634" s="4">
        <v>0</v>
      </c>
      <c r="W634" s="4"/>
      <c r="X634" s="28" t="str">
        <f t="shared" si="64"/>
        <v>CHOOSE FORMULA</v>
      </c>
      <c r="Y634" s="4"/>
      <c r="Z634" s="4">
        <v>1410</v>
      </c>
    </row>
    <row r="635" spans="1:26">
      <c r="A635" s="1" t="s">
        <v>6</v>
      </c>
      <c r="B635" s="1" t="s">
        <v>244</v>
      </c>
      <c r="C635" s="1" t="s">
        <v>266</v>
      </c>
      <c r="D635" s="1" t="s">
        <v>342</v>
      </c>
      <c r="E635" s="1" t="s">
        <v>8</v>
      </c>
      <c r="F635" s="1" t="s">
        <v>343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24">
        <f>IF(AND(B635="60",C635="32"),(J635/'FD Date'!$B$4*'FD Date'!$B$6+K635),(J635/Date!$B$4*Date!$B$6+K635))</f>
        <v>0</v>
      </c>
      <c r="O635" s="24">
        <f t="shared" si="60"/>
        <v>0</v>
      </c>
      <c r="P635" s="24">
        <f>K635/Date!$B$2*Date!$B$3+K635</f>
        <v>0</v>
      </c>
      <c r="Q635" s="24">
        <f>J635*Date!$B$3+K635</f>
        <v>0</v>
      </c>
      <c r="R635" s="24">
        <f t="shared" si="61"/>
        <v>0</v>
      </c>
      <c r="S635" s="24">
        <f>J635/2*Date!$B$7+K635</f>
        <v>0</v>
      </c>
      <c r="T635" s="24">
        <f t="shared" si="62"/>
        <v>0</v>
      </c>
      <c r="U635" s="24">
        <f t="shared" si="63"/>
        <v>0</v>
      </c>
      <c r="V635" s="4">
        <v>0</v>
      </c>
      <c r="W635" s="4"/>
      <c r="X635" s="28" t="str">
        <f t="shared" si="64"/>
        <v>CHOOSE FORMULA</v>
      </c>
      <c r="Y635" s="4"/>
      <c r="Z635" s="4">
        <v>0</v>
      </c>
    </row>
    <row r="636" spans="1:26">
      <c r="A636" s="1" t="s">
        <v>6</v>
      </c>
      <c r="B636" s="1" t="s">
        <v>244</v>
      </c>
      <c r="C636" s="1" t="s">
        <v>266</v>
      </c>
      <c r="D636" s="1" t="s">
        <v>342</v>
      </c>
      <c r="E636" s="1" t="s">
        <v>13</v>
      </c>
      <c r="F636" s="1" t="s">
        <v>344</v>
      </c>
      <c r="G636" s="4">
        <v>68904</v>
      </c>
      <c r="H636" s="4">
        <v>0</v>
      </c>
      <c r="I636" s="4">
        <v>68904</v>
      </c>
      <c r="J636" s="4">
        <v>2283.14</v>
      </c>
      <c r="K636" s="4">
        <v>25451.22</v>
      </c>
      <c r="L636" s="4">
        <v>35536.879999999997</v>
      </c>
      <c r="M636" s="4">
        <v>54193.07</v>
      </c>
      <c r="N636" s="24">
        <f>IF(AND(B636="60",C636="32"),(J636/'FD Date'!$B$4*'FD Date'!$B$6+K636),(J636/Date!$B$4*Date!$B$6+K636))</f>
        <v>36866.92</v>
      </c>
      <c r="O636" s="24">
        <f t="shared" si="60"/>
        <v>4566.28</v>
      </c>
      <c r="P636" s="24">
        <f>K636/Date!$B$2*Date!$B$3+K636</f>
        <v>38176.83</v>
      </c>
      <c r="Q636" s="24">
        <f>J636*Date!$B$3+K636</f>
        <v>34583.78</v>
      </c>
      <c r="R636" s="24">
        <f t="shared" si="61"/>
        <v>38812.629219149239</v>
      </c>
      <c r="S636" s="24">
        <f>J636/2*Date!$B$7+K636</f>
        <v>34583.78</v>
      </c>
      <c r="T636" s="24">
        <f t="shared" si="62"/>
        <v>68904</v>
      </c>
      <c r="U636" s="24">
        <f t="shared" si="63"/>
        <v>25451.22</v>
      </c>
      <c r="V636" s="4">
        <v>0</v>
      </c>
      <c r="W636" s="4"/>
      <c r="X636" s="28" t="str">
        <f t="shared" si="64"/>
        <v>CHOOSE FORMULA</v>
      </c>
      <c r="Y636" s="4"/>
      <c r="Z636" s="4">
        <v>47802</v>
      </c>
    </row>
    <row r="637" spans="1:26">
      <c r="A637" s="1" t="s">
        <v>6</v>
      </c>
      <c r="B637" s="1" t="s">
        <v>244</v>
      </c>
      <c r="C637" s="1" t="s">
        <v>266</v>
      </c>
      <c r="D637" s="1" t="s">
        <v>345</v>
      </c>
      <c r="E637" s="1" t="s">
        <v>8</v>
      </c>
      <c r="F637" s="1" t="s">
        <v>346</v>
      </c>
      <c r="G637" s="4">
        <v>0</v>
      </c>
      <c r="H637" s="4">
        <v>0</v>
      </c>
      <c r="I637" s="4">
        <v>0</v>
      </c>
      <c r="J637" s="4">
        <v>0</v>
      </c>
      <c r="K637" s="4">
        <v>235</v>
      </c>
      <c r="L637" s="4">
        <v>170</v>
      </c>
      <c r="M637" s="4">
        <v>645</v>
      </c>
      <c r="N637" s="24">
        <f>IF(AND(B637="60",C637="32"),(J637/'FD Date'!$B$4*'FD Date'!$B$6+K637),(J637/Date!$B$4*Date!$B$6+K637))</f>
        <v>235</v>
      </c>
      <c r="O637" s="24">
        <f t="shared" si="60"/>
        <v>0</v>
      </c>
      <c r="P637" s="24">
        <f>K637/Date!$B$2*Date!$B$3+K637</f>
        <v>352.5</v>
      </c>
      <c r="Q637" s="24">
        <f>J637*Date!$B$3+K637</f>
        <v>235</v>
      </c>
      <c r="R637" s="24">
        <f t="shared" si="61"/>
        <v>891.61764705882342</v>
      </c>
      <c r="S637" s="24">
        <f>J637/2*Date!$B$7+K637</f>
        <v>235</v>
      </c>
      <c r="T637" s="24">
        <f t="shared" si="62"/>
        <v>0</v>
      </c>
      <c r="U637" s="24">
        <f t="shared" si="63"/>
        <v>235</v>
      </c>
      <c r="V637" s="4">
        <v>0</v>
      </c>
      <c r="W637" s="4"/>
      <c r="X637" s="28" t="str">
        <f t="shared" si="64"/>
        <v>CHOOSE FORMULA</v>
      </c>
      <c r="Y637" s="4"/>
      <c r="Z637" s="4">
        <v>235</v>
      </c>
    </row>
    <row r="638" spans="1:26">
      <c r="A638" s="1" t="s">
        <v>6</v>
      </c>
      <c r="B638" s="1" t="s">
        <v>244</v>
      </c>
      <c r="C638" s="1" t="s">
        <v>266</v>
      </c>
      <c r="D638" s="1" t="s">
        <v>347</v>
      </c>
      <c r="E638" s="1" t="s">
        <v>8</v>
      </c>
      <c r="F638" s="1" t="s">
        <v>348</v>
      </c>
      <c r="G638" s="4">
        <v>15670</v>
      </c>
      <c r="H638" s="4">
        <v>0</v>
      </c>
      <c r="I638" s="4">
        <v>15670</v>
      </c>
      <c r="J638" s="4">
        <v>-7880.42</v>
      </c>
      <c r="K638" s="4">
        <v>3011.82</v>
      </c>
      <c r="L638" s="4">
        <v>9406.73</v>
      </c>
      <c r="M638" s="4">
        <v>10207.68</v>
      </c>
      <c r="N638" s="24">
        <f>IF(AND(B638="60",C638="32"),(J638/'FD Date'!$B$4*'FD Date'!$B$6+K638),(J638/Date!$B$4*Date!$B$6+K638))</f>
        <v>-36390.28</v>
      </c>
      <c r="O638" s="24">
        <f t="shared" si="60"/>
        <v>-15760.84</v>
      </c>
      <c r="P638" s="24">
        <f>K638/Date!$B$2*Date!$B$3+K638</f>
        <v>4517.7300000000005</v>
      </c>
      <c r="Q638" s="24">
        <f>J638*Date!$B$3+K638</f>
        <v>-28509.86</v>
      </c>
      <c r="R638" s="24">
        <f t="shared" si="61"/>
        <v>3268.2658881035177</v>
      </c>
      <c r="S638" s="24">
        <f>J638/2*Date!$B$7+K638</f>
        <v>-28509.86</v>
      </c>
      <c r="T638" s="24">
        <f t="shared" si="62"/>
        <v>15670</v>
      </c>
      <c r="U638" s="24">
        <f t="shared" si="63"/>
        <v>3011.82</v>
      </c>
      <c r="V638" s="4">
        <v>0</v>
      </c>
      <c r="W638" s="4"/>
      <c r="X638" s="28" t="str">
        <f t="shared" si="64"/>
        <v>CHOOSE FORMULA</v>
      </c>
      <c r="Y638" s="4"/>
      <c r="Z638" s="4">
        <v>22278</v>
      </c>
    </row>
    <row r="639" spans="1:26">
      <c r="A639" s="1" t="s">
        <v>6</v>
      </c>
      <c r="B639" s="1" t="s">
        <v>244</v>
      </c>
      <c r="C639" s="1" t="s">
        <v>266</v>
      </c>
      <c r="D639" s="1" t="s">
        <v>349</v>
      </c>
      <c r="E639" s="1" t="s">
        <v>8</v>
      </c>
      <c r="F639" s="1" t="s">
        <v>350</v>
      </c>
      <c r="G639" s="4">
        <v>0</v>
      </c>
      <c r="H639" s="4">
        <v>0</v>
      </c>
      <c r="I639" s="4">
        <v>0</v>
      </c>
      <c r="J639" s="4">
        <v>0</v>
      </c>
      <c r="K639" s="4">
        <v>366.46</v>
      </c>
      <c r="L639" s="4">
        <v>1821.51</v>
      </c>
      <c r="M639" s="4">
        <v>3149.96</v>
      </c>
      <c r="N639" s="24">
        <f>IF(AND(B639="60",C639="32"),(J639/'FD Date'!$B$4*'FD Date'!$B$6+K639),(J639/Date!$B$4*Date!$B$6+K639))</f>
        <v>366.46</v>
      </c>
      <c r="O639" s="24">
        <f t="shared" si="60"/>
        <v>0</v>
      </c>
      <c r="P639" s="24">
        <f>K639/Date!$B$2*Date!$B$3+K639</f>
        <v>549.68999999999994</v>
      </c>
      <c r="Q639" s="24">
        <f>J639*Date!$B$3+K639</f>
        <v>366.46</v>
      </c>
      <c r="R639" s="24">
        <f t="shared" si="61"/>
        <v>633.72385636093122</v>
      </c>
      <c r="S639" s="24">
        <f>J639/2*Date!$B$7+K639</f>
        <v>366.46</v>
      </c>
      <c r="T639" s="24">
        <f t="shared" si="62"/>
        <v>0</v>
      </c>
      <c r="U639" s="24">
        <f t="shared" si="63"/>
        <v>366.46</v>
      </c>
      <c r="V639" s="4">
        <v>0</v>
      </c>
      <c r="W639" s="4"/>
      <c r="X639" s="28" t="str">
        <f t="shared" si="64"/>
        <v>CHOOSE FORMULA</v>
      </c>
      <c r="Y639" s="4"/>
      <c r="Z639" s="4">
        <v>328</v>
      </c>
    </row>
    <row r="640" spans="1:26">
      <c r="A640" s="1" t="s">
        <v>6</v>
      </c>
      <c r="B640" s="1" t="s">
        <v>244</v>
      </c>
      <c r="C640" s="1" t="s">
        <v>266</v>
      </c>
      <c r="D640" s="1" t="s">
        <v>351</v>
      </c>
      <c r="E640" s="1" t="s">
        <v>8</v>
      </c>
      <c r="F640" s="1" t="s">
        <v>352</v>
      </c>
      <c r="G640" s="4">
        <v>6720</v>
      </c>
      <c r="H640" s="4">
        <v>0</v>
      </c>
      <c r="I640" s="4">
        <v>6720</v>
      </c>
      <c r="J640" s="4">
        <v>196.78</v>
      </c>
      <c r="K640" s="4">
        <v>2238.29</v>
      </c>
      <c r="L640" s="4">
        <v>3693.41</v>
      </c>
      <c r="M640" s="4">
        <v>5322.98</v>
      </c>
      <c r="N640" s="24">
        <f>IF(AND(B640="60",C640="32"),(J640/'FD Date'!$B$4*'FD Date'!$B$6+K640),(J640/Date!$B$4*Date!$B$6+K640))</f>
        <v>3222.19</v>
      </c>
      <c r="O640" s="24">
        <f t="shared" si="60"/>
        <v>393.56</v>
      </c>
      <c r="P640" s="24">
        <f>K640/Date!$B$2*Date!$B$3+K640</f>
        <v>3357.4349999999999</v>
      </c>
      <c r="Q640" s="24">
        <f>J640*Date!$B$3+K640</f>
        <v>3025.41</v>
      </c>
      <c r="R640" s="24">
        <f t="shared" si="61"/>
        <v>3225.8462786963805</v>
      </c>
      <c r="S640" s="24">
        <f>J640/2*Date!$B$7+K640</f>
        <v>3025.41</v>
      </c>
      <c r="T640" s="24">
        <f t="shared" si="62"/>
        <v>6720</v>
      </c>
      <c r="U640" s="24">
        <f t="shared" si="63"/>
        <v>2238.29</v>
      </c>
      <c r="V640" s="4">
        <v>0</v>
      </c>
      <c r="W640" s="4"/>
      <c r="X640" s="28" t="str">
        <f t="shared" si="64"/>
        <v>CHOOSE FORMULA</v>
      </c>
      <c r="Y640" s="4"/>
      <c r="Z640" s="4">
        <v>4172</v>
      </c>
    </row>
    <row r="641" spans="1:26">
      <c r="A641" s="1" t="s">
        <v>6</v>
      </c>
      <c r="B641" s="1" t="s">
        <v>244</v>
      </c>
      <c r="C641" s="1" t="s">
        <v>266</v>
      </c>
      <c r="D641" s="1" t="s">
        <v>355</v>
      </c>
      <c r="E641" s="1" t="s">
        <v>8</v>
      </c>
      <c r="F641" s="1" t="s">
        <v>356</v>
      </c>
      <c r="G641" s="4">
        <v>650</v>
      </c>
      <c r="H641" s="4">
        <v>0</v>
      </c>
      <c r="I641" s="4">
        <v>650</v>
      </c>
      <c r="J641" s="4">
        <v>22.5</v>
      </c>
      <c r="K641" s="4">
        <v>304.76</v>
      </c>
      <c r="L641" s="4">
        <v>534.26</v>
      </c>
      <c r="M641" s="4">
        <v>771.91</v>
      </c>
      <c r="N641" s="24">
        <f>IF(AND(B641="60",C641="32"),(J641/'FD Date'!$B$4*'FD Date'!$B$6+K641),(J641/Date!$B$4*Date!$B$6+K641))</f>
        <v>417.26</v>
      </c>
      <c r="O641" s="24">
        <f t="shared" si="60"/>
        <v>45</v>
      </c>
      <c r="P641" s="24">
        <f>K641/Date!$B$2*Date!$B$3+K641</f>
        <v>457.14</v>
      </c>
      <c r="Q641" s="24">
        <f>J641*Date!$B$3+K641</f>
        <v>394.76</v>
      </c>
      <c r="R641" s="24">
        <f t="shared" si="61"/>
        <v>440.32360947853101</v>
      </c>
      <c r="S641" s="24">
        <f>J641/2*Date!$B$7+K641</f>
        <v>394.76</v>
      </c>
      <c r="T641" s="24">
        <f t="shared" si="62"/>
        <v>650</v>
      </c>
      <c r="U641" s="24">
        <f t="shared" si="63"/>
        <v>304.76</v>
      </c>
      <c r="V641" s="4">
        <v>0</v>
      </c>
      <c r="W641" s="4"/>
      <c r="X641" s="28" t="str">
        <f t="shared" si="64"/>
        <v>CHOOSE FORMULA</v>
      </c>
      <c r="Y641" s="4"/>
      <c r="Z641" s="4">
        <v>498</v>
      </c>
    </row>
    <row r="642" spans="1:26">
      <c r="A642" s="1" t="s">
        <v>6</v>
      </c>
      <c r="B642" s="1" t="s">
        <v>244</v>
      </c>
      <c r="C642" s="1" t="s">
        <v>266</v>
      </c>
      <c r="D642" s="1" t="s">
        <v>357</v>
      </c>
      <c r="E642" s="1" t="s">
        <v>8</v>
      </c>
      <c r="F642" s="1" t="s">
        <v>358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18.95</v>
      </c>
      <c r="M642" s="4">
        <v>75.8</v>
      </c>
      <c r="N642" s="24">
        <f>IF(AND(B642="60",C642="32"),(J642/'FD Date'!$B$4*'FD Date'!$B$6+K642),(J642/Date!$B$4*Date!$B$6+K642))</f>
        <v>0</v>
      </c>
      <c r="O642" s="24">
        <f t="shared" si="60"/>
        <v>0</v>
      </c>
      <c r="P642" s="24">
        <f>K642/Date!$B$2*Date!$B$3+K642</f>
        <v>0</v>
      </c>
      <c r="Q642" s="24">
        <f>J642*Date!$B$3+K642</f>
        <v>0</v>
      </c>
      <c r="R642" s="24">
        <f t="shared" si="61"/>
        <v>0</v>
      </c>
      <c r="S642" s="24">
        <f>J642/2*Date!$B$7+K642</f>
        <v>0</v>
      </c>
      <c r="T642" s="24">
        <f t="shared" si="62"/>
        <v>0</v>
      </c>
      <c r="U642" s="24">
        <f t="shared" si="63"/>
        <v>0</v>
      </c>
      <c r="V642" s="4">
        <v>0</v>
      </c>
      <c r="W642" s="4"/>
      <c r="X642" s="28" t="str">
        <f t="shared" si="64"/>
        <v>CHOOSE FORMULA</v>
      </c>
      <c r="Y642" s="4"/>
      <c r="Z642" s="4">
        <v>0</v>
      </c>
    </row>
    <row r="643" spans="1:26">
      <c r="A643" s="1" t="s">
        <v>6</v>
      </c>
      <c r="B643" s="1" t="s">
        <v>244</v>
      </c>
      <c r="C643" s="1" t="s">
        <v>266</v>
      </c>
      <c r="D643" s="1" t="s">
        <v>359</v>
      </c>
      <c r="E643" s="1" t="s">
        <v>8</v>
      </c>
      <c r="F643" s="1" t="s">
        <v>360</v>
      </c>
      <c r="G643" s="4">
        <v>1000</v>
      </c>
      <c r="H643" s="4">
        <v>0</v>
      </c>
      <c r="I643" s="4">
        <v>1000</v>
      </c>
      <c r="J643" s="4">
        <v>0</v>
      </c>
      <c r="K643" s="4">
        <v>0</v>
      </c>
      <c r="L643" s="4">
        <v>0</v>
      </c>
      <c r="M643" s="4">
        <v>0</v>
      </c>
      <c r="N643" s="24">
        <f>IF(AND(B643="60",C643="32"),(J643/'FD Date'!$B$4*'FD Date'!$B$6+K643),(J643/Date!$B$4*Date!$B$6+K643))</f>
        <v>0</v>
      </c>
      <c r="O643" s="24">
        <f t="shared" si="60"/>
        <v>0</v>
      </c>
      <c r="P643" s="24">
        <f>K643/Date!$B$2*Date!$B$3+K643</f>
        <v>0</v>
      </c>
      <c r="Q643" s="24">
        <f>J643*Date!$B$3+K643</f>
        <v>0</v>
      </c>
      <c r="R643" s="24">
        <f t="shared" si="61"/>
        <v>0</v>
      </c>
      <c r="S643" s="24">
        <f>J643/2*Date!$B$7+K643</f>
        <v>0</v>
      </c>
      <c r="T643" s="24">
        <f t="shared" si="62"/>
        <v>1000</v>
      </c>
      <c r="U643" s="24">
        <f t="shared" si="63"/>
        <v>0</v>
      </c>
      <c r="V643" s="4">
        <v>0</v>
      </c>
      <c r="W643" s="4"/>
      <c r="X643" s="28" t="str">
        <f t="shared" si="64"/>
        <v>CHOOSE FORMULA</v>
      </c>
      <c r="Y643" s="4"/>
      <c r="Z643" s="4">
        <v>1000</v>
      </c>
    </row>
    <row r="644" spans="1:26">
      <c r="A644" s="1" t="s">
        <v>6</v>
      </c>
      <c r="B644" s="1" t="s">
        <v>244</v>
      </c>
      <c r="C644" s="1" t="s">
        <v>266</v>
      </c>
      <c r="D644" s="1" t="s">
        <v>361</v>
      </c>
      <c r="E644" s="1" t="s">
        <v>8</v>
      </c>
      <c r="F644" s="1" t="s">
        <v>362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24">
        <f>IF(AND(B644="60",C644="32"),(J644/'FD Date'!$B$4*'FD Date'!$B$6+K644),(J644/Date!$B$4*Date!$B$6+K644))</f>
        <v>0</v>
      </c>
      <c r="O644" s="24">
        <f t="shared" si="60"/>
        <v>0</v>
      </c>
      <c r="P644" s="24">
        <f>K644/Date!$B$2*Date!$B$3+K644</f>
        <v>0</v>
      </c>
      <c r="Q644" s="24">
        <f>J644*Date!$B$3+K644</f>
        <v>0</v>
      </c>
      <c r="R644" s="24">
        <f t="shared" si="61"/>
        <v>0</v>
      </c>
      <c r="S644" s="24">
        <f>J644/2*Date!$B$7+K644</f>
        <v>0</v>
      </c>
      <c r="T644" s="24">
        <f t="shared" si="62"/>
        <v>0</v>
      </c>
      <c r="U644" s="24">
        <f t="shared" si="63"/>
        <v>0</v>
      </c>
      <c r="V644" s="4">
        <v>0</v>
      </c>
      <c r="W644" s="4"/>
      <c r="X644" s="28" t="str">
        <f t="shared" si="64"/>
        <v>CHOOSE FORMULA</v>
      </c>
      <c r="Y644" s="4"/>
      <c r="Z644" s="4">
        <v>0</v>
      </c>
    </row>
    <row r="645" spans="1:26">
      <c r="A645" s="1" t="s">
        <v>6</v>
      </c>
      <c r="B645" s="1" t="s">
        <v>244</v>
      </c>
      <c r="C645" s="1" t="s">
        <v>266</v>
      </c>
      <c r="D645" s="1" t="s">
        <v>284</v>
      </c>
      <c r="E645" s="1" t="s">
        <v>8</v>
      </c>
      <c r="F645" s="1" t="s">
        <v>285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24">
        <f>IF(AND(B645="60",C645="32"),(J645/'FD Date'!$B$4*'FD Date'!$B$6+K645),(J645/Date!$B$4*Date!$B$6+K645))</f>
        <v>0</v>
      </c>
      <c r="O645" s="24">
        <f t="shared" si="60"/>
        <v>0</v>
      </c>
      <c r="P645" s="24">
        <f>K645/Date!$B$2*Date!$B$3+K645</f>
        <v>0</v>
      </c>
      <c r="Q645" s="24">
        <f>J645*Date!$B$3+K645</f>
        <v>0</v>
      </c>
      <c r="R645" s="24">
        <f t="shared" si="61"/>
        <v>0</v>
      </c>
      <c r="S645" s="24">
        <f>J645/2*Date!$B$7+K645</f>
        <v>0</v>
      </c>
      <c r="T645" s="24">
        <f t="shared" si="62"/>
        <v>0</v>
      </c>
      <c r="U645" s="24">
        <f t="shared" si="63"/>
        <v>0</v>
      </c>
      <c r="V645" s="4">
        <v>0</v>
      </c>
      <c r="W645" s="4"/>
      <c r="X645" s="28" t="str">
        <f t="shared" si="64"/>
        <v>CHOOSE FORMULA</v>
      </c>
      <c r="Y645" s="4"/>
      <c r="Z645" s="4">
        <v>0</v>
      </c>
    </row>
    <row r="646" spans="1:26">
      <c r="A646" s="1" t="s">
        <v>6</v>
      </c>
      <c r="B646" s="1" t="s">
        <v>244</v>
      </c>
      <c r="C646" s="1" t="s">
        <v>266</v>
      </c>
      <c r="D646" s="1" t="s">
        <v>363</v>
      </c>
      <c r="E646" s="1" t="s">
        <v>8</v>
      </c>
      <c r="F646" s="1" t="s">
        <v>364</v>
      </c>
      <c r="G646" s="4">
        <v>7350</v>
      </c>
      <c r="H646" s="4">
        <v>0</v>
      </c>
      <c r="I646" s="4">
        <v>7350</v>
      </c>
      <c r="J646" s="4">
        <v>326.02999999999997</v>
      </c>
      <c r="K646" s="4">
        <v>5284.22</v>
      </c>
      <c r="L646" s="4">
        <v>4343.51</v>
      </c>
      <c r="M646" s="4">
        <v>5541.39</v>
      </c>
      <c r="N646" s="24">
        <f>IF(AND(B646="60",C646="32"),(J646/'FD Date'!$B$4*'FD Date'!$B$6+K646),(J646/Date!$B$4*Date!$B$6+K646))</f>
        <v>6914.37</v>
      </c>
      <c r="O646" s="24">
        <f t="shared" si="60"/>
        <v>652.05999999999995</v>
      </c>
      <c r="P646" s="24">
        <f>K646/Date!$B$2*Date!$B$3+K646</f>
        <v>7926.33</v>
      </c>
      <c r="Q646" s="24">
        <f>J646*Date!$B$3+K646</f>
        <v>6588.34</v>
      </c>
      <c r="R646" s="24">
        <f t="shared" si="61"/>
        <v>6741.5348107406226</v>
      </c>
      <c r="S646" s="24">
        <f>J646/2*Date!$B$7+K646</f>
        <v>6588.34</v>
      </c>
      <c r="T646" s="24">
        <f t="shared" si="62"/>
        <v>7350</v>
      </c>
      <c r="U646" s="24">
        <f t="shared" si="63"/>
        <v>5284.22</v>
      </c>
      <c r="V646" s="4">
        <v>0</v>
      </c>
      <c r="W646" s="4"/>
      <c r="X646" s="28" t="str">
        <f t="shared" si="64"/>
        <v>CHOOSE FORMULA</v>
      </c>
      <c r="Y646" s="4"/>
      <c r="Z646" s="4">
        <v>7350</v>
      </c>
    </row>
    <row r="647" spans="1:26">
      <c r="A647" s="1" t="s">
        <v>6</v>
      </c>
      <c r="B647" s="1" t="s">
        <v>244</v>
      </c>
      <c r="C647" s="1" t="s">
        <v>266</v>
      </c>
      <c r="D647" s="1" t="s">
        <v>365</v>
      </c>
      <c r="E647" s="1" t="s">
        <v>8</v>
      </c>
      <c r="F647" s="1" t="s">
        <v>366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476.45</v>
      </c>
      <c r="M647" s="4">
        <v>0</v>
      </c>
      <c r="N647" s="24">
        <f>IF(AND(B647="60",C647="32"),(J647/'FD Date'!$B$4*'FD Date'!$B$6+K647),(J647/Date!$B$4*Date!$B$6+K647))</f>
        <v>0</v>
      </c>
      <c r="O647" s="24">
        <f t="shared" si="60"/>
        <v>0</v>
      </c>
      <c r="P647" s="24">
        <f>K647/Date!$B$2*Date!$B$3+K647</f>
        <v>0</v>
      </c>
      <c r="Q647" s="24">
        <f>J647*Date!$B$3+K647</f>
        <v>0</v>
      </c>
      <c r="R647" s="24">
        <f t="shared" si="61"/>
        <v>0</v>
      </c>
      <c r="S647" s="24">
        <f>J647/2*Date!$B$7+K647</f>
        <v>0</v>
      </c>
      <c r="T647" s="24">
        <f t="shared" si="62"/>
        <v>0</v>
      </c>
      <c r="U647" s="24">
        <f t="shared" si="63"/>
        <v>0</v>
      </c>
      <c r="V647" s="4">
        <v>0</v>
      </c>
      <c r="W647" s="4"/>
      <c r="X647" s="28" t="str">
        <f t="shared" si="64"/>
        <v>CHOOSE FORMULA</v>
      </c>
      <c r="Y647" s="4"/>
      <c r="Z647" s="4">
        <v>0</v>
      </c>
    </row>
    <row r="648" spans="1:26">
      <c r="A648" s="1" t="s">
        <v>6</v>
      </c>
      <c r="B648" s="1" t="s">
        <v>244</v>
      </c>
      <c r="C648" s="1" t="s">
        <v>266</v>
      </c>
      <c r="D648" s="1" t="s">
        <v>367</v>
      </c>
      <c r="E648" s="1" t="s">
        <v>8</v>
      </c>
      <c r="F648" s="1" t="s">
        <v>368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153.63</v>
      </c>
      <c r="M648" s="4">
        <v>0</v>
      </c>
      <c r="N648" s="24">
        <f>IF(AND(B648="60",C648="32"),(J648/'FD Date'!$B$4*'FD Date'!$B$6+K648),(J648/Date!$B$4*Date!$B$6+K648))</f>
        <v>0</v>
      </c>
      <c r="O648" s="24">
        <f t="shared" si="60"/>
        <v>0</v>
      </c>
      <c r="P648" s="24">
        <f>K648/Date!$B$2*Date!$B$3+K648</f>
        <v>0</v>
      </c>
      <c r="Q648" s="24">
        <f>J648*Date!$B$3+K648</f>
        <v>0</v>
      </c>
      <c r="R648" s="24">
        <f t="shared" si="61"/>
        <v>0</v>
      </c>
      <c r="S648" s="24">
        <f>J648/2*Date!$B$7+K648</f>
        <v>0</v>
      </c>
      <c r="T648" s="24">
        <f t="shared" si="62"/>
        <v>0</v>
      </c>
      <c r="U648" s="24">
        <f t="shared" si="63"/>
        <v>0</v>
      </c>
      <c r="V648" s="4">
        <v>0</v>
      </c>
      <c r="W648" s="4"/>
      <c r="X648" s="28" t="str">
        <f t="shared" si="64"/>
        <v>CHOOSE FORMULA</v>
      </c>
      <c r="Y648" s="4"/>
      <c r="Z648" s="4">
        <v>0</v>
      </c>
    </row>
    <row r="649" spans="1:26">
      <c r="A649" s="1" t="s">
        <v>6</v>
      </c>
      <c r="B649" s="1" t="s">
        <v>244</v>
      </c>
      <c r="C649" s="1" t="s">
        <v>266</v>
      </c>
      <c r="D649" s="1" t="s">
        <v>436</v>
      </c>
      <c r="E649" s="1" t="s">
        <v>8</v>
      </c>
      <c r="F649" s="1" t="s">
        <v>437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24">
        <f>IF(AND(B649="60",C649="32"),(J649/'FD Date'!$B$4*'FD Date'!$B$6+K649),(J649/Date!$B$4*Date!$B$6+K649))</f>
        <v>0</v>
      </c>
      <c r="O649" s="24">
        <f t="shared" si="60"/>
        <v>0</v>
      </c>
      <c r="P649" s="24">
        <f>K649/Date!$B$2*Date!$B$3+K649</f>
        <v>0</v>
      </c>
      <c r="Q649" s="24">
        <f>J649*Date!$B$3+K649</f>
        <v>0</v>
      </c>
      <c r="R649" s="24">
        <f t="shared" si="61"/>
        <v>0</v>
      </c>
      <c r="S649" s="24">
        <f>J649/2*Date!$B$7+K649</f>
        <v>0</v>
      </c>
      <c r="T649" s="24">
        <f t="shared" si="62"/>
        <v>0</v>
      </c>
      <c r="U649" s="24">
        <f t="shared" si="63"/>
        <v>0</v>
      </c>
      <c r="V649" s="4">
        <v>0</v>
      </c>
      <c r="W649" s="4"/>
      <c r="X649" s="28" t="str">
        <f t="shared" si="64"/>
        <v>CHOOSE FORMULA</v>
      </c>
      <c r="Y649" s="4"/>
      <c r="Z649" s="4">
        <v>0</v>
      </c>
    </row>
    <row r="650" spans="1:26">
      <c r="A650" s="1" t="s">
        <v>6</v>
      </c>
      <c r="B650" s="1" t="s">
        <v>244</v>
      </c>
      <c r="C650" s="1" t="s">
        <v>266</v>
      </c>
      <c r="D650" s="1" t="s">
        <v>470</v>
      </c>
      <c r="E650" s="1" t="s">
        <v>8</v>
      </c>
      <c r="F650" s="1" t="s">
        <v>471</v>
      </c>
      <c r="G650" s="4">
        <v>100</v>
      </c>
      <c r="H650" s="4">
        <v>0</v>
      </c>
      <c r="I650" s="4">
        <v>100</v>
      </c>
      <c r="J650" s="4">
        <v>0</v>
      </c>
      <c r="K650" s="4">
        <v>0</v>
      </c>
      <c r="L650" s="4">
        <v>0</v>
      </c>
      <c r="M650" s="4">
        <v>0</v>
      </c>
      <c r="N650" s="24">
        <f>IF(AND(B650="60",C650="32"),(J650/'FD Date'!$B$4*'FD Date'!$B$6+K650),(J650/Date!$B$4*Date!$B$6+K650))</f>
        <v>0</v>
      </c>
      <c r="O650" s="24">
        <f t="shared" si="60"/>
        <v>0</v>
      </c>
      <c r="P650" s="24">
        <f>K650/Date!$B$2*Date!$B$3+K650</f>
        <v>0</v>
      </c>
      <c r="Q650" s="24">
        <f>J650*Date!$B$3+K650</f>
        <v>0</v>
      </c>
      <c r="R650" s="24">
        <f t="shared" si="61"/>
        <v>0</v>
      </c>
      <c r="S650" s="24">
        <f>J650/2*Date!$B$7+K650</f>
        <v>0</v>
      </c>
      <c r="T650" s="24">
        <f t="shared" si="62"/>
        <v>100</v>
      </c>
      <c r="U650" s="24">
        <f t="shared" si="63"/>
        <v>0</v>
      </c>
      <c r="V650" s="4">
        <v>0</v>
      </c>
      <c r="W650" s="4"/>
      <c r="X650" s="28" t="str">
        <f t="shared" si="64"/>
        <v>CHOOSE FORMULA</v>
      </c>
      <c r="Y650" s="4"/>
      <c r="Z650" s="4">
        <v>0</v>
      </c>
    </row>
    <row r="651" spans="1:26">
      <c r="A651" s="1" t="s">
        <v>6</v>
      </c>
      <c r="B651" s="1" t="s">
        <v>244</v>
      </c>
      <c r="C651" s="1" t="s">
        <v>266</v>
      </c>
      <c r="D651" s="1" t="s">
        <v>438</v>
      </c>
      <c r="E651" s="1" t="s">
        <v>8</v>
      </c>
      <c r="F651" s="1" t="s">
        <v>439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24">
        <f>IF(AND(B651="60",C651="32"),(J651/'FD Date'!$B$4*'FD Date'!$B$6+K651),(J651/Date!$B$4*Date!$B$6+K651))</f>
        <v>0</v>
      </c>
      <c r="O651" s="24">
        <f t="shared" si="60"/>
        <v>0</v>
      </c>
      <c r="P651" s="24">
        <f>K651/Date!$B$2*Date!$B$3+K651</f>
        <v>0</v>
      </c>
      <c r="Q651" s="24">
        <f>J651*Date!$B$3+K651</f>
        <v>0</v>
      </c>
      <c r="R651" s="24">
        <f t="shared" si="61"/>
        <v>0</v>
      </c>
      <c r="S651" s="24">
        <f>J651/2*Date!$B$7+K651</f>
        <v>0</v>
      </c>
      <c r="T651" s="24">
        <f t="shared" si="62"/>
        <v>0</v>
      </c>
      <c r="U651" s="24">
        <f t="shared" si="63"/>
        <v>0</v>
      </c>
      <c r="V651" s="4">
        <v>0</v>
      </c>
      <c r="W651" s="4"/>
      <c r="X651" s="28" t="str">
        <f t="shared" si="64"/>
        <v>CHOOSE FORMULA</v>
      </c>
      <c r="Y651" s="4"/>
      <c r="Z651" s="4">
        <v>0</v>
      </c>
    </row>
    <row r="652" spans="1:26">
      <c r="A652" s="1" t="s">
        <v>6</v>
      </c>
      <c r="B652" s="1" t="s">
        <v>244</v>
      </c>
      <c r="C652" s="1" t="s">
        <v>266</v>
      </c>
      <c r="D652" s="1" t="s">
        <v>478</v>
      </c>
      <c r="E652" s="1" t="s">
        <v>8</v>
      </c>
      <c r="F652" s="1" t="s">
        <v>479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24">
        <f>IF(AND(B652="60",C652="32"),(J652/'FD Date'!$B$4*'FD Date'!$B$6+K652),(J652/Date!$B$4*Date!$B$6+K652))</f>
        <v>0</v>
      </c>
      <c r="O652" s="24">
        <f t="shared" si="60"/>
        <v>0</v>
      </c>
      <c r="P652" s="24">
        <f>K652/Date!$B$2*Date!$B$3+K652</f>
        <v>0</v>
      </c>
      <c r="Q652" s="24">
        <f>J652*Date!$B$3+K652</f>
        <v>0</v>
      </c>
      <c r="R652" s="24">
        <f t="shared" si="61"/>
        <v>0</v>
      </c>
      <c r="S652" s="24">
        <f>J652/2*Date!$B$7+K652</f>
        <v>0</v>
      </c>
      <c r="T652" s="24">
        <f t="shared" si="62"/>
        <v>0</v>
      </c>
      <c r="U652" s="24">
        <f t="shared" si="63"/>
        <v>0</v>
      </c>
      <c r="V652" s="4">
        <v>0</v>
      </c>
      <c r="W652" s="4"/>
      <c r="X652" s="28" t="str">
        <f t="shared" si="64"/>
        <v>CHOOSE FORMULA</v>
      </c>
      <c r="Y652" s="4"/>
      <c r="Z652" s="4">
        <v>0</v>
      </c>
    </row>
    <row r="653" spans="1:26">
      <c r="A653" s="1" t="s">
        <v>6</v>
      </c>
      <c r="B653" s="1" t="s">
        <v>244</v>
      </c>
      <c r="C653" s="1" t="s">
        <v>266</v>
      </c>
      <c r="D653" s="1" t="s">
        <v>388</v>
      </c>
      <c r="E653" s="1" t="s">
        <v>8</v>
      </c>
      <c r="F653" s="1" t="s">
        <v>389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24">
        <f>IF(AND(B653="60",C653="32"),(J653/'FD Date'!$B$4*'FD Date'!$B$6+K653),(J653/Date!$B$4*Date!$B$6+K653))</f>
        <v>0</v>
      </c>
      <c r="O653" s="24">
        <f t="shared" si="60"/>
        <v>0</v>
      </c>
      <c r="P653" s="24">
        <f>K653/Date!$B$2*Date!$B$3+K653</f>
        <v>0</v>
      </c>
      <c r="Q653" s="24">
        <f>J653*Date!$B$3+K653</f>
        <v>0</v>
      </c>
      <c r="R653" s="24">
        <f t="shared" si="61"/>
        <v>0</v>
      </c>
      <c r="S653" s="24">
        <f>J653/2*Date!$B$7+K653</f>
        <v>0</v>
      </c>
      <c r="T653" s="24">
        <f t="shared" si="62"/>
        <v>0</v>
      </c>
      <c r="U653" s="24">
        <f t="shared" si="63"/>
        <v>0</v>
      </c>
      <c r="V653" s="4">
        <v>0</v>
      </c>
      <c r="W653" s="4"/>
      <c r="X653" s="28" t="str">
        <f t="shared" si="64"/>
        <v>CHOOSE FORMULA</v>
      </c>
      <c r="Y653" s="4"/>
      <c r="Z653" s="4">
        <v>0</v>
      </c>
    </row>
    <row r="654" spans="1:26">
      <c r="A654" s="1" t="s">
        <v>6</v>
      </c>
      <c r="B654" s="1" t="s">
        <v>244</v>
      </c>
      <c r="C654" s="1" t="s">
        <v>266</v>
      </c>
      <c r="D654" s="1" t="s">
        <v>431</v>
      </c>
      <c r="E654" s="1" t="s">
        <v>8</v>
      </c>
      <c r="F654" s="1" t="s">
        <v>432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24">
        <f>IF(AND(B654="60",C654="32"),(J654/'FD Date'!$B$4*'FD Date'!$B$6+K654),(J654/Date!$B$4*Date!$B$6+K654))</f>
        <v>0</v>
      </c>
      <c r="O654" s="24">
        <f t="shared" si="60"/>
        <v>0</v>
      </c>
      <c r="P654" s="24">
        <f>K654/Date!$B$2*Date!$B$3+K654</f>
        <v>0</v>
      </c>
      <c r="Q654" s="24">
        <f>J654*Date!$B$3+K654</f>
        <v>0</v>
      </c>
      <c r="R654" s="24">
        <f t="shared" si="61"/>
        <v>0</v>
      </c>
      <c r="S654" s="24">
        <f>J654/2*Date!$B$7+K654</f>
        <v>0</v>
      </c>
      <c r="T654" s="24">
        <f t="shared" si="62"/>
        <v>0</v>
      </c>
      <c r="U654" s="24">
        <f t="shared" si="63"/>
        <v>0</v>
      </c>
      <c r="V654" s="4">
        <v>0</v>
      </c>
      <c r="W654" s="4"/>
      <c r="X654" s="28" t="str">
        <f t="shared" si="64"/>
        <v>CHOOSE FORMULA</v>
      </c>
      <c r="Y654" s="4"/>
      <c r="Z654" s="4">
        <v>0</v>
      </c>
    </row>
    <row r="655" spans="1:26">
      <c r="A655" s="1" t="s">
        <v>6</v>
      </c>
      <c r="B655" s="1" t="s">
        <v>244</v>
      </c>
      <c r="C655" s="1" t="s">
        <v>266</v>
      </c>
      <c r="D655" s="1" t="s">
        <v>480</v>
      </c>
      <c r="E655" s="1" t="s">
        <v>8</v>
      </c>
      <c r="F655" s="1" t="s">
        <v>481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23.91</v>
      </c>
      <c r="M655" s="4">
        <v>0</v>
      </c>
      <c r="N655" s="24">
        <f>IF(AND(B655="60",C655="32"),(J655/'FD Date'!$B$4*'FD Date'!$B$6+K655),(J655/Date!$B$4*Date!$B$6+K655))</f>
        <v>0</v>
      </c>
      <c r="O655" s="24">
        <f t="shared" si="60"/>
        <v>0</v>
      </c>
      <c r="P655" s="24">
        <f>K655/Date!$B$2*Date!$B$3+K655</f>
        <v>0</v>
      </c>
      <c r="Q655" s="24">
        <f>J655*Date!$B$3+K655</f>
        <v>0</v>
      </c>
      <c r="R655" s="24">
        <f t="shared" si="61"/>
        <v>0</v>
      </c>
      <c r="S655" s="24">
        <f>J655/2*Date!$B$7+K655</f>
        <v>0</v>
      </c>
      <c r="T655" s="24">
        <f t="shared" si="62"/>
        <v>0</v>
      </c>
      <c r="U655" s="24">
        <f t="shared" si="63"/>
        <v>0</v>
      </c>
      <c r="V655" s="4">
        <v>0</v>
      </c>
      <c r="W655" s="4"/>
      <c r="X655" s="28" t="str">
        <f t="shared" si="64"/>
        <v>CHOOSE FORMULA</v>
      </c>
      <c r="Y655" s="4"/>
      <c r="Z655" s="4">
        <v>0</v>
      </c>
    </row>
    <row r="656" spans="1:26">
      <c r="A656" s="1" t="s">
        <v>6</v>
      </c>
      <c r="B656" s="1" t="s">
        <v>244</v>
      </c>
      <c r="C656" s="1" t="s">
        <v>266</v>
      </c>
      <c r="D656" s="1" t="s">
        <v>482</v>
      </c>
      <c r="E656" s="1" t="s">
        <v>8</v>
      </c>
      <c r="F656" s="1" t="s">
        <v>483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24">
        <f>IF(AND(B656="60",C656="32"),(J656/'FD Date'!$B$4*'FD Date'!$B$6+K656),(J656/Date!$B$4*Date!$B$6+K656))</f>
        <v>0</v>
      </c>
      <c r="O656" s="24">
        <f t="shared" si="60"/>
        <v>0</v>
      </c>
      <c r="P656" s="24">
        <f>K656/Date!$B$2*Date!$B$3+K656</f>
        <v>0</v>
      </c>
      <c r="Q656" s="24">
        <f>J656*Date!$B$3+K656</f>
        <v>0</v>
      </c>
      <c r="R656" s="24">
        <f t="shared" si="61"/>
        <v>0</v>
      </c>
      <c r="S656" s="24">
        <f>J656/2*Date!$B$7+K656</f>
        <v>0</v>
      </c>
      <c r="T656" s="24">
        <f t="shared" si="62"/>
        <v>0</v>
      </c>
      <c r="U656" s="24">
        <f t="shared" si="63"/>
        <v>0</v>
      </c>
      <c r="V656" s="4">
        <v>0</v>
      </c>
      <c r="W656" s="4"/>
      <c r="X656" s="28" t="str">
        <f t="shared" si="64"/>
        <v>CHOOSE FORMULA</v>
      </c>
      <c r="Y656" s="4"/>
      <c r="Z656" s="4">
        <v>0</v>
      </c>
    </row>
    <row r="657" spans="1:26">
      <c r="A657" s="1" t="s">
        <v>6</v>
      </c>
      <c r="B657" s="1" t="s">
        <v>244</v>
      </c>
      <c r="C657" s="1" t="s">
        <v>266</v>
      </c>
      <c r="D657" s="1" t="s">
        <v>292</v>
      </c>
      <c r="E657" s="1" t="s">
        <v>8</v>
      </c>
      <c r="F657" s="1" t="s">
        <v>293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24">
        <f>IF(AND(B657="60",C657="32"),(J657/'FD Date'!$B$4*'FD Date'!$B$6+K657),(J657/Date!$B$4*Date!$B$6+K657))</f>
        <v>0</v>
      </c>
      <c r="O657" s="24">
        <f t="shared" si="60"/>
        <v>0</v>
      </c>
      <c r="P657" s="24">
        <f>K657/Date!$B$2*Date!$B$3+K657</f>
        <v>0</v>
      </c>
      <c r="Q657" s="24">
        <f>J657*Date!$B$3+K657</f>
        <v>0</v>
      </c>
      <c r="R657" s="24">
        <f t="shared" si="61"/>
        <v>0</v>
      </c>
      <c r="S657" s="24">
        <f>J657/2*Date!$B$7+K657</f>
        <v>0</v>
      </c>
      <c r="T657" s="24">
        <f t="shared" si="62"/>
        <v>0</v>
      </c>
      <c r="U657" s="24">
        <f t="shared" si="63"/>
        <v>0</v>
      </c>
      <c r="V657" s="4">
        <v>0</v>
      </c>
      <c r="W657" s="4"/>
      <c r="X657" s="28" t="str">
        <f t="shared" si="64"/>
        <v>CHOOSE FORMULA</v>
      </c>
      <c r="Y657" s="4"/>
      <c r="Z657" s="4">
        <v>0</v>
      </c>
    </row>
    <row r="658" spans="1:26">
      <c r="A658" s="1" t="s">
        <v>6</v>
      </c>
      <c r="B658" s="1" t="s">
        <v>244</v>
      </c>
      <c r="C658" s="1" t="s">
        <v>266</v>
      </c>
      <c r="D658" s="1" t="s">
        <v>375</v>
      </c>
      <c r="E658" s="1" t="s">
        <v>8</v>
      </c>
      <c r="F658" s="1" t="s">
        <v>376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24">
        <f>IF(AND(B658="60",C658="32"),(J658/'FD Date'!$B$4*'FD Date'!$B$6+K658),(J658/Date!$B$4*Date!$B$6+K658))</f>
        <v>0</v>
      </c>
      <c r="O658" s="24">
        <f t="shared" si="60"/>
        <v>0</v>
      </c>
      <c r="P658" s="24">
        <f>K658/Date!$B$2*Date!$B$3+K658</f>
        <v>0</v>
      </c>
      <c r="Q658" s="24">
        <f>J658*Date!$B$3+K658</f>
        <v>0</v>
      </c>
      <c r="R658" s="24">
        <f t="shared" si="61"/>
        <v>0</v>
      </c>
      <c r="S658" s="24">
        <f>J658/2*Date!$B$7+K658</f>
        <v>0</v>
      </c>
      <c r="T658" s="24">
        <f t="shared" si="62"/>
        <v>0</v>
      </c>
      <c r="U658" s="24">
        <f t="shared" si="63"/>
        <v>0</v>
      </c>
      <c r="V658" s="4">
        <v>0</v>
      </c>
      <c r="W658" s="4"/>
      <c r="X658" s="28" t="str">
        <f t="shared" si="64"/>
        <v>CHOOSE FORMULA</v>
      </c>
      <c r="Y658" s="4"/>
      <c r="Z658" s="4">
        <v>0</v>
      </c>
    </row>
    <row r="659" spans="1:26">
      <c r="A659" s="1" t="s">
        <v>6</v>
      </c>
      <c r="B659" s="1" t="s">
        <v>244</v>
      </c>
      <c r="C659" s="1" t="s">
        <v>266</v>
      </c>
      <c r="D659" s="1" t="s">
        <v>375</v>
      </c>
      <c r="E659" s="1" t="s">
        <v>13</v>
      </c>
      <c r="F659" s="1" t="s">
        <v>440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24">
        <f>IF(AND(B659="60",C659="32"),(J659/'FD Date'!$B$4*'FD Date'!$B$6+K659),(J659/Date!$B$4*Date!$B$6+K659))</f>
        <v>0</v>
      </c>
      <c r="O659" s="24">
        <f t="shared" si="60"/>
        <v>0</v>
      </c>
      <c r="P659" s="24">
        <f>K659/Date!$B$2*Date!$B$3+K659</f>
        <v>0</v>
      </c>
      <c r="Q659" s="24">
        <f>J659*Date!$B$3+K659</f>
        <v>0</v>
      </c>
      <c r="R659" s="24">
        <f t="shared" si="61"/>
        <v>0</v>
      </c>
      <c r="S659" s="24">
        <f>J659/2*Date!$B$7+K659</f>
        <v>0</v>
      </c>
      <c r="T659" s="24">
        <f t="shared" si="62"/>
        <v>0</v>
      </c>
      <c r="U659" s="24">
        <f t="shared" si="63"/>
        <v>0</v>
      </c>
      <c r="V659" s="4">
        <v>0</v>
      </c>
      <c r="W659" s="4"/>
      <c r="X659" s="28" t="str">
        <f t="shared" si="64"/>
        <v>CHOOSE FORMULA</v>
      </c>
      <c r="Y659" s="4"/>
      <c r="Z659" s="4">
        <v>0</v>
      </c>
    </row>
    <row r="660" spans="1:26">
      <c r="A660" s="1" t="s">
        <v>6</v>
      </c>
      <c r="B660" s="1" t="s">
        <v>244</v>
      </c>
      <c r="C660" s="1" t="s">
        <v>266</v>
      </c>
      <c r="D660" s="1" t="s">
        <v>484</v>
      </c>
      <c r="E660" s="1" t="s">
        <v>8</v>
      </c>
      <c r="F660" s="1" t="s">
        <v>485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24">
        <f>IF(AND(B660="60",C660="32"),(J660/'FD Date'!$B$4*'FD Date'!$B$6+K660),(J660/Date!$B$4*Date!$B$6+K660))</f>
        <v>0</v>
      </c>
      <c r="O660" s="24">
        <f t="shared" si="60"/>
        <v>0</v>
      </c>
      <c r="P660" s="24">
        <f>K660/Date!$B$2*Date!$B$3+K660</f>
        <v>0</v>
      </c>
      <c r="Q660" s="24">
        <f>J660*Date!$B$3+K660</f>
        <v>0</v>
      </c>
      <c r="R660" s="24">
        <f t="shared" si="61"/>
        <v>0</v>
      </c>
      <c r="S660" s="24">
        <f>J660/2*Date!$B$7+K660</f>
        <v>0</v>
      </c>
      <c r="T660" s="24">
        <f t="shared" si="62"/>
        <v>0</v>
      </c>
      <c r="U660" s="24">
        <f t="shared" si="63"/>
        <v>0</v>
      </c>
      <c r="V660" s="4">
        <v>0</v>
      </c>
      <c r="W660" s="4"/>
      <c r="X660" s="28" t="str">
        <f t="shared" si="64"/>
        <v>CHOOSE FORMULA</v>
      </c>
      <c r="Y660" s="4"/>
      <c r="Z660" s="4">
        <v>0</v>
      </c>
    </row>
    <row r="661" spans="1:26">
      <c r="A661" s="1" t="s">
        <v>6</v>
      </c>
      <c r="B661" s="1" t="s">
        <v>244</v>
      </c>
      <c r="C661" s="1" t="s">
        <v>266</v>
      </c>
      <c r="D661" s="1" t="s">
        <v>486</v>
      </c>
      <c r="E661" s="1" t="s">
        <v>8</v>
      </c>
      <c r="F661" s="1" t="s">
        <v>487</v>
      </c>
      <c r="G661" s="4">
        <v>0</v>
      </c>
      <c r="H661" s="4">
        <v>0</v>
      </c>
      <c r="I661" s="4">
        <v>0</v>
      </c>
      <c r="J661" s="4">
        <v>0</v>
      </c>
      <c r="K661" s="4">
        <v>75.3</v>
      </c>
      <c r="L661" s="4">
        <v>0</v>
      </c>
      <c r="M661" s="4">
        <v>0</v>
      </c>
      <c r="N661" s="24">
        <f>IF(AND(B661="60",C661="32"),(J661/'FD Date'!$B$4*'FD Date'!$B$6+K661),(J661/Date!$B$4*Date!$B$6+K661))</f>
        <v>75.3</v>
      </c>
      <c r="O661" s="24">
        <f t="shared" si="60"/>
        <v>0</v>
      </c>
      <c r="P661" s="24">
        <f>K661/Date!$B$2*Date!$B$3+K661</f>
        <v>112.94999999999999</v>
      </c>
      <c r="Q661" s="24">
        <f>J661*Date!$B$3+K661</f>
        <v>75.3</v>
      </c>
      <c r="R661" s="24">
        <f t="shared" si="61"/>
        <v>0</v>
      </c>
      <c r="S661" s="24">
        <f>J661/2*Date!$B$7+K661</f>
        <v>75.3</v>
      </c>
      <c r="T661" s="24">
        <f t="shared" si="62"/>
        <v>0</v>
      </c>
      <c r="U661" s="24">
        <f t="shared" si="63"/>
        <v>75.3</v>
      </c>
      <c r="V661" s="4">
        <v>0</v>
      </c>
      <c r="W661" s="4"/>
      <c r="X661" s="28" t="str">
        <f t="shared" si="64"/>
        <v>CHOOSE FORMULA</v>
      </c>
      <c r="Y661" s="4"/>
      <c r="Z661" s="4">
        <v>0</v>
      </c>
    </row>
    <row r="662" spans="1:26">
      <c r="A662" s="1" t="s">
        <v>6</v>
      </c>
      <c r="B662" s="1" t="s">
        <v>244</v>
      </c>
      <c r="C662" s="1" t="s">
        <v>266</v>
      </c>
      <c r="D662" s="1" t="s">
        <v>297</v>
      </c>
      <c r="E662" s="1" t="s">
        <v>8</v>
      </c>
      <c r="F662" s="1" t="s">
        <v>298</v>
      </c>
      <c r="G662" s="4">
        <v>360</v>
      </c>
      <c r="H662" s="4">
        <v>0</v>
      </c>
      <c r="I662" s="4">
        <v>360</v>
      </c>
      <c r="J662" s="4">
        <v>36.65</v>
      </c>
      <c r="K662" s="4">
        <v>813.09</v>
      </c>
      <c r="L662" s="4">
        <v>452.36</v>
      </c>
      <c r="M662" s="4">
        <v>693.57</v>
      </c>
      <c r="N662" s="24">
        <f>IF(AND(B662="60",C662="32"),(J662/'FD Date'!$B$4*'FD Date'!$B$6+K662),(J662/Date!$B$4*Date!$B$6+K662))</f>
        <v>996.34</v>
      </c>
      <c r="O662" s="24">
        <f t="shared" si="60"/>
        <v>73.3</v>
      </c>
      <c r="P662" s="24">
        <f>K662/Date!$B$2*Date!$B$3+K662</f>
        <v>1219.635</v>
      </c>
      <c r="Q662" s="24">
        <f>J662*Date!$B$3+K662</f>
        <v>959.69</v>
      </c>
      <c r="R662" s="24">
        <f t="shared" si="61"/>
        <v>1246.6505245821911</v>
      </c>
      <c r="S662" s="24">
        <f>J662/2*Date!$B$7+K662</f>
        <v>959.69</v>
      </c>
      <c r="T662" s="24">
        <f t="shared" si="62"/>
        <v>360</v>
      </c>
      <c r="U662" s="24">
        <f t="shared" si="63"/>
        <v>813.09</v>
      </c>
      <c r="V662" s="4">
        <v>0</v>
      </c>
      <c r="W662" s="4"/>
      <c r="X662" s="28" t="str">
        <f t="shared" si="64"/>
        <v>CHOOSE FORMULA</v>
      </c>
      <c r="Y662" s="4"/>
      <c r="Z662" s="4">
        <v>550</v>
      </c>
    </row>
    <row r="663" spans="1:26">
      <c r="A663" s="1" t="s">
        <v>6</v>
      </c>
      <c r="B663" s="1" t="s">
        <v>244</v>
      </c>
      <c r="C663" s="1" t="s">
        <v>266</v>
      </c>
      <c r="D663" s="1" t="s">
        <v>299</v>
      </c>
      <c r="E663" s="1" t="s">
        <v>8</v>
      </c>
      <c r="F663" s="1" t="s">
        <v>300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24">
        <f>IF(AND(B663="60",C663="32"),(J663/'FD Date'!$B$4*'FD Date'!$B$6+K663),(J663/Date!$B$4*Date!$B$6+K663))</f>
        <v>0</v>
      </c>
      <c r="O663" s="24">
        <f t="shared" si="60"/>
        <v>0</v>
      </c>
      <c r="P663" s="24">
        <f>K663/Date!$B$2*Date!$B$3+K663</f>
        <v>0</v>
      </c>
      <c r="Q663" s="24">
        <f>J663*Date!$B$3+K663</f>
        <v>0</v>
      </c>
      <c r="R663" s="24">
        <f t="shared" si="61"/>
        <v>0</v>
      </c>
      <c r="S663" s="24">
        <f>J663/2*Date!$B$7+K663</f>
        <v>0</v>
      </c>
      <c r="T663" s="24">
        <f t="shared" si="62"/>
        <v>0</v>
      </c>
      <c r="U663" s="24">
        <f t="shared" si="63"/>
        <v>0</v>
      </c>
      <c r="V663" s="4">
        <v>0</v>
      </c>
      <c r="W663" s="4"/>
      <c r="X663" s="28" t="str">
        <f t="shared" si="64"/>
        <v>CHOOSE FORMULA</v>
      </c>
      <c r="Y663" s="4"/>
      <c r="Z663" s="4">
        <v>0</v>
      </c>
    </row>
    <row r="664" spans="1:26">
      <c r="A664" s="1" t="s">
        <v>6</v>
      </c>
      <c r="B664" s="1" t="s">
        <v>244</v>
      </c>
      <c r="C664" s="1" t="s">
        <v>266</v>
      </c>
      <c r="D664" s="1" t="s">
        <v>406</v>
      </c>
      <c r="E664" s="1" t="s">
        <v>8</v>
      </c>
      <c r="F664" s="1" t="s">
        <v>407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24">
        <f>IF(AND(B664="60",C664="32"),(J664/'FD Date'!$B$4*'FD Date'!$B$6+K664),(J664/Date!$B$4*Date!$B$6+K664))</f>
        <v>0</v>
      </c>
      <c r="O664" s="24">
        <f t="shared" si="60"/>
        <v>0</v>
      </c>
      <c r="P664" s="24">
        <f>K664/Date!$B$2*Date!$B$3+K664</f>
        <v>0</v>
      </c>
      <c r="Q664" s="24">
        <f>J664*Date!$B$3+K664</f>
        <v>0</v>
      </c>
      <c r="R664" s="24">
        <f t="shared" si="61"/>
        <v>0</v>
      </c>
      <c r="S664" s="24">
        <f>J664/2*Date!$B$7+K664</f>
        <v>0</v>
      </c>
      <c r="T664" s="24">
        <f t="shared" si="62"/>
        <v>0</v>
      </c>
      <c r="U664" s="24">
        <f t="shared" si="63"/>
        <v>0</v>
      </c>
      <c r="V664" s="4">
        <v>0</v>
      </c>
      <c r="W664" s="4"/>
      <c r="X664" s="28" t="str">
        <f t="shared" si="64"/>
        <v>CHOOSE FORMULA</v>
      </c>
      <c r="Y664" s="4"/>
      <c r="Z664" s="4">
        <v>0</v>
      </c>
    </row>
    <row r="665" spans="1:26">
      <c r="A665" s="1" t="s">
        <v>6</v>
      </c>
      <c r="B665" s="1" t="s">
        <v>244</v>
      </c>
      <c r="C665" s="1" t="s">
        <v>266</v>
      </c>
      <c r="D665" s="1" t="s">
        <v>488</v>
      </c>
      <c r="E665" s="1" t="s">
        <v>8</v>
      </c>
      <c r="F665" s="1" t="s">
        <v>489</v>
      </c>
      <c r="G665" s="4">
        <v>328280</v>
      </c>
      <c r="H665" s="4">
        <v>0</v>
      </c>
      <c r="I665" s="4">
        <v>328280</v>
      </c>
      <c r="J665" s="4">
        <v>26202.13</v>
      </c>
      <c r="K665" s="4">
        <v>186536.9</v>
      </c>
      <c r="L665" s="4">
        <v>127890.89</v>
      </c>
      <c r="M665" s="4">
        <v>255818.99</v>
      </c>
      <c r="N665" s="24">
        <f>IF(AND(B665="60",C665="32"),(J665/'FD Date'!$B$4*'FD Date'!$B$6+K665),(J665/Date!$B$4*Date!$B$6+K665))</f>
        <v>317547.55</v>
      </c>
      <c r="O665" s="24">
        <f t="shared" si="60"/>
        <v>52404.26</v>
      </c>
      <c r="P665" s="24">
        <f>K665/Date!$B$2*Date!$B$3+K665</f>
        <v>279805.34999999998</v>
      </c>
      <c r="Q665" s="24">
        <f>J665*Date!$B$3+K665</f>
        <v>291345.42</v>
      </c>
      <c r="R665" s="24">
        <f t="shared" si="61"/>
        <v>373128.07312335534</v>
      </c>
      <c r="S665" s="24">
        <f>J665/2*Date!$B$7+K665</f>
        <v>291345.42</v>
      </c>
      <c r="T665" s="24">
        <f t="shared" si="62"/>
        <v>328280</v>
      </c>
      <c r="U665" s="24">
        <f t="shared" si="63"/>
        <v>186536.9</v>
      </c>
      <c r="V665" s="4">
        <v>0</v>
      </c>
      <c r="W665" s="4"/>
      <c r="X665" s="28" t="str">
        <f t="shared" si="64"/>
        <v>CHOOSE FORMULA</v>
      </c>
      <c r="Y665" s="4"/>
      <c r="Z665" s="4">
        <v>357637</v>
      </c>
    </row>
    <row r="666" spans="1:26">
      <c r="A666" s="1" t="s">
        <v>6</v>
      </c>
      <c r="B666" s="1" t="s">
        <v>244</v>
      </c>
      <c r="C666" s="1" t="s">
        <v>266</v>
      </c>
      <c r="D666" s="1" t="s">
        <v>301</v>
      </c>
      <c r="E666" s="1" t="s">
        <v>8</v>
      </c>
      <c r="F666" s="1" t="s">
        <v>302</v>
      </c>
      <c r="G666" s="4">
        <v>600</v>
      </c>
      <c r="H666" s="4">
        <v>0</v>
      </c>
      <c r="I666" s="4">
        <v>600</v>
      </c>
      <c r="J666" s="4">
        <v>0</v>
      </c>
      <c r="K666" s="4">
        <v>0</v>
      </c>
      <c r="L666" s="4">
        <v>25.73</v>
      </c>
      <c r="M666" s="4">
        <v>29.53</v>
      </c>
      <c r="N666" s="24">
        <f>IF(AND(B666="60",C666="32"),(J666/'FD Date'!$B$4*'FD Date'!$B$6+K666),(J666/Date!$B$4*Date!$B$6+K666))</f>
        <v>0</v>
      </c>
      <c r="O666" s="24">
        <f t="shared" si="60"/>
        <v>0</v>
      </c>
      <c r="P666" s="24">
        <f>K666/Date!$B$2*Date!$B$3+K666</f>
        <v>0</v>
      </c>
      <c r="Q666" s="24">
        <f>J666*Date!$B$3+K666</f>
        <v>0</v>
      </c>
      <c r="R666" s="24">
        <f t="shared" si="61"/>
        <v>0</v>
      </c>
      <c r="S666" s="24">
        <f>J666/2*Date!$B$7+K666</f>
        <v>0</v>
      </c>
      <c r="T666" s="24">
        <f t="shared" si="62"/>
        <v>600</v>
      </c>
      <c r="U666" s="24">
        <f t="shared" si="63"/>
        <v>0</v>
      </c>
      <c r="V666" s="4">
        <v>0</v>
      </c>
      <c r="W666" s="4"/>
      <c r="X666" s="28" t="str">
        <f t="shared" si="64"/>
        <v>CHOOSE FORMULA</v>
      </c>
      <c r="Y666" s="4"/>
      <c r="Z666" s="4">
        <v>600</v>
      </c>
    </row>
    <row r="667" spans="1:26">
      <c r="A667" s="1" t="s">
        <v>6</v>
      </c>
      <c r="B667" s="1" t="s">
        <v>244</v>
      </c>
      <c r="C667" s="1" t="s">
        <v>266</v>
      </c>
      <c r="D667" s="1" t="s">
        <v>408</v>
      </c>
      <c r="E667" s="1" t="s">
        <v>8</v>
      </c>
      <c r="F667" s="1" t="s">
        <v>409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24">
        <f>IF(AND(B667="60",C667="32"),(J667/'FD Date'!$B$4*'FD Date'!$B$6+K667),(J667/Date!$B$4*Date!$B$6+K667))</f>
        <v>0</v>
      </c>
      <c r="O667" s="24">
        <f t="shared" si="60"/>
        <v>0</v>
      </c>
      <c r="P667" s="24">
        <f>K667/Date!$B$2*Date!$B$3+K667</f>
        <v>0</v>
      </c>
      <c r="Q667" s="24">
        <f>J667*Date!$B$3+K667</f>
        <v>0</v>
      </c>
      <c r="R667" s="24">
        <f t="shared" si="61"/>
        <v>0</v>
      </c>
      <c r="S667" s="24">
        <f>J667/2*Date!$B$7+K667</f>
        <v>0</v>
      </c>
      <c r="T667" s="24">
        <f t="shared" si="62"/>
        <v>0</v>
      </c>
      <c r="U667" s="24">
        <f t="shared" si="63"/>
        <v>0</v>
      </c>
      <c r="V667" s="4">
        <v>0</v>
      </c>
      <c r="W667" s="4"/>
      <c r="X667" s="28" t="str">
        <f t="shared" si="64"/>
        <v>CHOOSE FORMULA</v>
      </c>
      <c r="Y667" s="4"/>
      <c r="Z667" s="4">
        <v>0</v>
      </c>
    </row>
    <row r="668" spans="1:26">
      <c r="A668" s="1" t="s">
        <v>6</v>
      </c>
      <c r="B668" s="1" t="s">
        <v>244</v>
      </c>
      <c r="C668" s="1" t="s">
        <v>266</v>
      </c>
      <c r="D668" s="1" t="s">
        <v>303</v>
      </c>
      <c r="E668" s="1" t="s">
        <v>8</v>
      </c>
      <c r="F668" s="1" t="s">
        <v>304</v>
      </c>
      <c r="G668" s="4">
        <v>600</v>
      </c>
      <c r="H668" s="4">
        <v>0</v>
      </c>
      <c r="I668" s="4">
        <v>600</v>
      </c>
      <c r="J668" s="4">
        <v>0</v>
      </c>
      <c r="K668" s="4">
        <v>655</v>
      </c>
      <c r="L668" s="4">
        <v>0</v>
      </c>
      <c r="M668" s="4">
        <v>460</v>
      </c>
      <c r="N668" s="24">
        <f>IF(AND(B668="60",C668="32"),(J668/'FD Date'!$B$4*'FD Date'!$B$6+K668),(J668/Date!$B$4*Date!$B$6+K668))</f>
        <v>655</v>
      </c>
      <c r="O668" s="24">
        <f t="shared" si="60"/>
        <v>0</v>
      </c>
      <c r="P668" s="24">
        <f>K668/Date!$B$2*Date!$B$3+K668</f>
        <v>982.5</v>
      </c>
      <c r="Q668" s="24">
        <f>J668*Date!$B$3+K668</f>
        <v>655</v>
      </c>
      <c r="R668" s="24">
        <f t="shared" si="61"/>
        <v>0</v>
      </c>
      <c r="S668" s="24">
        <f>J668/2*Date!$B$7+K668</f>
        <v>655</v>
      </c>
      <c r="T668" s="24">
        <f t="shared" si="62"/>
        <v>600</v>
      </c>
      <c r="U668" s="24">
        <f t="shared" si="63"/>
        <v>655</v>
      </c>
      <c r="V668" s="4">
        <v>0</v>
      </c>
      <c r="W668" s="4"/>
      <c r="X668" s="28" t="str">
        <f t="shared" si="64"/>
        <v>CHOOSE FORMULA</v>
      </c>
      <c r="Y668" s="4"/>
      <c r="Z668" s="4">
        <v>700</v>
      </c>
    </row>
    <row r="669" spans="1:26">
      <c r="A669" s="1" t="s">
        <v>6</v>
      </c>
      <c r="B669" s="1" t="s">
        <v>244</v>
      </c>
      <c r="C669" s="1" t="s">
        <v>266</v>
      </c>
      <c r="D669" s="1" t="s">
        <v>305</v>
      </c>
      <c r="E669" s="1" t="s">
        <v>8</v>
      </c>
      <c r="F669" s="1" t="s">
        <v>306</v>
      </c>
      <c r="G669" s="4">
        <v>2500</v>
      </c>
      <c r="H669" s="4">
        <v>0</v>
      </c>
      <c r="I669" s="4">
        <v>2500</v>
      </c>
      <c r="J669" s="4">
        <v>0</v>
      </c>
      <c r="K669" s="4">
        <v>1180</v>
      </c>
      <c r="L669" s="4">
        <v>2098.98</v>
      </c>
      <c r="M669" s="4">
        <v>2169.98</v>
      </c>
      <c r="N669" s="24">
        <f>IF(AND(B669="60",C669="32"),(J669/'FD Date'!$B$4*'FD Date'!$B$6+K669),(J669/Date!$B$4*Date!$B$6+K669))</f>
        <v>1180</v>
      </c>
      <c r="O669" s="24">
        <f t="shared" si="60"/>
        <v>0</v>
      </c>
      <c r="P669" s="24">
        <f>K669/Date!$B$2*Date!$B$3+K669</f>
        <v>1770</v>
      </c>
      <c r="Q669" s="24">
        <f>J669*Date!$B$3+K669</f>
        <v>1180</v>
      </c>
      <c r="R669" s="24">
        <f t="shared" si="61"/>
        <v>1219.9146251989062</v>
      </c>
      <c r="S669" s="24">
        <f>J669/2*Date!$B$7+K669</f>
        <v>1180</v>
      </c>
      <c r="T669" s="24">
        <f t="shared" si="62"/>
        <v>2500</v>
      </c>
      <c r="U669" s="24">
        <f t="shared" si="63"/>
        <v>1180</v>
      </c>
      <c r="V669" s="4">
        <v>0</v>
      </c>
      <c r="W669" s="4"/>
      <c r="X669" s="28" t="str">
        <f t="shared" si="64"/>
        <v>CHOOSE FORMULA</v>
      </c>
      <c r="Y669" s="4"/>
      <c r="Z669" s="4">
        <v>2500</v>
      </c>
    </row>
    <row r="670" spans="1:26">
      <c r="A670" s="1" t="s">
        <v>6</v>
      </c>
      <c r="B670" s="1" t="s">
        <v>244</v>
      </c>
      <c r="C670" s="1" t="s">
        <v>266</v>
      </c>
      <c r="D670" s="1" t="s">
        <v>313</v>
      </c>
      <c r="E670" s="1" t="s">
        <v>8</v>
      </c>
      <c r="F670" s="1" t="s">
        <v>314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24">
        <f>IF(AND(B670="60",C670="32"),(J670/'FD Date'!$B$4*'FD Date'!$B$6+K670),(J670/Date!$B$4*Date!$B$6+K670))</f>
        <v>0</v>
      </c>
      <c r="O670" s="24">
        <f t="shared" si="60"/>
        <v>0</v>
      </c>
      <c r="P670" s="24">
        <f>K670/Date!$B$2*Date!$B$3+K670</f>
        <v>0</v>
      </c>
      <c r="Q670" s="24">
        <f>J670*Date!$B$3+K670</f>
        <v>0</v>
      </c>
      <c r="R670" s="24">
        <f t="shared" si="61"/>
        <v>0</v>
      </c>
      <c r="S670" s="24">
        <f>J670/2*Date!$B$7+K670</f>
        <v>0</v>
      </c>
      <c r="T670" s="24">
        <f t="shared" si="62"/>
        <v>0</v>
      </c>
      <c r="U670" s="24">
        <f t="shared" si="63"/>
        <v>0</v>
      </c>
      <c r="V670" s="4">
        <v>0</v>
      </c>
      <c r="W670" s="4"/>
      <c r="X670" s="28" t="str">
        <f t="shared" si="64"/>
        <v>CHOOSE FORMULA</v>
      </c>
      <c r="Y670" s="4"/>
      <c r="Z670" s="4">
        <v>0</v>
      </c>
    </row>
    <row r="671" spans="1:26">
      <c r="A671" s="1" t="s">
        <v>6</v>
      </c>
      <c r="B671" s="1" t="s">
        <v>244</v>
      </c>
      <c r="C671" s="1" t="s">
        <v>266</v>
      </c>
      <c r="D671" s="1" t="s">
        <v>313</v>
      </c>
      <c r="E671" s="1" t="s">
        <v>15</v>
      </c>
      <c r="F671" s="1" t="s">
        <v>490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24">
        <f>IF(AND(B671="60",C671="32"),(J671/'FD Date'!$B$4*'FD Date'!$B$6+K671),(J671/Date!$B$4*Date!$B$6+K671))</f>
        <v>0</v>
      </c>
      <c r="O671" s="24">
        <f t="shared" si="60"/>
        <v>0</v>
      </c>
      <c r="P671" s="24">
        <f>K671/Date!$B$2*Date!$B$3+K671</f>
        <v>0</v>
      </c>
      <c r="Q671" s="24">
        <f>J671*Date!$B$3+K671</f>
        <v>0</v>
      </c>
      <c r="R671" s="24">
        <f t="shared" si="61"/>
        <v>0</v>
      </c>
      <c r="S671" s="24">
        <f>J671/2*Date!$B$7+K671</f>
        <v>0</v>
      </c>
      <c r="T671" s="24">
        <f t="shared" si="62"/>
        <v>0</v>
      </c>
      <c r="U671" s="24">
        <f t="shared" si="63"/>
        <v>0</v>
      </c>
      <c r="V671" s="4">
        <v>0</v>
      </c>
      <c r="W671" s="4"/>
      <c r="X671" s="28" t="str">
        <f t="shared" si="64"/>
        <v>CHOOSE FORMULA</v>
      </c>
      <c r="Y671" s="4"/>
      <c r="Z671" s="4">
        <v>0</v>
      </c>
    </row>
    <row r="672" spans="1:26">
      <c r="A672" s="1" t="s">
        <v>6</v>
      </c>
      <c r="B672" s="1" t="s">
        <v>244</v>
      </c>
      <c r="C672" s="1" t="s">
        <v>266</v>
      </c>
      <c r="D672" s="1" t="s">
        <v>422</v>
      </c>
      <c r="E672" s="1" t="s">
        <v>8</v>
      </c>
      <c r="F672" s="1" t="s">
        <v>423</v>
      </c>
      <c r="G672" s="4">
        <v>0</v>
      </c>
      <c r="H672" s="4">
        <v>0</v>
      </c>
      <c r="I672" s="4">
        <v>0</v>
      </c>
      <c r="J672" s="4">
        <v>0</v>
      </c>
      <c r="K672" s="4">
        <v>10350</v>
      </c>
      <c r="L672" s="4">
        <v>0</v>
      </c>
      <c r="M672" s="4">
        <v>0</v>
      </c>
      <c r="N672" s="24">
        <f>IF(AND(B672="60",C672="32"),(J672/'FD Date'!$B$4*'FD Date'!$B$6+K672),(J672/Date!$B$4*Date!$B$6+K672))</f>
        <v>10350</v>
      </c>
      <c r="O672" s="24">
        <f t="shared" si="60"/>
        <v>0</v>
      </c>
      <c r="P672" s="24">
        <f>K672/Date!$B$2*Date!$B$3+K672</f>
        <v>15525</v>
      </c>
      <c r="Q672" s="24">
        <f>J672*Date!$B$3+K672</f>
        <v>10350</v>
      </c>
      <c r="R672" s="24">
        <f t="shared" si="61"/>
        <v>0</v>
      </c>
      <c r="S672" s="24">
        <f>J672/2*Date!$B$7+K672</f>
        <v>10350</v>
      </c>
      <c r="T672" s="24">
        <f t="shared" si="62"/>
        <v>0</v>
      </c>
      <c r="U672" s="24">
        <f t="shared" si="63"/>
        <v>10350</v>
      </c>
      <c r="V672" s="4">
        <v>0</v>
      </c>
      <c r="W672" s="4"/>
      <c r="X672" s="28" t="str">
        <f t="shared" si="64"/>
        <v>CHOOSE FORMULA</v>
      </c>
      <c r="Y672" s="4"/>
      <c r="Z672" s="4">
        <v>10350</v>
      </c>
    </row>
    <row r="673" spans="1:26">
      <c r="A673" s="1" t="s">
        <v>6</v>
      </c>
      <c r="B673" s="1" t="s">
        <v>244</v>
      </c>
      <c r="C673" s="1" t="s">
        <v>266</v>
      </c>
      <c r="D673" s="1" t="s">
        <v>473</v>
      </c>
      <c r="E673" s="1" t="s">
        <v>8</v>
      </c>
      <c r="F673" s="1" t="s">
        <v>474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24">
        <f>IF(AND(B673="60",C673="32"),(J673/'FD Date'!$B$4*'FD Date'!$B$6+K673),(J673/Date!$B$4*Date!$B$6+K673))</f>
        <v>0</v>
      </c>
      <c r="O673" s="24">
        <f t="shared" si="60"/>
        <v>0</v>
      </c>
      <c r="P673" s="24">
        <f>K673/Date!$B$2*Date!$B$3+K673</f>
        <v>0</v>
      </c>
      <c r="Q673" s="24">
        <f>J673*Date!$B$3+K673</f>
        <v>0</v>
      </c>
      <c r="R673" s="24">
        <f t="shared" si="61"/>
        <v>0</v>
      </c>
      <c r="S673" s="24">
        <f>J673/2*Date!$B$7+K673</f>
        <v>0</v>
      </c>
      <c r="T673" s="24">
        <f t="shared" si="62"/>
        <v>0</v>
      </c>
      <c r="U673" s="24">
        <f t="shared" si="63"/>
        <v>0</v>
      </c>
      <c r="V673" s="4">
        <v>0</v>
      </c>
      <c r="W673" s="4"/>
      <c r="X673" s="28" t="str">
        <f t="shared" si="64"/>
        <v>CHOOSE FORMULA</v>
      </c>
      <c r="Y673" s="4"/>
      <c r="Z673" s="4">
        <v>0</v>
      </c>
    </row>
    <row r="674" spans="1:26">
      <c r="A674" s="1" t="s">
        <v>6</v>
      </c>
      <c r="B674" s="1" t="s">
        <v>244</v>
      </c>
      <c r="C674" s="1" t="s">
        <v>266</v>
      </c>
      <c r="D674" s="1" t="s">
        <v>475</v>
      </c>
      <c r="E674" s="1" t="s">
        <v>8</v>
      </c>
      <c r="F674" s="1" t="s">
        <v>476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24">
        <f>IF(AND(B674="60",C674="32"),(J674/'FD Date'!$B$4*'FD Date'!$B$6+K674),(J674/Date!$B$4*Date!$B$6+K674))</f>
        <v>0</v>
      </c>
      <c r="O674" s="24">
        <f t="shared" si="60"/>
        <v>0</v>
      </c>
      <c r="P674" s="24">
        <f>K674/Date!$B$2*Date!$B$3+K674</f>
        <v>0</v>
      </c>
      <c r="Q674" s="24">
        <f>J674*Date!$B$3+K674</f>
        <v>0</v>
      </c>
      <c r="R674" s="24">
        <f t="shared" si="61"/>
        <v>0</v>
      </c>
      <c r="S674" s="24">
        <f>J674/2*Date!$B$7+K674</f>
        <v>0</v>
      </c>
      <c r="T674" s="24">
        <f t="shared" si="62"/>
        <v>0</v>
      </c>
      <c r="U674" s="24">
        <f t="shared" si="63"/>
        <v>0</v>
      </c>
      <c r="V674" s="4">
        <v>0</v>
      </c>
      <c r="W674" s="4"/>
      <c r="X674" s="28" t="str">
        <f t="shared" si="64"/>
        <v>CHOOSE FORMULA</v>
      </c>
      <c r="Y674" s="4"/>
      <c r="Z674" s="4">
        <v>0</v>
      </c>
    </row>
    <row r="675" spans="1:26">
      <c r="A675" s="1" t="s">
        <v>6</v>
      </c>
      <c r="B675" s="1" t="s">
        <v>491</v>
      </c>
      <c r="C675" s="1" t="s">
        <v>492</v>
      </c>
      <c r="D675" s="1" t="s">
        <v>315</v>
      </c>
      <c r="E675" s="1" t="s">
        <v>13</v>
      </c>
      <c r="F675" s="1" t="s">
        <v>316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5094.7299999999996</v>
      </c>
      <c r="M675" s="4">
        <v>5094.7299999999996</v>
      </c>
      <c r="N675" s="24">
        <f>IF(AND(B675="60",C675="32"),(J675/'FD Date'!$B$4*'FD Date'!$B$6+K675),(J675/Date!$B$4*Date!$B$6+K675))</f>
        <v>0</v>
      </c>
      <c r="O675" s="24">
        <f t="shared" si="60"/>
        <v>0</v>
      </c>
      <c r="P675" s="24">
        <f>K675/Date!$B$2*Date!$B$3+K675</f>
        <v>0</v>
      </c>
      <c r="Q675" s="24">
        <f>J675*Date!$B$3+K675</f>
        <v>0</v>
      </c>
      <c r="R675" s="24">
        <f t="shared" si="61"/>
        <v>0</v>
      </c>
      <c r="S675" s="24">
        <f>J675/2*Date!$B$7+K675</f>
        <v>0</v>
      </c>
      <c r="T675" s="24">
        <f t="shared" si="62"/>
        <v>0</v>
      </c>
      <c r="U675" s="24">
        <f t="shared" si="63"/>
        <v>0</v>
      </c>
      <c r="V675" s="4">
        <v>0</v>
      </c>
      <c r="W675" s="4"/>
      <c r="X675" s="28" t="str">
        <f t="shared" si="64"/>
        <v>CHOOSE FORMULA</v>
      </c>
      <c r="Y675" s="4"/>
      <c r="Z675" s="4">
        <v>0</v>
      </c>
    </row>
    <row r="676" spans="1:26">
      <c r="A676" s="1" t="s">
        <v>6</v>
      </c>
      <c r="B676" s="1" t="s">
        <v>491</v>
      </c>
      <c r="C676" s="1" t="s">
        <v>492</v>
      </c>
      <c r="D676" s="1" t="s">
        <v>318</v>
      </c>
      <c r="E676" s="1" t="s">
        <v>8</v>
      </c>
      <c r="F676" s="1" t="s">
        <v>319</v>
      </c>
      <c r="G676" s="4">
        <v>622247</v>
      </c>
      <c r="H676" s="4">
        <v>0</v>
      </c>
      <c r="I676" s="4">
        <v>622247</v>
      </c>
      <c r="J676" s="4">
        <v>40004.78</v>
      </c>
      <c r="K676" s="4">
        <v>349480.99</v>
      </c>
      <c r="L676" s="4">
        <v>286345.71000000002</v>
      </c>
      <c r="M676" s="4">
        <v>492452.12</v>
      </c>
      <c r="N676" s="24">
        <f>IF(AND(B676="60",C676="32"),(J676/'FD Date'!$B$4*'FD Date'!$B$6+K676),(J676/Date!$B$4*Date!$B$6+K676))</f>
        <v>549504.89</v>
      </c>
      <c r="O676" s="24">
        <f t="shared" si="60"/>
        <v>80009.56</v>
      </c>
      <c r="P676" s="24">
        <f>K676/Date!$B$2*Date!$B$3+K676</f>
        <v>524221.48499999999</v>
      </c>
      <c r="Q676" s="24">
        <f>J676*Date!$B$3+K676</f>
        <v>509500.11</v>
      </c>
      <c r="R676" s="24">
        <f t="shared" si="61"/>
        <v>601031.02094736742</v>
      </c>
      <c r="S676" s="24">
        <f>J676/2*Date!$B$7+K676</f>
        <v>509500.11</v>
      </c>
      <c r="T676" s="24">
        <f t="shared" si="62"/>
        <v>622247</v>
      </c>
      <c r="U676" s="24">
        <f t="shared" si="63"/>
        <v>349480.99</v>
      </c>
      <c r="V676" s="4">
        <v>0</v>
      </c>
      <c r="W676" s="4"/>
      <c r="X676" s="28" t="str">
        <f t="shared" si="64"/>
        <v>CHOOSE FORMULA</v>
      </c>
      <c r="Y676" s="4"/>
      <c r="Z676" s="4">
        <v>644625</v>
      </c>
    </row>
    <row r="677" spans="1:26">
      <c r="A677" s="1" t="s">
        <v>6</v>
      </c>
      <c r="B677" s="1" t="s">
        <v>491</v>
      </c>
      <c r="C677" s="1" t="s">
        <v>492</v>
      </c>
      <c r="D677" s="1" t="s">
        <v>318</v>
      </c>
      <c r="E677" s="1" t="s">
        <v>80</v>
      </c>
      <c r="F677" s="1" t="s">
        <v>322</v>
      </c>
      <c r="G677" s="4">
        <v>2400</v>
      </c>
      <c r="H677" s="4">
        <v>0</v>
      </c>
      <c r="I677" s="4">
        <v>2400</v>
      </c>
      <c r="J677" s="4">
        <v>184.66</v>
      </c>
      <c r="K677" s="4">
        <v>1483.88</v>
      </c>
      <c r="L677" s="4">
        <v>553.98</v>
      </c>
      <c r="M677" s="4">
        <v>1470.68</v>
      </c>
      <c r="N677" s="24">
        <f>IF(AND(B677="60",C677="32"),(J677/'FD Date'!$B$4*'FD Date'!$B$6+K677),(J677/Date!$B$4*Date!$B$6+K677))</f>
        <v>2407.1800000000003</v>
      </c>
      <c r="O677" s="24">
        <f t="shared" si="60"/>
        <v>369.32</v>
      </c>
      <c r="P677" s="24">
        <f>K677/Date!$B$2*Date!$B$3+K677</f>
        <v>2225.8200000000002</v>
      </c>
      <c r="Q677" s="24">
        <f>J677*Date!$B$3+K677</f>
        <v>2222.52</v>
      </c>
      <c r="R677" s="24">
        <f t="shared" si="61"/>
        <v>3939.3347023358247</v>
      </c>
      <c r="S677" s="24">
        <f>J677/2*Date!$B$7+K677</f>
        <v>2222.52</v>
      </c>
      <c r="T677" s="24">
        <f t="shared" si="62"/>
        <v>2400</v>
      </c>
      <c r="U677" s="24">
        <f t="shared" si="63"/>
        <v>1483.88</v>
      </c>
      <c r="V677" s="4">
        <v>0</v>
      </c>
      <c r="W677" s="4"/>
      <c r="X677" s="28" t="str">
        <f t="shared" si="64"/>
        <v>CHOOSE FORMULA</v>
      </c>
      <c r="Y677" s="4"/>
      <c r="Z677" s="4">
        <v>2407</v>
      </c>
    </row>
    <row r="678" spans="1:26">
      <c r="A678" s="1" t="s">
        <v>6</v>
      </c>
      <c r="B678" s="1" t="s">
        <v>491</v>
      </c>
      <c r="C678" s="1" t="s">
        <v>492</v>
      </c>
      <c r="D678" s="1" t="s">
        <v>318</v>
      </c>
      <c r="E678" s="1" t="s">
        <v>323</v>
      </c>
      <c r="F678" s="1" t="s">
        <v>324</v>
      </c>
      <c r="G678" s="4">
        <v>600</v>
      </c>
      <c r="H678" s="4">
        <v>0</v>
      </c>
      <c r="I678" s="4">
        <v>600</v>
      </c>
      <c r="J678" s="4">
        <v>75</v>
      </c>
      <c r="K678" s="4">
        <v>626.79</v>
      </c>
      <c r="L678" s="4">
        <v>150</v>
      </c>
      <c r="M678" s="4">
        <v>373.21</v>
      </c>
      <c r="N678" s="24">
        <f>IF(AND(B678="60",C678="32"),(J678/'FD Date'!$B$4*'FD Date'!$B$6+K678),(J678/Date!$B$4*Date!$B$6+K678))</f>
        <v>1001.79</v>
      </c>
      <c r="O678" s="24">
        <f t="shared" si="60"/>
        <v>150</v>
      </c>
      <c r="P678" s="24">
        <f>K678/Date!$B$2*Date!$B$3+K678</f>
        <v>940.18499999999995</v>
      </c>
      <c r="Q678" s="24">
        <f>J678*Date!$B$3+K678</f>
        <v>926.79</v>
      </c>
      <c r="R678" s="24">
        <f t="shared" si="61"/>
        <v>1559.4953059999998</v>
      </c>
      <c r="S678" s="24">
        <f>J678/2*Date!$B$7+K678</f>
        <v>926.79</v>
      </c>
      <c r="T678" s="24">
        <f t="shared" si="62"/>
        <v>600</v>
      </c>
      <c r="U678" s="24">
        <f t="shared" si="63"/>
        <v>626.79</v>
      </c>
      <c r="V678" s="4">
        <v>0</v>
      </c>
      <c r="W678" s="4"/>
      <c r="X678" s="28" t="str">
        <f t="shared" si="64"/>
        <v>CHOOSE FORMULA</v>
      </c>
      <c r="Y678" s="4"/>
      <c r="Z678" s="4">
        <v>1152</v>
      </c>
    </row>
    <row r="679" spans="1:26">
      <c r="A679" s="1" t="s">
        <v>6</v>
      </c>
      <c r="B679" s="1" t="s">
        <v>491</v>
      </c>
      <c r="C679" s="1" t="s">
        <v>492</v>
      </c>
      <c r="D679" s="1" t="s">
        <v>318</v>
      </c>
      <c r="E679" s="1" t="s">
        <v>325</v>
      </c>
      <c r="F679" s="1" t="s">
        <v>326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24">
        <f>IF(AND(B679="60",C679="32"),(J679/'FD Date'!$B$4*'FD Date'!$B$6+K679),(J679/Date!$B$4*Date!$B$6+K679))</f>
        <v>0</v>
      </c>
      <c r="O679" s="24">
        <f t="shared" si="60"/>
        <v>0</v>
      </c>
      <c r="P679" s="24">
        <f>K679/Date!$B$2*Date!$B$3+K679</f>
        <v>0</v>
      </c>
      <c r="Q679" s="24">
        <f>J679*Date!$B$3+K679</f>
        <v>0</v>
      </c>
      <c r="R679" s="24">
        <f t="shared" si="61"/>
        <v>0</v>
      </c>
      <c r="S679" s="24">
        <f>J679/2*Date!$B$7+K679</f>
        <v>0</v>
      </c>
      <c r="T679" s="24">
        <f t="shared" si="62"/>
        <v>0</v>
      </c>
      <c r="U679" s="24">
        <f t="shared" si="63"/>
        <v>0</v>
      </c>
      <c r="V679" s="4">
        <v>0</v>
      </c>
      <c r="W679" s="4"/>
      <c r="X679" s="28" t="str">
        <f t="shared" si="64"/>
        <v>CHOOSE FORMULA</v>
      </c>
      <c r="Y679" s="4"/>
      <c r="Z679" s="4">
        <v>0</v>
      </c>
    </row>
    <row r="680" spans="1:26">
      <c r="A680" s="1" t="s">
        <v>6</v>
      </c>
      <c r="B680" s="1" t="s">
        <v>491</v>
      </c>
      <c r="C680" s="1" t="s">
        <v>492</v>
      </c>
      <c r="D680" s="1" t="s">
        <v>327</v>
      </c>
      <c r="E680" s="1" t="s">
        <v>8</v>
      </c>
      <c r="F680" s="1" t="s">
        <v>328</v>
      </c>
      <c r="G680" s="4">
        <v>2050</v>
      </c>
      <c r="H680" s="4">
        <v>0</v>
      </c>
      <c r="I680" s="4">
        <v>2050</v>
      </c>
      <c r="J680" s="4">
        <v>0</v>
      </c>
      <c r="K680" s="4">
        <v>0</v>
      </c>
      <c r="L680" s="4">
        <v>0</v>
      </c>
      <c r="M680" s="4">
        <v>2170</v>
      </c>
      <c r="N680" s="24">
        <f>IF(AND(B680="60",C680="32"),(J680/'FD Date'!$B$4*'FD Date'!$B$6+K680),(J680/Date!$B$4*Date!$B$6+K680))</f>
        <v>0</v>
      </c>
      <c r="O680" s="24">
        <f t="shared" si="60"/>
        <v>0</v>
      </c>
      <c r="P680" s="24">
        <f>K680/Date!$B$2*Date!$B$3+K680</f>
        <v>0</v>
      </c>
      <c r="Q680" s="24">
        <f>J680*Date!$B$3+K680</f>
        <v>0</v>
      </c>
      <c r="R680" s="24">
        <f t="shared" si="61"/>
        <v>0</v>
      </c>
      <c r="S680" s="24">
        <f>J680/2*Date!$B$7+K680</f>
        <v>0</v>
      </c>
      <c r="T680" s="24">
        <f t="shared" si="62"/>
        <v>2050</v>
      </c>
      <c r="U680" s="24">
        <f t="shared" si="63"/>
        <v>0</v>
      </c>
      <c r="V680" s="4">
        <v>0</v>
      </c>
      <c r="W680" s="4"/>
      <c r="X680" s="28" t="str">
        <f t="shared" si="64"/>
        <v>CHOOSE FORMULA</v>
      </c>
      <c r="Y680" s="4"/>
      <c r="Z680" s="4">
        <v>2050</v>
      </c>
    </row>
    <row r="681" spans="1:26">
      <c r="A681" s="1" t="s">
        <v>6</v>
      </c>
      <c r="B681" s="1" t="s">
        <v>491</v>
      </c>
      <c r="C681" s="1" t="s">
        <v>492</v>
      </c>
      <c r="D681" s="1" t="s">
        <v>329</v>
      </c>
      <c r="E681" s="1" t="s">
        <v>8</v>
      </c>
      <c r="F681" s="1" t="s">
        <v>330</v>
      </c>
      <c r="G681" s="4">
        <v>1000</v>
      </c>
      <c r="H681" s="4">
        <v>0</v>
      </c>
      <c r="I681" s="4">
        <v>1000</v>
      </c>
      <c r="J681" s="4">
        <v>0</v>
      </c>
      <c r="K681" s="4">
        <v>673.28</v>
      </c>
      <c r="L681" s="4">
        <v>3915.18</v>
      </c>
      <c r="M681" s="4">
        <v>5259.05</v>
      </c>
      <c r="N681" s="24">
        <f>IF(AND(B681="60",C681="32"),(J681/'FD Date'!$B$4*'FD Date'!$B$6+K681),(J681/Date!$B$4*Date!$B$6+K681))</f>
        <v>673.28</v>
      </c>
      <c r="O681" s="24">
        <f t="shared" si="60"/>
        <v>0</v>
      </c>
      <c r="P681" s="24">
        <f>K681/Date!$B$2*Date!$B$3+K681</f>
        <v>1009.92</v>
      </c>
      <c r="Q681" s="24">
        <f>J681*Date!$B$3+K681</f>
        <v>673.28</v>
      </c>
      <c r="R681" s="24">
        <f t="shared" si="61"/>
        <v>904.38068849963474</v>
      </c>
      <c r="S681" s="24">
        <f>J681/2*Date!$B$7+K681</f>
        <v>673.28</v>
      </c>
      <c r="T681" s="24">
        <f t="shared" si="62"/>
        <v>1000</v>
      </c>
      <c r="U681" s="24">
        <f t="shared" si="63"/>
        <v>673.28</v>
      </c>
      <c r="V681" s="4">
        <v>0</v>
      </c>
      <c r="W681" s="4"/>
      <c r="X681" s="28" t="str">
        <f t="shared" si="64"/>
        <v>CHOOSE FORMULA</v>
      </c>
      <c r="Y681" s="4"/>
      <c r="Z681" s="4">
        <v>1000</v>
      </c>
    </row>
    <row r="682" spans="1:26">
      <c r="A682" s="1" t="s">
        <v>6</v>
      </c>
      <c r="B682" s="1" t="s">
        <v>491</v>
      </c>
      <c r="C682" s="1" t="s">
        <v>492</v>
      </c>
      <c r="D682" s="1" t="s">
        <v>331</v>
      </c>
      <c r="E682" s="1" t="s">
        <v>84</v>
      </c>
      <c r="F682" s="1" t="s">
        <v>333</v>
      </c>
      <c r="G682" s="4">
        <v>810</v>
      </c>
      <c r="H682" s="4">
        <v>0</v>
      </c>
      <c r="I682" s="4">
        <v>810</v>
      </c>
      <c r="J682" s="4">
        <v>64.319999999999993</v>
      </c>
      <c r="K682" s="4">
        <v>523.41999999999996</v>
      </c>
      <c r="L682" s="4">
        <v>416.85</v>
      </c>
      <c r="M682" s="4">
        <v>703.67</v>
      </c>
      <c r="N682" s="24">
        <f>IF(AND(B682="60",C682="32"),(J682/'FD Date'!$B$4*'FD Date'!$B$6+K682),(J682/Date!$B$4*Date!$B$6+K682))</f>
        <v>845.02</v>
      </c>
      <c r="O682" s="24">
        <f t="shared" si="60"/>
        <v>128.63999999999999</v>
      </c>
      <c r="P682" s="24">
        <f>K682/Date!$B$2*Date!$B$3+K682</f>
        <v>785.12999999999988</v>
      </c>
      <c r="Q682" s="24">
        <f>J682*Date!$B$3+K682</f>
        <v>780.69999999999993</v>
      </c>
      <c r="R682" s="24">
        <f t="shared" si="61"/>
        <v>883.56711382991466</v>
      </c>
      <c r="S682" s="24">
        <f>J682/2*Date!$B$7+K682</f>
        <v>780.69999999999993</v>
      </c>
      <c r="T682" s="24">
        <f t="shared" si="62"/>
        <v>810</v>
      </c>
      <c r="U682" s="24">
        <f t="shared" si="63"/>
        <v>523.41999999999996</v>
      </c>
      <c r="V682" s="4">
        <v>0</v>
      </c>
      <c r="W682" s="4"/>
      <c r="X682" s="28" t="str">
        <f t="shared" si="64"/>
        <v>CHOOSE FORMULA</v>
      </c>
      <c r="Y682" s="4"/>
      <c r="Z682" s="4">
        <v>823</v>
      </c>
    </row>
    <row r="683" spans="1:26">
      <c r="A683" s="1" t="s">
        <v>6</v>
      </c>
      <c r="B683" s="1" t="s">
        <v>491</v>
      </c>
      <c r="C683" s="1" t="s">
        <v>492</v>
      </c>
      <c r="D683" s="1" t="s">
        <v>331</v>
      </c>
      <c r="E683" s="1" t="s">
        <v>334</v>
      </c>
      <c r="F683" s="1" t="s">
        <v>335</v>
      </c>
      <c r="G683" s="4">
        <v>3188</v>
      </c>
      <c r="H683" s="4">
        <v>0</v>
      </c>
      <c r="I683" s="4">
        <v>3188</v>
      </c>
      <c r="J683" s="4">
        <v>143.06</v>
      </c>
      <c r="K683" s="4">
        <v>1068.58</v>
      </c>
      <c r="L683" s="4">
        <v>1148.1099999999999</v>
      </c>
      <c r="M683" s="4">
        <v>1961.91</v>
      </c>
      <c r="N683" s="24">
        <f>IF(AND(B683="60",C683="32"),(J683/'FD Date'!$B$4*'FD Date'!$B$6+K683),(J683/Date!$B$4*Date!$B$6+K683))</f>
        <v>1783.8799999999999</v>
      </c>
      <c r="O683" s="24">
        <f t="shared" si="60"/>
        <v>286.12</v>
      </c>
      <c r="P683" s="24">
        <f>K683/Date!$B$2*Date!$B$3+K683</f>
        <v>1602.87</v>
      </c>
      <c r="Q683" s="24">
        <f>J683*Date!$B$3+K683</f>
        <v>1640.82</v>
      </c>
      <c r="R683" s="24">
        <f t="shared" si="61"/>
        <v>1826.0077760841732</v>
      </c>
      <c r="S683" s="24">
        <f>J683/2*Date!$B$7+K683</f>
        <v>1640.82</v>
      </c>
      <c r="T683" s="24">
        <f t="shared" si="62"/>
        <v>3188</v>
      </c>
      <c r="U683" s="24">
        <f t="shared" si="63"/>
        <v>1068.58</v>
      </c>
      <c r="V683" s="4">
        <v>0</v>
      </c>
      <c r="W683" s="4"/>
      <c r="X683" s="28" t="str">
        <f t="shared" si="64"/>
        <v>CHOOSE FORMULA</v>
      </c>
      <c r="Y683" s="4"/>
      <c r="Z683" s="4">
        <v>1790</v>
      </c>
    </row>
    <row r="684" spans="1:26">
      <c r="A684" s="1" t="s">
        <v>6</v>
      </c>
      <c r="B684" s="1" t="s">
        <v>491</v>
      </c>
      <c r="C684" s="1" t="s">
        <v>492</v>
      </c>
      <c r="D684" s="1" t="s">
        <v>331</v>
      </c>
      <c r="E684" s="1" t="s">
        <v>336</v>
      </c>
      <c r="F684" s="1" t="s">
        <v>337</v>
      </c>
      <c r="G684" s="4">
        <v>64974</v>
      </c>
      <c r="H684" s="4">
        <v>0</v>
      </c>
      <c r="I684" s="4">
        <v>64974</v>
      </c>
      <c r="J684" s="4">
        <v>3384.78</v>
      </c>
      <c r="K684" s="4">
        <v>22506.1</v>
      </c>
      <c r="L684" s="4">
        <v>28418.57</v>
      </c>
      <c r="M684" s="4">
        <v>47824.7</v>
      </c>
      <c r="N684" s="24">
        <f>IF(AND(B684="60",C684="32"),(J684/'FD Date'!$B$4*'FD Date'!$B$6+K684),(J684/Date!$B$4*Date!$B$6+K684))</f>
        <v>39430</v>
      </c>
      <c r="O684" s="24">
        <f t="shared" si="60"/>
        <v>6769.56</v>
      </c>
      <c r="P684" s="24">
        <f>K684/Date!$B$2*Date!$B$3+K684</f>
        <v>33759.149999999994</v>
      </c>
      <c r="Q684" s="24">
        <f>J684*Date!$B$3+K684</f>
        <v>36045.22</v>
      </c>
      <c r="R684" s="24">
        <f t="shared" si="61"/>
        <v>37874.79386436403</v>
      </c>
      <c r="S684" s="24">
        <f>J684/2*Date!$B$7+K684</f>
        <v>36045.22</v>
      </c>
      <c r="T684" s="24">
        <f t="shared" si="62"/>
        <v>64974</v>
      </c>
      <c r="U684" s="24">
        <f t="shared" si="63"/>
        <v>22506.1</v>
      </c>
      <c r="V684" s="4">
        <v>0</v>
      </c>
      <c r="W684" s="4"/>
      <c r="X684" s="28" t="str">
        <f t="shared" si="64"/>
        <v>CHOOSE FORMULA</v>
      </c>
      <c r="Y684" s="4"/>
      <c r="Z684" s="4">
        <v>36107</v>
      </c>
    </row>
    <row r="685" spans="1:26">
      <c r="A685" s="1" t="s">
        <v>6</v>
      </c>
      <c r="B685" s="1" t="s">
        <v>491</v>
      </c>
      <c r="C685" s="1" t="s">
        <v>492</v>
      </c>
      <c r="D685" s="1" t="s">
        <v>331</v>
      </c>
      <c r="E685" s="1" t="s">
        <v>338</v>
      </c>
      <c r="F685" s="1" t="s">
        <v>339</v>
      </c>
      <c r="G685" s="4">
        <v>5010</v>
      </c>
      <c r="H685" s="4">
        <v>0</v>
      </c>
      <c r="I685" s="4">
        <v>5010</v>
      </c>
      <c r="J685" s="4">
        <v>0</v>
      </c>
      <c r="K685" s="4">
        <v>178.57</v>
      </c>
      <c r="L685" s="4">
        <v>2709.53</v>
      </c>
      <c r="M685" s="4">
        <v>5280.96</v>
      </c>
      <c r="N685" s="24">
        <f>IF(AND(B685="60",C685="32"),(J685/'FD Date'!$B$4*'FD Date'!$B$6+K685),(J685/Date!$B$4*Date!$B$6+K685))</f>
        <v>178.57</v>
      </c>
      <c r="O685" s="24">
        <f t="shared" si="60"/>
        <v>0</v>
      </c>
      <c r="P685" s="24">
        <f>K685/Date!$B$2*Date!$B$3+K685</f>
        <v>267.85500000000002</v>
      </c>
      <c r="Q685" s="24">
        <f>J685*Date!$B$3+K685</f>
        <v>178.57</v>
      </c>
      <c r="R685" s="24">
        <f t="shared" si="61"/>
        <v>348.03859975715346</v>
      </c>
      <c r="S685" s="24">
        <f>J685/2*Date!$B$7+K685</f>
        <v>178.57</v>
      </c>
      <c r="T685" s="24">
        <f t="shared" si="62"/>
        <v>5010</v>
      </c>
      <c r="U685" s="24">
        <f t="shared" si="63"/>
        <v>178.57</v>
      </c>
      <c r="V685" s="4">
        <v>0</v>
      </c>
      <c r="W685" s="4"/>
      <c r="X685" s="28" t="str">
        <f t="shared" si="64"/>
        <v>CHOOSE FORMULA</v>
      </c>
      <c r="Y685" s="4"/>
      <c r="Z685" s="4">
        <v>179</v>
      </c>
    </row>
    <row r="686" spans="1:26">
      <c r="A686" s="1" t="s">
        <v>6</v>
      </c>
      <c r="B686" s="1" t="s">
        <v>491</v>
      </c>
      <c r="C686" s="1" t="s">
        <v>492</v>
      </c>
      <c r="D686" s="1" t="s">
        <v>331</v>
      </c>
      <c r="E686" s="1" t="s">
        <v>340</v>
      </c>
      <c r="F686" s="1" t="s">
        <v>341</v>
      </c>
      <c r="G686" s="4">
        <v>2630</v>
      </c>
      <c r="H686" s="4">
        <v>0</v>
      </c>
      <c r="I686" s="4">
        <v>2630</v>
      </c>
      <c r="J686" s="4">
        <v>111</v>
      </c>
      <c r="K686" s="4">
        <v>1322.11</v>
      </c>
      <c r="L686" s="4">
        <v>1404.65</v>
      </c>
      <c r="M686" s="4">
        <v>2309.54</v>
      </c>
      <c r="N686" s="24">
        <f>IF(AND(B686="60",C686="32"),(J686/'FD Date'!$B$4*'FD Date'!$B$6+K686),(J686/Date!$B$4*Date!$B$6+K686))</f>
        <v>1877.11</v>
      </c>
      <c r="O686" s="24">
        <f t="shared" si="60"/>
        <v>222</v>
      </c>
      <c r="P686" s="24">
        <f>K686/Date!$B$2*Date!$B$3+K686</f>
        <v>1983.165</v>
      </c>
      <c r="Q686" s="24">
        <f>J686*Date!$B$3+K686</f>
        <v>1766.11</v>
      </c>
      <c r="R686" s="24">
        <f t="shared" si="61"/>
        <v>2173.8268817143057</v>
      </c>
      <c r="S686" s="24">
        <f>J686/2*Date!$B$7+K686</f>
        <v>1766.11</v>
      </c>
      <c r="T686" s="24">
        <f t="shared" si="62"/>
        <v>2630</v>
      </c>
      <c r="U686" s="24">
        <f t="shared" si="63"/>
        <v>1322.11</v>
      </c>
      <c r="V686" s="4">
        <v>0</v>
      </c>
      <c r="W686" s="4"/>
      <c r="X686" s="28" t="str">
        <f t="shared" si="64"/>
        <v>CHOOSE FORMULA</v>
      </c>
      <c r="Y686" s="4"/>
      <c r="Z686" s="4">
        <v>2424</v>
      </c>
    </row>
    <row r="687" spans="1:26">
      <c r="A687" s="1" t="s">
        <v>6</v>
      </c>
      <c r="B687" s="1" t="s">
        <v>491</v>
      </c>
      <c r="C687" s="1" t="s">
        <v>492</v>
      </c>
      <c r="D687" s="1" t="s">
        <v>342</v>
      </c>
      <c r="E687" s="1" t="s">
        <v>8</v>
      </c>
      <c r="F687" s="1" t="s">
        <v>343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-562.39</v>
      </c>
      <c r="M687" s="4">
        <v>0</v>
      </c>
      <c r="N687" s="24">
        <f>IF(AND(B687="60",C687="32"),(J687/'FD Date'!$B$4*'FD Date'!$B$6+K687),(J687/Date!$B$4*Date!$B$6+K687))</f>
        <v>0</v>
      </c>
      <c r="O687" s="24">
        <f t="shared" si="60"/>
        <v>0</v>
      </c>
      <c r="P687" s="24">
        <f>K687/Date!$B$2*Date!$B$3+K687</f>
        <v>0</v>
      </c>
      <c r="Q687" s="24">
        <f>J687*Date!$B$3+K687</f>
        <v>0</v>
      </c>
      <c r="R687" s="24">
        <f t="shared" si="61"/>
        <v>0</v>
      </c>
      <c r="S687" s="24">
        <f>J687/2*Date!$B$7+K687</f>
        <v>0</v>
      </c>
      <c r="T687" s="24">
        <f t="shared" si="62"/>
        <v>0</v>
      </c>
      <c r="U687" s="24">
        <f t="shared" si="63"/>
        <v>0</v>
      </c>
      <c r="V687" s="4">
        <v>0</v>
      </c>
      <c r="W687" s="4"/>
      <c r="X687" s="28" t="str">
        <f t="shared" si="64"/>
        <v>CHOOSE FORMULA</v>
      </c>
      <c r="Y687" s="4"/>
      <c r="Z687" s="4">
        <v>0</v>
      </c>
    </row>
    <row r="688" spans="1:26">
      <c r="A688" s="1" t="s">
        <v>6</v>
      </c>
      <c r="B688" s="1" t="s">
        <v>491</v>
      </c>
      <c r="C688" s="1" t="s">
        <v>492</v>
      </c>
      <c r="D688" s="1" t="s">
        <v>342</v>
      </c>
      <c r="E688" s="1" t="s">
        <v>13</v>
      </c>
      <c r="F688" s="1" t="s">
        <v>344</v>
      </c>
      <c r="G688" s="4">
        <v>99556</v>
      </c>
      <c r="H688" s="4">
        <v>0</v>
      </c>
      <c r="I688" s="4">
        <v>99556</v>
      </c>
      <c r="J688" s="4">
        <v>6679.88</v>
      </c>
      <c r="K688" s="4">
        <v>57679.77</v>
      </c>
      <c r="L688" s="4">
        <v>41414.22</v>
      </c>
      <c r="M688" s="4">
        <v>73862.34</v>
      </c>
      <c r="N688" s="24">
        <f>IF(AND(B688="60",C688="32"),(J688/'FD Date'!$B$4*'FD Date'!$B$6+K688),(J688/Date!$B$4*Date!$B$6+K688))</f>
        <v>91079.17</v>
      </c>
      <c r="O688" s="24">
        <f t="shared" si="60"/>
        <v>13359.76</v>
      </c>
      <c r="P688" s="24">
        <f>K688/Date!$B$2*Date!$B$3+K688</f>
        <v>86519.654999999999</v>
      </c>
      <c r="Q688" s="24">
        <f>J688*Date!$B$3+K688</f>
        <v>84399.29</v>
      </c>
      <c r="R688" s="24">
        <f t="shared" si="61"/>
        <v>102871.97930715101</v>
      </c>
      <c r="S688" s="24">
        <f>J688/2*Date!$B$7+K688</f>
        <v>84399.29</v>
      </c>
      <c r="T688" s="24">
        <f t="shared" si="62"/>
        <v>99556</v>
      </c>
      <c r="U688" s="24">
        <f t="shared" si="63"/>
        <v>57679.77</v>
      </c>
      <c r="V688" s="4">
        <v>0</v>
      </c>
      <c r="W688" s="4"/>
      <c r="X688" s="28" t="str">
        <f t="shared" si="64"/>
        <v>CHOOSE FORMULA</v>
      </c>
      <c r="Y688" s="4"/>
      <c r="Z688" s="4">
        <v>106661</v>
      </c>
    </row>
    <row r="689" spans="1:26">
      <c r="A689" s="1" t="s">
        <v>6</v>
      </c>
      <c r="B689" s="1" t="s">
        <v>491</v>
      </c>
      <c r="C689" s="1" t="s">
        <v>492</v>
      </c>
      <c r="D689" s="1" t="s">
        <v>345</v>
      </c>
      <c r="E689" s="1" t="s">
        <v>8</v>
      </c>
      <c r="F689" s="1" t="s">
        <v>346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192</v>
      </c>
      <c r="N689" s="24">
        <f>IF(AND(B689="60",C689="32"),(J689/'FD Date'!$B$4*'FD Date'!$B$6+K689),(J689/Date!$B$4*Date!$B$6+K689))</f>
        <v>0</v>
      </c>
      <c r="O689" s="24">
        <f t="shared" si="60"/>
        <v>0</v>
      </c>
      <c r="P689" s="24">
        <f>K689/Date!$B$2*Date!$B$3+K689</f>
        <v>0</v>
      </c>
      <c r="Q689" s="24">
        <f>J689*Date!$B$3+K689</f>
        <v>0</v>
      </c>
      <c r="R689" s="24">
        <f t="shared" si="61"/>
        <v>0</v>
      </c>
      <c r="S689" s="24">
        <f>J689/2*Date!$B$7+K689</f>
        <v>0</v>
      </c>
      <c r="T689" s="24">
        <f t="shared" si="62"/>
        <v>0</v>
      </c>
      <c r="U689" s="24">
        <f t="shared" si="63"/>
        <v>0</v>
      </c>
      <c r="V689" s="4">
        <v>0</v>
      </c>
      <c r="W689" s="4"/>
      <c r="X689" s="28" t="str">
        <f t="shared" si="64"/>
        <v>CHOOSE FORMULA</v>
      </c>
      <c r="Y689" s="4"/>
      <c r="Z689" s="4">
        <v>0</v>
      </c>
    </row>
    <row r="690" spans="1:26">
      <c r="A690" s="1" t="s">
        <v>6</v>
      </c>
      <c r="B690" s="1" t="s">
        <v>491</v>
      </c>
      <c r="C690" s="1" t="s">
        <v>492</v>
      </c>
      <c r="D690" s="1" t="s">
        <v>347</v>
      </c>
      <c r="E690" s="1" t="s">
        <v>8</v>
      </c>
      <c r="F690" s="1" t="s">
        <v>348</v>
      </c>
      <c r="G690" s="4">
        <v>880</v>
      </c>
      <c r="H690" s="4">
        <v>0</v>
      </c>
      <c r="I690" s="4">
        <v>880</v>
      </c>
      <c r="J690" s="4">
        <v>-996.88</v>
      </c>
      <c r="K690" s="4">
        <v>289.89999999999998</v>
      </c>
      <c r="L690" s="4">
        <v>459.02</v>
      </c>
      <c r="M690" s="4">
        <v>603.79</v>
      </c>
      <c r="N690" s="24">
        <f>IF(AND(B690="60",C690="32"),(J690/'FD Date'!$B$4*'FD Date'!$B$6+K690),(J690/Date!$B$4*Date!$B$6+K690))</f>
        <v>-4694.5</v>
      </c>
      <c r="O690" s="24">
        <f t="shared" ref="O690:O753" si="65">J690*2</f>
        <v>-1993.76</v>
      </c>
      <c r="P690" s="24">
        <f>K690/Date!$B$2*Date!$B$3+K690</f>
        <v>434.84999999999997</v>
      </c>
      <c r="Q690" s="24">
        <f>J690*Date!$B$3+K690</f>
        <v>-3697.62</v>
      </c>
      <c r="R690" s="24">
        <f t="shared" ref="R690:R753" si="66">IF(OR(L690=0,M690=0),0,K690/(L690/M690))</f>
        <v>381.33136028931199</v>
      </c>
      <c r="S690" s="24">
        <f>J690/2*Date!$B$7+K690</f>
        <v>-3697.62</v>
      </c>
      <c r="T690" s="24">
        <f t="shared" ref="T690:T753" si="67">I690</f>
        <v>880</v>
      </c>
      <c r="U690" s="24">
        <f t="shared" ref="U690:U753" si="68">K690</f>
        <v>289.89999999999998</v>
      </c>
      <c r="V690" s="4">
        <v>0</v>
      </c>
      <c r="W690" s="4"/>
      <c r="X690" s="28" t="str">
        <f t="shared" ref="X690:X753" si="69">IF($W690=1,($N690+$V690),IF($W690=2,($O690+$V690), IF($W690=3,($P690+$V690), IF($W690=4,($Q690+$V690), IF($W690=5,($R690+$V690), IF($W690=6,($S690+$V690), IF($W690=7,($T690+$V690), IF($W690=8,($U690+$V690),"CHOOSE FORMULA"))))))))</f>
        <v>CHOOSE FORMULA</v>
      </c>
      <c r="Y690" s="4"/>
      <c r="Z690" s="4">
        <v>2399</v>
      </c>
    </row>
    <row r="691" spans="1:26">
      <c r="A691" s="1" t="s">
        <v>6</v>
      </c>
      <c r="B691" s="1" t="s">
        <v>491</v>
      </c>
      <c r="C691" s="1" t="s">
        <v>492</v>
      </c>
      <c r="D691" s="1" t="s">
        <v>349</v>
      </c>
      <c r="E691" s="1" t="s">
        <v>8</v>
      </c>
      <c r="F691" s="1" t="s">
        <v>350</v>
      </c>
      <c r="G691" s="4">
        <v>0</v>
      </c>
      <c r="H691" s="4">
        <v>0</v>
      </c>
      <c r="I691" s="4">
        <v>0</v>
      </c>
      <c r="J691" s="4">
        <v>0</v>
      </c>
      <c r="K691" s="4">
        <v>370.45</v>
      </c>
      <c r="L691" s="4">
        <v>940.74</v>
      </c>
      <c r="M691" s="4">
        <v>1804.38</v>
      </c>
      <c r="N691" s="24">
        <f>IF(AND(B691="60",C691="32"),(J691/'FD Date'!$B$4*'FD Date'!$B$6+K691),(J691/Date!$B$4*Date!$B$6+K691))</f>
        <v>370.45</v>
      </c>
      <c r="O691" s="24">
        <f t="shared" si="65"/>
        <v>0</v>
      </c>
      <c r="P691" s="24">
        <f>K691/Date!$B$2*Date!$B$3+K691</f>
        <v>555.67499999999995</v>
      </c>
      <c r="Q691" s="24">
        <f>J691*Date!$B$3+K691</f>
        <v>370.45</v>
      </c>
      <c r="R691" s="24">
        <f t="shared" si="66"/>
        <v>710.53911920403084</v>
      </c>
      <c r="S691" s="24">
        <f>J691/2*Date!$B$7+K691</f>
        <v>370.45</v>
      </c>
      <c r="T691" s="24">
        <f t="shared" si="67"/>
        <v>0</v>
      </c>
      <c r="U691" s="24">
        <f t="shared" si="68"/>
        <v>370.45</v>
      </c>
      <c r="V691" s="4">
        <v>0</v>
      </c>
      <c r="W691" s="4"/>
      <c r="X691" s="28" t="str">
        <f t="shared" si="69"/>
        <v>CHOOSE FORMULA</v>
      </c>
      <c r="Y691" s="4"/>
      <c r="Z691" s="4">
        <v>307</v>
      </c>
    </row>
    <row r="692" spans="1:26">
      <c r="A692" s="1" t="s">
        <v>6</v>
      </c>
      <c r="B692" s="1" t="s">
        <v>491</v>
      </c>
      <c r="C692" s="1" t="s">
        <v>492</v>
      </c>
      <c r="D692" s="1" t="s">
        <v>351</v>
      </c>
      <c r="E692" s="1" t="s">
        <v>8</v>
      </c>
      <c r="F692" s="1" t="s">
        <v>352</v>
      </c>
      <c r="G692" s="4">
        <v>8560</v>
      </c>
      <c r="H692" s="4">
        <v>0</v>
      </c>
      <c r="I692" s="4">
        <v>8560</v>
      </c>
      <c r="J692" s="4">
        <v>569.66</v>
      </c>
      <c r="K692" s="4">
        <v>5053.26</v>
      </c>
      <c r="L692" s="4">
        <v>4217.97</v>
      </c>
      <c r="M692" s="4">
        <v>7099.01</v>
      </c>
      <c r="N692" s="24">
        <f>IF(AND(B692="60",C692="32"),(J692/'FD Date'!$B$4*'FD Date'!$B$6+K692),(J692/Date!$B$4*Date!$B$6+K692))</f>
        <v>7901.5599999999995</v>
      </c>
      <c r="O692" s="24">
        <f t="shared" si="65"/>
        <v>1139.32</v>
      </c>
      <c r="P692" s="24">
        <f>K692/Date!$B$2*Date!$B$3+K692</f>
        <v>7579.89</v>
      </c>
      <c r="Q692" s="24">
        <f>J692*Date!$B$3+K692</f>
        <v>7331.9</v>
      </c>
      <c r="R692" s="24">
        <f t="shared" si="66"/>
        <v>8504.8360402278831</v>
      </c>
      <c r="S692" s="24">
        <f>J692/2*Date!$B$7+K692</f>
        <v>7331.9</v>
      </c>
      <c r="T692" s="24">
        <f t="shared" si="67"/>
        <v>8560</v>
      </c>
      <c r="U692" s="24">
        <f t="shared" si="68"/>
        <v>5053.26</v>
      </c>
      <c r="V692" s="4">
        <v>0</v>
      </c>
      <c r="W692" s="4"/>
      <c r="X692" s="28" t="str">
        <f t="shared" si="69"/>
        <v>CHOOSE FORMULA</v>
      </c>
      <c r="Y692" s="4"/>
      <c r="Z692" s="4">
        <v>8326</v>
      </c>
    </row>
    <row r="693" spans="1:26">
      <c r="A693" s="1" t="s">
        <v>6</v>
      </c>
      <c r="B693" s="1" t="s">
        <v>491</v>
      </c>
      <c r="C693" s="1" t="s">
        <v>492</v>
      </c>
      <c r="D693" s="1" t="s">
        <v>353</v>
      </c>
      <c r="E693" s="1" t="s">
        <v>8</v>
      </c>
      <c r="F693" s="1" t="s">
        <v>354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24">
        <f>IF(AND(B693="60",C693="32"),(J693/'FD Date'!$B$4*'FD Date'!$B$6+K693),(J693/Date!$B$4*Date!$B$6+K693))</f>
        <v>0</v>
      </c>
      <c r="O693" s="24">
        <f t="shared" si="65"/>
        <v>0</v>
      </c>
      <c r="P693" s="24">
        <f>K693/Date!$B$2*Date!$B$3+K693</f>
        <v>0</v>
      </c>
      <c r="Q693" s="24">
        <f>J693*Date!$B$3+K693</f>
        <v>0</v>
      </c>
      <c r="R693" s="24">
        <f t="shared" si="66"/>
        <v>0</v>
      </c>
      <c r="S693" s="24">
        <f>J693/2*Date!$B$7+K693</f>
        <v>0</v>
      </c>
      <c r="T693" s="24">
        <f t="shared" si="67"/>
        <v>0</v>
      </c>
      <c r="U693" s="24">
        <f t="shared" si="68"/>
        <v>0</v>
      </c>
      <c r="V693" s="4">
        <v>0</v>
      </c>
      <c r="W693" s="4"/>
      <c r="X693" s="28" t="str">
        <f t="shared" si="69"/>
        <v>CHOOSE FORMULA</v>
      </c>
      <c r="Y693" s="4"/>
      <c r="Z693" s="4">
        <v>0</v>
      </c>
    </row>
    <row r="694" spans="1:26">
      <c r="A694" s="1" t="s">
        <v>6</v>
      </c>
      <c r="B694" s="1" t="s">
        <v>491</v>
      </c>
      <c r="C694" s="1" t="s">
        <v>492</v>
      </c>
      <c r="D694" s="1" t="s">
        <v>355</v>
      </c>
      <c r="E694" s="1" t="s">
        <v>8</v>
      </c>
      <c r="F694" s="1" t="s">
        <v>356</v>
      </c>
      <c r="G694" s="4">
        <v>1120</v>
      </c>
      <c r="H694" s="4">
        <v>0</v>
      </c>
      <c r="I694" s="4">
        <v>1120</v>
      </c>
      <c r="J694" s="4">
        <v>88.92</v>
      </c>
      <c r="K694" s="4">
        <v>716.17</v>
      </c>
      <c r="L694" s="4">
        <v>530.22</v>
      </c>
      <c r="M694" s="4">
        <v>926.76</v>
      </c>
      <c r="N694" s="24">
        <f>IF(AND(B694="60",C694="32"),(J694/'FD Date'!$B$4*'FD Date'!$B$6+K694),(J694/Date!$B$4*Date!$B$6+K694))</f>
        <v>1160.77</v>
      </c>
      <c r="O694" s="24">
        <f t="shared" si="65"/>
        <v>177.84</v>
      </c>
      <c r="P694" s="24">
        <f>K694/Date!$B$2*Date!$B$3+K694</f>
        <v>1074.2549999999999</v>
      </c>
      <c r="Q694" s="24">
        <f>J694*Date!$B$3+K694</f>
        <v>1071.8499999999999</v>
      </c>
      <c r="R694" s="24">
        <f t="shared" si="66"/>
        <v>1251.7779585832293</v>
      </c>
      <c r="S694" s="24">
        <f>J694/2*Date!$B$7+K694</f>
        <v>1071.8499999999999</v>
      </c>
      <c r="T694" s="24">
        <f t="shared" si="67"/>
        <v>1120</v>
      </c>
      <c r="U694" s="24">
        <f t="shared" si="68"/>
        <v>716.17</v>
      </c>
      <c r="V694" s="4">
        <v>0</v>
      </c>
      <c r="W694" s="4"/>
      <c r="X694" s="28" t="str">
        <f t="shared" si="69"/>
        <v>CHOOSE FORMULA</v>
      </c>
      <c r="Y694" s="4"/>
      <c r="Z694" s="4">
        <v>1219</v>
      </c>
    </row>
    <row r="695" spans="1:26">
      <c r="A695" s="1" t="s">
        <v>6</v>
      </c>
      <c r="B695" s="1" t="s">
        <v>491</v>
      </c>
      <c r="C695" s="1" t="s">
        <v>492</v>
      </c>
      <c r="D695" s="1" t="s">
        <v>357</v>
      </c>
      <c r="E695" s="1" t="s">
        <v>8</v>
      </c>
      <c r="F695" s="1" t="s">
        <v>358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107.8</v>
      </c>
      <c r="N695" s="24">
        <f>IF(AND(B695="60",C695="32"),(J695/'FD Date'!$B$4*'FD Date'!$B$6+K695),(J695/Date!$B$4*Date!$B$6+K695))</f>
        <v>0</v>
      </c>
      <c r="O695" s="24">
        <f t="shared" si="65"/>
        <v>0</v>
      </c>
      <c r="P695" s="24">
        <f>K695/Date!$B$2*Date!$B$3+K695</f>
        <v>0</v>
      </c>
      <c r="Q695" s="24">
        <f>J695*Date!$B$3+K695</f>
        <v>0</v>
      </c>
      <c r="R695" s="24">
        <f t="shared" si="66"/>
        <v>0</v>
      </c>
      <c r="S695" s="24">
        <f>J695/2*Date!$B$7+K695</f>
        <v>0</v>
      </c>
      <c r="T695" s="24">
        <f t="shared" si="67"/>
        <v>0</v>
      </c>
      <c r="U695" s="24">
        <f t="shared" si="68"/>
        <v>0</v>
      </c>
      <c r="V695" s="4">
        <v>0</v>
      </c>
      <c r="W695" s="4"/>
      <c r="X695" s="28" t="str">
        <f t="shared" si="69"/>
        <v>CHOOSE FORMULA</v>
      </c>
      <c r="Y695" s="4"/>
      <c r="Z695" s="4">
        <v>0</v>
      </c>
    </row>
    <row r="696" spans="1:26">
      <c r="A696" s="1" t="s">
        <v>6</v>
      </c>
      <c r="B696" s="1" t="s">
        <v>491</v>
      </c>
      <c r="C696" s="1" t="s">
        <v>492</v>
      </c>
      <c r="D696" s="1" t="s">
        <v>359</v>
      </c>
      <c r="E696" s="1" t="s">
        <v>8</v>
      </c>
      <c r="F696" s="1" t="s">
        <v>360</v>
      </c>
      <c r="G696" s="4">
        <v>2500</v>
      </c>
      <c r="H696" s="4">
        <v>0</v>
      </c>
      <c r="I696" s="4">
        <v>2500</v>
      </c>
      <c r="J696" s="4">
        <v>0</v>
      </c>
      <c r="K696" s="4">
        <v>0</v>
      </c>
      <c r="L696" s="4">
        <v>0</v>
      </c>
      <c r="M696" s="4">
        <v>0</v>
      </c>
      <c r="N696" s="24">
        <f>IF(AND(B696="60",C696="32"),(J696/'FD Date'!$B$4*'FD Date'!$B$6+K696),(J696/Date!$B$4*Date!$B$6+K696))</f>
        <v>0</v>
      </c>
      <c r="O696" s="24">
        <f t="shared" si="65"/>
        <v>0</v>
      </c>
      <c r="P696" s="24">
        <f>K696/Date!$B$2*Date!$B$3+K696</f>
        <v>0</v>
      </c>
      <c r="Q696" s="24">
        <f>J696*Date!$B$3+K696</f>
        <v>0</v>
      </c>
      <c r="R696" s="24">
        <f t="shared" si="66"/>
        <v>0</v>
      </c>
      <c r="S696" s="24">
        <f>J696/2*Date!$B$7+K696</f>
        <v>0</v>
      </c>
      <c r="T696" s="24">
        <f t="shared" si="67"/>
        <v>2500</v>
      </c>
      <c r="U696" s="24">
        <f t="shared" si="68"/>
        <v>0</v>
      </c>
      <c r="V696" s="4">
        <v>0</v>
      </c>
      <c r="W696" s="4"/>
      <c r="X696" s="28" t="str">
        <f t="shared" si="69"/>
        <v>CHOOSE FORMULA</v>
      </c>
      <c r="Y696" s="4"/>
      <c r="Z696" s="4">
        <v>2500</v>
      </c>
    </row>
    <row r="697" spans="1:26">
      <c r="A697" s="1" t="s">
        <v>6</v>
      </c>
      <c r="B697" s="1" t="s">
        <v>491</v>
      </c>
      <c r="C697" s="1" t="s">
        <v>492</v>
      </c>
      <c r="D697" s="1" t="s">
        <v>361</v>
      </c>
      <c r="E697" s="1" t="s">
        <v>8</v>
      </c>
      <c r="F697" s="1" t="s">
        <v>362</v>
      </c>
      <c r="G697" s="4">
        <v>0</v>
      </c>
      <c r="H697" s="4">
        <v>0</v>
      </c>
      <c r="I697" s="4">
        <v>0</v>
      </c>
      <c r="J697" s="4">
        <v>0</v>
      </c>
      <c r="K697" s="4">
        <v>95.19</v>
      </c>
      <c r="L697" s="4">
        <v>211.23</v>
      </c>
      <c r="M697" s="4">
        <v>2984.85</v>
      </c>
      <c r="N697" s="24">
        <f>IF(AND(B697="60",C697="32"),(J697/'FD Date'!$B$4*'FD Date'!$B$6+K697),(J697/Date!$B$4*Date!$B$6+K697))</f>
        <v>95.19</v>
      </c>
      <c r="O697" s="24">
        <f t="shared" si="65"/>
        <v>0</v>
      </c>
      <c r="P697" s="24">
        <f>K697/Date!$B$2*Date!$B$3+K697</f>
        <v>142.785</v>
      </c>
      <c r="Q697" s="24">
        <f>J697*Date!$B$3+K697</f>
        <v>95.19</v>
      </c>
      <c r="R697" s="24">
        <f t="shared" si="66"/>
        <v>1345.1113549211759</v>
      </c>
      <c r="S697" s="24">
        <f>J697/2*Date!$B$7+K697</f>
        <v>95.19</v>
      </c>
      <c r="T697" s="24">
        <f t="shared" si="67"/>
        <v>0</v>
      </c>
      <c r="U697" s="24">
        <f t="shared" si="68"/>
        <v>95.19</v>
      </c>
      <c r="V697" s="4">
        <v>0</v>
      </c>
      <c r="W697" s="4"/>
      <c r="X697" s="28" t="str">
        <f t="shared" si="69"/>
        <v>CHOOSE FORMULA</v>
      </c>
      <c r="Y697" s="4"/>
      <c r="Z697" s="4">
        <v>228</v>
      </c>
    </row>
    <row r="698" spans="1:26">
      <c r="A698" s="1" t="s">
        <v>6</v>
      </c>
      <c r="B698" s="1" t="s">
        <v>491</v>
      </c>
      <c r="C698" s="1" t="s">
        <v>492</v>
      </c>
      <c r="D698" s="1" t="s">
        <v>284</v>
      </c>
      <c r="E698" s="1" t="s">
        <v>8</v>
      </c>
      <c r="F698" s="1" t="s">
        <v>285</v>
      </c>
      <c r="G698" s="4">
        <v>5000</v>
      </c>
      <c r="H698" s="4">
        <v>0</v>
      </c>
      <c r="I698" s="4">
        <v>5000</v>
      </c>
      <c r="J698" s="4">
        <v>129.41</v>
      </c>
      <c r="K698" s="4">
        <v>2668.63</v>
      </c>
      <c r="L698" s="4">
        <v>2580.0100000000002</v>
      </c>
      <c r="M698" s="4">
        <v>6356.55</v>
      </c>
      <c r="N698" s="24">
        <f>IF(AND(B698="60",C698="32"),(J698/'FD Date'!$B$4*'FD Date'!$B$6+K698),(J698/Date!$B$4*Date!$B$6+K698))</f>
        <v>3315.6800000000003</v>
      </c>
      <c r="O698" s="24">
        <f t="shared" si="65"/>
        <v>258.82</v>
      </c>
      <c r="P698" s="24">
        <f>K698/Date!$B$2*Date!$B$3+K698</f>
        <v>4002.9450000000002</v>
      </c>
      <c r="Q698" s="24">
        <f>J698*Date!$B$3+K698</f>
        <v>3186.27</v>
      </c>
      <c r="R698" s="24">
        <f t="shared" si="66"/>
        <v>6574.8892548866088</v>
      </c>
      <c r="S698" s="24">
        <f>J698/2*Date!$B$7+K698</f>
        <v>3186.27</v>
      </c>
      <c r="T698" s="24">
        <f t="shared" si="67"/>
        <v>5000</v>
      </c>
      <c r="U698" s="24">
        <f t="shared" si="68"/>
        <v>2668.63</v>
      </c>
      <c r="V698" s="4">
        <v>0</v>
      </c>
      <c r="W698" s="4"/>
      <c r="X698" s="28" t="str">
        <f t="shared" si="69"/>
        <v>CHOOSE FORMULA</v>
      </c>
      <c r="Y698" s="4"/>
      <c r="Z698" s="4">
        <v>3398</v>
      </c>
    </row>
    <row r="699" spans="1:26">
      <c r="A699" s="1" t="s">
        <v>6</v>
      </c>
      <c r="B699" s="1" t="s">
        <v>491</v>
      </c>
      <c r="C699" s="1" t="s">
        <v>492</v>
      </c>
      <c r="D699" s="1" t="s">
        <v>286</v>
      </c>
      <c r="E699" s="1" t="s">
        <v>8</v>
      </c>
      <c r="F699" s="1" t="s">
        <v>287</v>
      </c>
      <c r="G699" s="4">
        <v>0</v>
      </c>
      <c r="H699" s="4">
        <v>0</v>
      </c>
      <c r="I699" s="4">
        <v>0</v>
      </c>
      <c r="J699" s="4">
        <v>0</v>
      </c>
      <c r="K699" s="4">
        <v>13.28</v>
      </c>
      <c r="L699" s="4">
        <v>0</v>
      </c>
      <c r="M699" s="4">
        <v>0</v>
      </c>
      <c r="N699" s="24">
        <f>IF(AND(B699="60",C699="32"),(J699/'FD Date'!$B$4*'FD Date'!$B$6+K699),(J699/Date!$B$4*Date!$B$6+K699))</f>
        <v>13.28</v>
      </c>
      <c r="O699" s="24">
        <f t="shared" si="65"/>
        <v>0</v>
      </c>
      <c r="P699" s="24">
        <f>K699/Date!$B$2*Date!$B$3+K699</f>
        <v>19.919999999999998</v>
      </c>
      <c r="Q699" s="24">
        <f>J699*Date!$B$3+K699</f>
        <v>13.28</v>
      </c>
      <c r="R699" s="24">
        <f t="shared" si="66"/>
        <v>0</v>
      </c>
      <c r="S699" s="24">
        <f>J699/2*Date!$B$7+K699</f>
        <v>13.28</v>
      </c>
      <c r="T699" s="24">
        <f t="shared" si="67"/>
        <v>0</v>
      </c>
      <c r="U699" s="24">
        <f t="shared" si="68"/>
        <v>13.28</v>
      </c>
      <c r="V699" s="4">
        <v>0</v>
      </c>
      <c r="W699" s="4"/>
      <c r="X699" s="28" t="str">
        <f t="shared" si="69"/>
        <v>CHOOSE FORMULA</v>
      </c>
      <c r="Y699" s="4"/>
      <c r="Z699" s="4">
        <v>13</v>
      </c>
    </row>
    <row r="700" spans="1:26">
      <c r="A700" s="1" t="s">
        <v>6</v>
      </c>
      <c r="B700" s="1" t="s">
        <v>491</v>
      </c>
      <c r="C700" s="1" t="s">
        <v>492</v>
      </c>
      <c r="D700" s="1" t="s">
        <v>367</v>
      </c>
      <c r="E700" s="1" t="s">
        <v>8</v>
      </c>
      <c r="F700" s="1" t="s">
        <v>368</v>
      </c>
      <c r="G700" s="4">
        <v>0</v>
      </c>
      <c r="H700" s="4">
        <v>0</v>
      </c>
      <c r="I700" s="4">
        <v>0</v>
      </c>
      <c r="J700" s="4">
        <v>0</v>
      </c>
      <c r="K700" s="4">
        <v>20.47</v>
      </c>
      <c r="L700" s="4">
        <v>217.24</v>
      </c>
      <c r="M700" s="4">
        <v>1570.02</v>
      </c>
      <c r="N700" s="24">
        <f>IF(AND(B700="60",C700="32"),(J700/'FD Date'!$B$4*'FD Date'!$B$6+K700),(J700/Date!$B$4*Date!$B$6+K700))</f>
        <v>20.47</v>
      </c>
      <c r="O700" s="24">
        <f t="shared" si="65"/>
        <v>0</v>
      </c>
      <c r="P700" s="24">
        <f>K700/Date!$B$2*Date!$B$3+K700</f>
        <v>30.704999999999998</v>
      </c>
      <c r="Q700" s="24">
        <f>J700*Date!$B$3+K700</f>
        <v>20.47</v>
      </c>
      <c r="R700" s="24">
        <f t="shared" si="66"/>
        <v>147.93918891548518</v>
      </c>
      <c r="S700" s="24">
        <f>J700/2*Date!$B$7+K700</f>
        <v>20.47</v>
      </c>
      <c r="T700" s="24">
        <f t="shared" si="67"/>
        <v>0</v>
      </c>
      <c r="U700" s="24">
        <f t="shared" si="68"/>
        <v>20.47</v>
      </c>
      <c r="V700" s="4">
        <v>0</v>
      </c>
      <c r="W700" s="4"/>
      <c r="X700" s="28" t="str">
        <f t="shared" si="69"/>
        <v>CHOOSE FORMULA</v>
      </c>
      <c r="Y700" s="4"/>
      <c r="Z700" s="4">
        <v>21</v>
      </c>
    </row>
    <row r="701" spans="1:26">
      <c r="A701" s="1" t="s">
        <v>6</v>
      </c>
      <c r="B701" s="1" t="s">
        <v>491</v>
      </c>
      <c r="C701" s="1" t="s">
        <v>492</v>
      </c>
      <c r="D701" s="1" t="s">
        <v>388</v>
      </c>
      <c r="E701" s="1" t="s">
        <v>8</v>
      </c>
      <c r="F701" s="1" t="s">
        <v>389</v>
      </c>
      <c r="G701" s="4">
        <v>1500</v>
      </c>
      <c r="H701" s="4">
        <v>0</v>
      </c>
      <c r="I701" s="4">
        <v>1500</v>
      </c>
      <c r="J701" s="4">
        <v>144.63999999999999</v>
      </c>
      <c r="K701" s="4">
        <v>784.81</v>
      </c>
      <c r="L701" s="4">
        <v>777.16</v>
      </c>
      <c r="M701" s="4">
        <v>1078.95</v>
      </c>
      <c r="N701" s="24">
        <f>IF(AND(B701="60",C701="32"),(J701/'FD Date'!$B$4*'FD Date'!$B$6+K701),(J701/Date!$B$4*Date!$B$6+K701))</f>
        <v>1508.0099999999998</v>
      </c>
      <c r="O701" s="24">
        <f t="shared" si="65"/>
        <v>289.27999999999997</v>
      </c>
      <c r="P701" s="24">
        <f>K701/Date!$B$2*Date!$B$3+K701</f>
        <v>1177.2149999999999</v>
      </c>
      <c r="Q701" s="24">
        <f>J701*Date!$B$3+K701</f>
        <v>1363.37</v>
      </c>
      <c r="R701" s="24">
        <f t="shared" si="66"/>
        <v>1089.5706797827988</v>
      </c>
      <c r="S701" s="24">
        <f>J701/2*Date!$B$7+K701</f>
        <v>1363.37</v>
      </c>
      <c r="T701" s="24">
        <f t="shared" si="67"/>
        <v>1500</v>
      </c>
      <c r="U701" s="24">
        <f t="shared" si="68"/>
        <v>784.81</v>
      </c>
      <c r="V701" s="4">
        <v>0</v>
      </c>
      <c r="W701" s="4"/>
      <c r="X701" s="28" t="str">
        <f t="shared" si="69"/>
        <v>CHOOSE FORMULA</v>
      </c>
      <c r="Y701" s="4"/>
      <c r="Z701" s="4">
        <v>928</v>
      </c>
    </row>
    <row r="702" spans="1:26">
      <c r="A702" s="1" t="s">
        <v>6</v>
      </c>
      <c r="B702" s="1" t="s">
        <v>491</v>
      </c>
      <c r="C702" s="1" t="s">
        <v>492</v>
      </c>
      <c r="D702" s="1" t="s">
        <v>425</v>
      </c>
      <c r="E702" s="1" t="s">
        <v>8</v>
      </c>
      <c r="F702" s="1" t="s">
        <v>426</v>
      </c>
      <c r="G702" s="4">
        <v>250</v>
      </c>
      <c r="H702" s="4">
        <v>0</v>
      </c>
      <c r="I702" s="4">
        <v>250</v>
      </c>
      <c r="J702" s="4">
        <v>0</v>
      </c>
      <c r="K702" s="4">
        <v>0</v>
      </c>
      <c r="L702" s="4">
        <v>483.98</v>
      </c>
      <c r="M702" s="4">
        <v>483.98</v>
      </c>
      <c r="N702" s="24">
        <f>IF(AND(B702="60",C702="32"),(J702/'FD Date'!$B$4*'FD Date'!$B$6+K702),(J702/Date!$B$4*Date!$B$6+K702))</f>
        <v>0</v>
      </c>
      <c r="O702" s="24">
        <f t="shared" si="65"/>
        <v>0</v>
      </c>
      <c r="P702" s="24">
        <f>K702/Date!$B$2*Date!$B$3+K702</f>
        <v>0</v>
      </c>
      <c r="Q702" s="24">
        <f>J702*Date!$B$3+K702</f>
        <v>0</v>
      </c>
      <c r="R702" s="24">
        <f t="shared" si="66"/>
        <v>0</v>
      </c>
      <c r="S702" s="24">
        <f>J702/2*Date!$B$7+K702</f>
        <v>0</v>
      </c>
      <c r="T702" s="24">
        <f t="shared" si="67"/>
        <v>250</v>
      </c>
      <c r="U702" s="24">
        <f t="shared" si="68"/>
        <v>0</v>
      </c>
      <c r="V702" s="4">
        <v>0</v>
      </c>
      <c r="W702" s="4"/>
      <c r="X702" s="28" t="str">
        <f t="shared" si="69"/>
        <v>CHOOSE FORMULA</v>
      </c>
      <c r="Y702" s="4"/>
      <c r="Z702" s="4">
        <v>250</v>
      </c>
    </row>
    <row r="703" spans="1:26">
      <c r="A703" s="1" t="s">
        <v>6</v>
      </c>
      <c r="B703" s="1" t="s">
        <v>491</v>
      </c>
      <c r="C703" s="1" t="s">
        <v>492</v>
      </c>
      <c r="D703" s="1" t="s">
        <v>373</v>
      </c>
      <c r="E703" s="1" t="s">
        <v>8</v>
      </c>
      <c r="F703" s="1" t="s">
        <v>374</v>
      </c>
      <c r="G703" s="4">
        <v>1490</v>
      </c>
      <c r="H703" s="4">
        <v>0</v>
      </c>
      <c r="I703" s="4">
        <v>1490</v>
      </c>
      <c r="J703" s="4">
        <v>129</v>
      </c>
      <c r="K703" s="4">
        <v>704</v>
      </c>
      <c r="L703" s="4">
        <v>710</v>
      </c>
      <c r="M703" s="4">
        <v>710</v>
      </c>
      <c r="N703" s="24">
        <f>IF(AND(B703="60",C703="32"),(J703/'FD Date'!$B$4*'FD Date'!$B$6+K703),(J703/Date!$B$4*Date!$B$6+K703))</f>
        <v>1349</v>
      </c>
      <c r="O703" s="24">
        <f t="shared" si="65"/>
        <v>258</v>
      </c>
      <c r="P703" s="24">
        <f>K703/Date!$B$2*Date!$B$3+K703</f>
        <v>1056</v>
      </c>
      <c r="Q703" s="24">
        <f>J703*Date!$B$3+K703</f>
        <v>1220</v>
      </c>
      <c r="R703" s="24">
        <f t="shared" si="66"/>
        <v>704</v>
      </c>
      <c r="S703" s="24">
        <f>J703/2*Date!$B$7+K703</f>
        <v>1220</v>
      </c>
      <c r="T703" s="24">
        <f t="shared" si="67"/>
        <v>1490</v>
      </c>
      <c r="U703" s="24">
        <f t="shared" si="68"/>
        <v>704</v>
      </c>
      <c r="V703" s="4">
        <v>0</v>
      </c>
      <c r="W703" s="4"/>
      <c r="X703" s="28" t="str">
        <f t="shared" si="69"/>
        <v>CHOOSE FORMULA</v>
      </c>
      <c r="Y703" s="4"/>
      <c r="Z703" s="4">
        <v>1940</v>
      </c>
    </row>
    <row r="704" spans="1:26">
      <c r="A704" s="1" t="s">
        <v>6</v>
      </c>
      <c r="B704" s="1" t="s">
        <v>491</v>
      </c>
      <c r="C704" s="1" t="s">
        <v>492</v>
      </c>
      <c r="D704" s="1" t="s">
        <v>297</v>
      </c>
      <c r="E704" s="1" t="s">
        <v>8</v>
      </c>
      <c r="F704" s="1" t="s">
        <v>298</v>
      </c>
      <c r="G704" s="4">
        <v>1710</v>
      </c>
      <c r="H704" s="4">
        <v>0</v>
      </c>
      <c r="I704" s="4">
        <v>1710</v>
      </c>
      <c r="J704" s="4">
        <v>156.34</v>
      </c>
      <c r="K704" s="4">
        <v>952.7</v>
      </c>
      <c r="L704" s="4">
        <v>884.62</v>
      </c>
      <c r="M704" s="4">
        <v>1353.11</v>
      </c>
      <c r="N704" s="24">
        <f>IF(AND(B704="60",C704="32"),(J704/'FD Date'!$B$4*'FD Date'!$B$6+K704),(J704/Date!$B$4*Date!$B$6+K704))</f>
        <v>1734.4</v>
      </c>
      <c r="O704" s="24">
        <f t="shared" si="65"/>
        <v>312.68</v>
      </c>
      <c r="P704" s="24">
        <f>K704/Date!$B$2*Date!$B$3+K704</f>
        <v>1429.0500000000002</v>
      </c>
      <c r="Q704" s="24">
        <f>J704*Date!$B$3+K704</f>
        <v>1578.06</v>
      </c>
      <c r="R704" s="24">
        <f t="shared" si="66"/>
        <v>1457.244802287988</v>
      </c>
      <c r="S704" s="24">
        <f>J704/2*Date!$B$7+K704</f>
        <v>1578.06</v>
      </c>
      <c r="T704" s="24">
        <f t="shared" si="67"/>
        <v>1710</v>
      </c>
      <c r="U704" s="24">
        <f t="shared" si="68"/>
        <v>952.7</v>
      </c>
      <c r="V704" s="4">
        <v>0</v>
      </c>
      <c r="W704" s="4"/>
      <c r="X704" s="28" t="str">
        <f t="shared" si="69"/>
        <v>CHOOSE FORMULA</v>
      </c>
      <c r="Y704" s="4"/>
      <c r="Z704" s="4">
        <v>1576</v>
      </c>
    </row>
    <row r="705" spans="1:26">
      <c r="A705" s="1" t="s">
        <v>6</v>
      </c>
      <c r="B705" s="1" t="s">
        <v>491</v>
      </c>
      <c r="C705" s="1" t="s">
        <v>492</v>
      </c>
      <c r="D705" s="1" t="s">
        <v>493</v>
      </c>
      <c r="E705" s="1" t="s">
        <v>8</v>
      </c>
      <c r="F705" s="1" t="s">
        <v>494</v>
      </c>
      <c r="G705" s="4">
        <v>143000</v>
      </c>
      <c r="H705" s="4">
        <v>0</v>
      </c>
      <c r="I705" s="4">
        <v>143000</v>
      </c>
      <c r="J705" s="4">
        <v>30304.49</v>
      </c>
      <c r="K705" s="4">
        <v>107933.13</v>
      </c>
      <c r="L705" s="4">
        <v>107699.17</v>
      </c>
      <c r="M705" s="4">
        <v>137695.71</v>
      </c>
      <c r="N705" s="24">
        <f>IF(AND(B705="60",C705="32"),(J705/'FD Date'!$B$4*'FD Date'!$B$6+K705),(J705/Date!$B$4*Date!$B$6+K705))</f>
        <v>259455.58000000002</v>
      </c>
      <c r="O705" s="24">
        <f t="shared" si="65"/>
        <v>60608.98</v>
      </c>
      <c r="P705" s="24">
        <f>K705/Date!$B$2*Date!$B$3+K705</f>
        <v>161899.69500000001</v>
      </c>
      <c r="Q705" s="24">
        <f>J705*Date!$B$3+K705</f>
        <v>229151.09000000003</v>
      </c>
      <c r="R705" s="24">
        <f t="shared" si="66"/>
        <v>137994.83290235477</v>
      </c>
      <c r="S705" s="24">
        <f>J705/2*Date!$B$7+K705</f>
        <v>229151.09000000003</v>
      </c>
      <c r="T705" s="24">
        <f t="shared" si="67"/>
        <v>143000</v>
      </c>
      <c r="U705" s="24">
        <f t="shared" si="68"/>
        <v>107933.13</v>
      </c>
      <c r="V705" s="4">
        <v>0</v>
      </c>
      <c r="W705" s="4"/>
      <c r="X705" s="28" t="str">
        <f t="shared" si="69"/>
        <v>CHOOSE FORMULA</v>
      </c>
      <c r="Y705" s="4"/>
      <c r="Z705" s="4">
        <v>143000</v>
      </c>
    </row>
    <row r="706" spans="1:26">
      <c r="A706" s="1" t="s">
        <v>6</v>
      </c>
      <c r="B706" s="1" t="s">
        <v>491</v>
      </c>
      <c r="C706" s="1" t="s">
        <v>492</v>
      </c>
      <c r="D706" s="1" t="s">
        <v>495</v>
      </c>
      <c r="E706" s="1" t="s">
        <v>8</v>
      </c>
      <c r="F706" s="1" t="s">
        <v>496</v>
      </c>
      <c r="G706" s="4">
        <v>65250</v>
      </c>
      <c r="H706" s="4">
        <v>0</v>
      </c>
      <c r="I706" s="4">
        <v>65250</v>
      </c>
      <c r="J706" s="4">
        <v>0</v>
      </c>
      <c r="K706" s="4">
        <v>51375</v>
      </c>
      <c r="L706" s="4">
        <v>47600</v>
      </c>
      <c r="M706" s="4">
        <v>56600</v>
      </c>
      <c r="N706" s="24">
        <f>IF(AND(B706="60",C706="32"),(J706/'FD Date'!$B$4*'FD Date'!$B$6+K706),(J706/Date!$B$4*Date!$B$6+K706))</f>
        <v>51375</v>
      </c>
      <c r="O706" s="24">
        <f t="shared" si="65"/>
        <v>0</v>
      </c>
      <c r="P706" s="24">
        <f>K706/Date!$B$2*Date!$B$3+K706</f>
        <v>77062.5</v>
      </c>
      <c r="Q706" s="24">
        <f>J706*Date!$B$3+K706</f>
        <v>51375</v>
      </c>
      <c r="R706" s="24">
        <f t="shared" si="66"/>
        <v>61088.76050420168</v>
      </c>
      <c r="S706" s="24">
        <f>J706/2*Date!$B$7+K706</f>
        <v>51375</v>
      </c>
      <c r="T706" s="24">
        <f t="shared" si="67"/>
        <v>65250</v>
      </c>
      <c r="U706" s="24">
        <f t="shared" si="68"/>
        <v>51375</v>
      </c>
      <c r="V706" s="4">
        <v>0</v>
      </c>
      <c r="W706" s="4"/>
      <c r="X706" s="28" t="str">
        <f t="shared" si="69"/>
        <v>CHOOSE FORMULA</v>
      </c>
      <c r="Y706" s="4"/>
      <c r="Z706" s="4">
        <v>65250</v>
      </c>
    </row>
    <row r="707" spans="1:26">
      <c r="A707" s="1" t="s">
        <v>6</v>
      </c>
      <c r="B707" s="1" t="s">
        <v>491</v>
      </c>
      <c r="C707" s="1" t="s">
        <v>492</v>
      </c>
      <c r="D707" s="1" t="s">
        <v>299</v>
      </c>
      <c r="E707" s="1" t="s">
        <v>8</v>
      </c>
      <c r="F707" s="1" t="s">
        <v>300</v>
      </c>
      <c r="G707" s="4">
        <v>20000</v>
      </c>
      <c r="H707" s="4">
        <v>0</v>
      </c>
      <c r="I707" s="4">
        <v>20000</v>
      </c>
      <c r="J707" s="4">
        <v>0</v>
      </c>
      <c r="K707" s="4">
        <v>9453.74</v>
      </c>
      <c r="L707" s="4">
        <v>26046.98</v>
      </c>
      <c r="M707" s="4">
        <v>37343.879999999997</v>
      </c>
      <c r="N707" s="24">
        <f>IF(AND(B707="60",C707="32"),(J707/'FD Date'!$B$4*'FD Date'!$B$6+K707),(J707/Date!$B$4*Date!$B$6+K707))</f>
        <v>9453.74</v>
      </c>
      <c r="O707" s="24">
        <f t="shared" si="65"/>
        <v>0</v>
      </c>
      <c r="P707" s="24">
        <f>K707/Date!$B$2*Date!$B$3+K707</f>
        <v>14180.61</v>
      </c>
      <c r="Q707" s="24">
        <f>J707*Date!$B$3+K707</f>
        <v>9453.74</v>
      </c>
      <c r="R707" s="24">
        <f t="shared" si="66"/>
        <v>13553.944914581267</v>
      </c>
      <c r="S707" s="24">
        <f>J707/2*Date!$B$7+K707</f>
        <v>9453.74</v>
      </c>
      <c r="T707" s="24">
        <f t="shared" si="67"/>
        <v>20000</v>
      </c>
      <c r="U707" s="24">
        <f t="shared" si="68"/>
        <v>9453.74</v>
      </c>
      <c r="V707" s="4">
        <v>0</v>
      </c>
      <c r="W707" s="4"/>
      <c r="X707" s="28" t="str">
        <f t="shared" si="69"/>
        <v>CHOOSE FORMULA</v>
      </c>
      <c r="Y707" s="4"/>
      <c r="Z707" s="4">
        <v>22403</v>
      </c>
    </row>
    <row r="708" spans="1:26">
      <c r="A708" s="1" t="s">
        <v>6</v>
      </c>
      <c r="B708" s="1" t="s">
        <v>491</v>
      </c>
      <c r="C708" s="1" t="s">
        <v>492</v>
      </c>
      <c r="D708" s="1" t="s">
        <v>392</v>
      </c>
      <c r="E708" s="1" t="s">
        <v>8</v>
      </c>
      <c r="F708" s="1" t="s">
        <v>393</v>
      </c>
      <c r="G708" s="4">
        <v>0</v>
      </c>
      <c r="H708" s="4">
        <v>0</v>
      </c>
      <c r="I708" s="4">
        <v>0</v>
      </c>
      <c r="J708" s="4">
        <v>0</v>
      </c>
      <c r="K708" s="4">
        <v>29.41</v>
      </c>
      <c r="L708" s="4">
        <v>123.44</v>
      </c>
      <c r="M708" s="4">
        <v>123.44</v>
      </c>
      <c r="N708" s="24">
        <f>IF(AND(B708="60",C708="32"),(J708/'FD Date'!$B$4*'FD Date'!$B$6+K708),(J708/Date!$B$4*Date!$B$6+K708))</f>
        <v>29.41</v>
      </c>
      <c r="O708" s="24">
        <f t="shared" si="65"/>
        <v>0</v>
      </c>
      <c r="P708" s="24">
        <f>K708/Date!$B$2*Date!$B$3+K708</f>
        <v>44.115000000000002</v>
      </c>
      <c r="Q708" s="24">
        <f>J708*Date!$B$3+K708</f>
        <v>29.41</v>
      </c>
      <c r="R708" s="24">
        <f t="shared" si="66"/>
        <v>29.41</v>
      </c>
      <c r="S708" s="24">
        <f>J708/2*Date!$B$7+K708</f>
        <v>29.41</v>
      </c>
      <c r="T708" s="24">
        <f t="shared" si="67"/>
        <v>0</v>
      </c>
      <c r="U708" s="24">
        <f t="shared" si="68"/>
        <v>29.41</v>
      </c>
      <c r="V708" s="4">
        <v>0</v>
      </c>
      <c r="W708" s="4"/>
      <c r="X708" s="28" t="str">
        <f t="shared" si="69"/>
        <v>CHOOSE FORMULA</v>
      </c>
      <c r="Y708" s="4"/>
      <c r="Z708" s="4">
        <v>30</v>
      </c>
    </row>
    <row r="709" spans="1:26">
      <c r="A709" s="1" t="s">
        <v>6</v>
      </c>
      <c r="B709" s="1" t="s">
        <v>491</v>
      </c>
      <c r="C709" s="1" t="s">
        <v>492</v>
      </c>
      <c r="D709" s="1" t="s">
        <v>301</v>
      </c>
      <c r="E709" s="1" t="s">
        <v>8</v>
      </c>
      <c r="F709" s="1" t="s">
        <v>302</v>
      </c>
      <c r="G709" s="4">
        <v>18170</v>
      </c>
      <c r="H709" s="4">
        <v>0</v>
      </c>
      <c r="I709" s="4">
        <v>18170</v>
      </c>
      <c r="J709" s="4">
        <v>1476.97</v>
      </c>
      <c r="K709" s="4">
        <v>5251.32</v>
      </c>
      <c r="L709" s="4">
        <v>1503.56</v>
      </c>
      <c r="M709" s="4">
        <v>1503.56</v>
      </c>
      <c r="N709" s="24">
        <f>IF(AND(B709="60",C709="32"),(J709/'FD Date'!$B$4*'FD Date'!$B$6+K709),(J709/Date!$B$4*Date!$B$6+K709))</f>
        <v>12636.17</v>
      </c>
      <c r="O709" s="24">
        <f t="shared" si="65"/>
        <v>2953.94</v>
      </c>
      <c r="P709" s="24">
        <f>K709/Date!$B$2*Date!$B$3+K709</f>
        <v>7876.98</v>
      </c>
      <c r="Q709" s="24">
        <f>J709*Date!$B$3+K709</f>
        <v>11159.2</v>
      </c>
      <c r="R709" s="24">
        <f t="shared" si="66"/>
        <v>5251.32</v>
      </c>
      <c r="S709" s="24">
        <f>J709/2*Date!$B$7+K709</f>
        <v>11159.2</v>
      </c>
      <c r="T709" s="24">
        <f t="shared" si="67"/>
        <v>18170</v>
      </c>
      <c r="U709" s="24">
        <f t="shared" si="68"/>
        <v>5251.32</v>
      </c>
      <c r="V709" s="4">
        <v>0</v>
      </c>
      <c r="W709" s="4"/>
      <c r="X709" s="28" t="str">
        <f t="shared" si="69"/>
        <v>CHOOSE FORMULA</v>
      </c>
      <c r="Y709" s="4"/>
      <c r="Z709" s="4">
        <v>18170</v>
      </c>
    </row>
    <row r="710" spans="1:26">
      <c r="A710" s="1" t="s">
        <v>6</v>
      </c>
      <c r="B710" s="1" t="s">
        <v>491</v>
      </c>
      <c r="C710" s="1" t="s">
        <v>492</v>
      </c>
      <c r="D710" s="1" t="s">
        <v>303</v>
      </c>
      <c r="E710" s="1" t="s">
        <v>8</v>
      </c>
      <c r="F710" s="1" t="s">
        <v>304</v>
      </c>
      <c r="G710" s="4">
        <v>3170</v>
      </c>
      <c r="H710" s="4">
        <v>0</v>
      </c>
      <c r="I710" s="4">
        <v>3170</v>
      </c>
      <c r="J710" s="4">
        <v>0</v>
      </c>
      <c r="K710" s="4">
        <v>1445</v>
      </c>
      <c r="L710" s="4">
        <v>915</v>
      </c>
      <c r="M710" s="4">
        <v>6329</v>
      </c>
      <c r="N710" s="24">
        <f>IF(AND(B710="60",C710="32"),(J710/'FD Date'!$B$4*'FD Date'!$B$6+K710),(J710/Date!$B$4*Date!$B$6+K710))</f>
        <v>1445</v>
      </c>
      <c r="O710" s="24">
        <f t="shared" si="65"/>
        <v>0</v>
      </c>
      <c r="P710" s="24">
        <f>K710/Date!$B$2*Date!$B$3+K710</f>
        <v>2167.5</v>
      </c>
      <c r="Q710" s="24">
        <f>J710*Date!$B$3+K710</f>
        <v>1445</v>
      </c>
      <c r="R710" s="24">
        <f t="shared" si="66"/>
        <v>9994.978142076503</v>
      </c>
      <c r="S710" s="24">
        <f>J710/2*Date!$B$7+K710</f>
        <v>1445</v>
      </c>
      <c r="T710" s="24">
        <f t="shared" si="67"/>
        <v>3170</v>
      </c>
      <c r="U710" s="24">
        <f t="shared" si="68"/>
        <v>1445</v>
      </c>
      <c r="V710" s="4">
        <v>0</v>
      </c>
      <c r="W710" s="4"/>
      <c r="X710" s="28" t="str">
        <f t="shared" si="69"/>
        <v>CHOOSE FORMULA</v>
      </c>
      <c r="Y710" s="4"/>
      <c r="Z710" s="4">
        <v>3170</v>
      </c>
    </row>
    <row r="711" spans="1:26">
      <c r="A711" s="1" t="s">
        <v>6</v>
      </c>
      <c r="B711" s="1" t="s">
        <v>491</v>
      </c>
      <c r="C711" s="1" t="s">
        <v>492</v>
      </c>
      <c r="D711" s="1" t="s">
        <v>305</v>
      </c>
      <c r="E711" s="1" t="s">
        <v>8</v>
      </c>
      <c r="F711" s="1" t="s">
        <v>306</v>
      </c>
      <c r="G711" s="4">
        <v>10360</v>
      </c>
      <c r="H711" s="4">
        <v>0</v>
      </c>
      <c r="I711" s="4">
        <v>10360</v>
      </c>
      <c r="J711" s="4">
        <v>30</v>
      </c>
      <c r="K711" s="4">
        <v>1237.0999999999999</v>
      </c>
      <c r="L711" s="4">
        <v>759.44</v>
      </c>
      <c r="M711" s="4">
        <v>2894.08</v>
      </c>
      <c r="N711" s="24">
        <f>IF(AND(B711="60",C711="32"),(J711/'FD Date'!$B$4*'FD Date'!$B$6+K711),(J711/Date!$B$4*Date!$B$6+K711))</f>
        <v>1387.1</v>
      </c>
      <c r="O711" s="24">
        <f t="shared" si="65"/>
        <v>60</v>
      </c>
      <c r="P711" s="24">
        <f>K711/Date!$B$2*Date!$B$3+K711</f>
        <v>1855.6499999999999</v>
      </c>
      <c r="Q711" s="24">
        <f>J711*Date!$B$3+K711</f>
        <v>1357.1</v>
      </c>
      <c r="R711" s="24">
        <f t="shared" si="66"/>
        <v>4714.3505319709257</v>
      </c>
      <c r="S711" s="24">
        <f>J711/2*Date!$B$7+K711</f>
        <v>1357.1</v>
      </c>
      <c r="T711" s="24">
        <f t="shared" si="67"/>
        <v>10360</v>
      </c>
      <c r="U711" s="24">
        <f t="shared" si="68"/>
        <v>1237.0999999999999</v>
      </c>
      <c r="V711" s="4">
        <v>0</v>
      </c>
      <c r="W711" s="4"/>
      <c r="X711" s="28" t="str">
        <f t="shared" si="69"/>
        <v>CHOOSE FORMULA</v>
      </c>
      <c r="Y711" s="4"/>
      <c r="Z711" s="4">
        <v>10360</v>
      </c>
    </row>
    <row r="712" spans="1:26">
      <c r="A712" s="1" t="s">
        <v>6</v>
      </c>
      <c r="B712" s="1" t="s">
        <v>491</v>
      </c>
      <c r="C712" s="1" t="s">
        <v>492</v>
      </c>
      <c r="D712" s="1" t="s">
        <v>379</v>
      </c>
      <c r="E712" s="1" t="s">
        <v>8</v>
      </c>
      <c r="F712" s="1" t="s">
        <v>380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24">
        <f>IF(AND(B712="60",C712="32"),(J712/'FD Date'!$B$4*'FD Date'!$B$6+K712),(J712/Date!$B$4*Date!$B$6+K712))</f>
        <v>0</v>
      </c>
      <c r="O712" s="24">
        <f t="shared" si="65"/>
        <v>0</v>
      </c>
      <c r="P712" s="24">
        <f>K712/Date!$B$2*Date!$B$3+K712</f>
        <v>0</v>
      </c>
      <c r="Q712" s="24">
        <f>J712*Date!$B$3+K712</f>
        <v>0</v>
      </c>
      <c r="R712" s="24">
        <f t="shared" si="66"/>
        <v>0</v>
      </c>
      <c r="S712" s="24">
        <f>J712/2*Date!$B$7+K712</f>
        <v>0</v>
      </c>
      <c r="T712" s="24">
        <f t="shared" si="67"/>
        <v>0</v>
      </c>
      <c r="U712" s="24">
        <f t="shared" si="68"/>
        <v>0</v>
      </c>
      <c r="V712" s="4">
        <v>0</v>
      </c>
      <c r="W712" s="4"/>
      <c r="X712" s="28" t="str">
        <f t="shared" si="69"/>
        <v>CHOOSE FORMULA</v>
      </c>
      <c r="Y712" s="4"/>
      <c r="Z712" s="4">
        <v>0</v>
      </c>
    </row>
    <row r="713" spans="1:26">
      <c r="A713" s="1" t="s">
        <v>6</v>
      </c>
      <c r="B713" s="1" t="s">
        <v>491</v>
      </c>
      <c r="C713" s="1" t="s">
        <v>492</v>
      </c>
      <c r="D713" s="1" t="s">
        <v>381</v>
      </c>
      <c r="E713" s="1" t="s">
        <v>8</v>
      </c>
      <c r="F713" s="1" t="s">
        <v>382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24">
        <f>IF(AND(B713="60",C713="32"),(J713/'FD Date'!$B$4*'FD Date'!$B$6+K713),(J713/Date!$B$4*Date!$B$6+K713))</f>
        <v>0</v>
      </c>
      <c r="O713" s="24">
        <f t="shared" si="65"/>
        <v>0</v>
      </c>
      <c r="P713" s="24">
        <f>K713/Date!$B$2*Date!$B$3+K713</f>
        <v>0</v>
      </c>
      <c r="Q713" s="24">
        <f>J713*Date!$B$3+K713</f>
        <v>0</v>
      </c>
      <c r="R713" s="24">
        <f t="shared" si="66"/>
        <v>0</v>
      </c>
      <c r="S713" s="24">
        <f>J713/2*Date!$B$7+K713</f>
        <v>0</v>
      </c>
      <c r="T713" s="24">
        <f t="shared" si="67"/>
        <v>0</v>
      </c>
      <c r="U713" s="24">
        <f t="shared" si="68"/>
        <v>0</v>
      </c>
      <c r="V713" s="4">
        <v>0</v>
      </c>
      <c r="W713" s="4"/>
      <c r="X713" s="28" t="str">
        <f t="shared" si="69"/>
        <v>CHOOSE FORMULA</v>
      </c>
      <c r="Y713" s="4"/>
      <c r="Z713" s="4">
        <v>0</v>
      </c>
    </row>
    <row r="714" spans="1:26">
      <c r="A714" s="1" t="s">
        <v>6</v>
      </c>
      <c r="B714" s="1" t="s">
        <v>491</v>
      </c>
      <c r="C714" s="1" t="s">
        <v>492</v>
      </c>
      <c r="D714" s="1" t="s">
        <v>383</v>
      </c>
      <c r="E714" s="1" t="s">
        <v>8</v>
      </c>
      <c r="F714" s="1" t="s">
        <v>384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679.75</v>
      </c>
      <c r="M714" s="4">
        <v>0</v>
      </c>
      <c r="N714" s="24">
        <f>IF(AND(B714="60",C714="32"),(J714/'FD Date'!$B$4*'FD Date'!$B$6+K714),(J714/Date!$B$4*Date!$B$6+K714))</f>
        <v>0</v>
      </c>
      <c r="O714" s="24">
        <f t="shared" si="65"/>
        <v>0</v>
      </c>
      <c r="P714" s="24">
        <f>K714/Date!$B$2*Date!$B$3+K714</f>
        <v>0</v>
      </c>
      <c r="Q714" s="24">
        <f>J714*Date!$B$3+K714</f>
        <v>0</v>
      </c>
      <c r="R714" s="24">
        <f t="shared" si="66"/>
        <v>0</v>
      </c>
      <c r="S714" s="24">
        <f>J714/2*Date!$B$7+K714</f>
        <v>0</v>
      </c>
      <c r="T714" s="24">
        <f t="shared" si="67"/>
        <v>0</v>
      </c>
      <c r="U714" s="24">
        <f t="shared" si="68"/>
        <v>0</v>
      </c>
      <c r="V714" s="4">
        <v>0</v>
      </c>
      <c r="W714" s="4"/>
      <c r="X714" s="28" t="str">
        <f t="shared" si="69"/>
        <v>CHOOSE FORMULA</v>
      </c>
      <c r="Y714" s="4"/>
      <c r="Z714" s="4">
        <v>0</v>
      </c>
    </row>
    <row r="715" spans="1:26">
      <c r="A715" s="1" t="s">
        <v>6</v>
      </c>
      <c r="B715" s="1" t="s">
        <v>491</v>
      </c>
      <c r="C715" s="1" t="s">
        <v>492</v>
      </c>
      <c r="D715" s="1" t="s">
        <v>307</v>
      </c>
      <c r="E715" s="1" t="s">
        <v>8</v>
      </c>
      <c r="F715" s="1" t="s">
        <v>308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30</v>
      </c>
      <c r="M715" s="4">
        <v>60</v>
      </c>
      <c r="N715" s="24">
        <f>IF(AND(B715="60",C715="32"),(J715/'FD Date'!$B$4*'FD Date'!$B$6+K715),(J715/Date!$B$4*Date!$B$6+K715))</f>
        <v>0</v>
      </c>
      <c r="O715" s="24">
        <f t="shared" si="65"/>
        <v>0</v>
      </c>
      <c r="P715" s="24">
        <f>K715/Date!$B$2*Date!$B$3+K715</f>
        <v>0</v>
      </c>
      <c r="Q715" s="24">
        <f>J715*Date!$B$3+K715</f>
        <v>0</v>
      </c>
      <c r="R715" s="24">
        <f t="shared" si="66"/>
        <v>0</v>
      </c>
      <c r="S715" s="24">
        <f>J715/2*Date!$B$7+K715</f>
        <v>0</v>
      </c>
      <c r="T715" s="24">
        <f t="shared" si="67"/>
        <v>0</v>
      </c>
      <c r="U715" s="24">
        <f t="shared" si="68"/>
        <v>0</v>
      </c>
      <c r="V715" s="4">
        <v>0</v>
      </c>
      <c r="W715" s="4"/>
      <c r="X715" s="28" t="str">
        <f t="shared" si="69"/>
        <v>CHOOSE FORMULA</v>
      </c>
      <c r="Y715" s="4"/>
      <c r="Z715" s="4">
        <v>0</v>
      </c>
    </row>
    <row r="716" spans="1:26">
      <c r="A716" s="1" t="s">
        <v>6</v>
      </c>
      <c r="B716" s="1" t="s">
        <v>491</v>
      </c>
      <c r="C716" s="1" t="s">
        <v>492</v>
      </c>
      <c r="D716" s="1" t="s">
        <v>313</v>
      </c>
      <c r="E716" s="1" t="s">
        <v>8</v>
      </c>
      <c r="F716" s="1" t="s">
        <v>314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24">
        <f>IF(AND(B716="60",C716="32"),(J716/'FD Date'!$B$4*'FD Date'!$B$6+K716),(J716/Date!$B$4*Date!$B$6+K716))</f>
        <v>0</v>
      </c>
      <c r="O716" s="24">
        <f t="shared" si="65"/>
        <v>0</v>
      </c>
      <c r="P716" s="24">
        <f>K716/Date!$B$2*Date!$B$3+K716</f>
        <v>0</v>
      </c>
      <c r="Q716" s="24">
        <f>J716*Date!$B$3+K716</f>
        <v>0</v>
      </c>
      <c r="R716" s="24">
        <f t="shared" si="66"/>
        <v>0</v>
      </c>
      <c r="S716" s="24">
        <f>J716/2*Date!$B$7+K716</f>
        <v>0</v>
      </c>
      <c r="T716" s="24">
        <f t="shared" si="67"/>
        <v>0</v>
      </c>
      <c r="U716" s="24">
        <f t="shared" si="68"/>
        <v>0</v>
      </c>
      <c r="V716" s="4">
        <v>0</v>
      </c>
      <c r="W716" s="4"/>
      <c r="X716" s="28" t="str">
        <f t="shared" si="69"/>
        <v>CHOOSE FORMULA</v>
      </c>
      <c r="Y716" s="4"/>
      <c r="Z716" s="4">
        <v>0</v>
      </c>
    </row>
    <row r="717" spans="1:26">
      <c r="A717" s="1" t="s">
        <v>6</v>
      </c>
      <c r="B717" s="1" t="s">
        <v>491</v>
      </c>
      <c r="C717" s="1" t="s">
        <v>492</v>
      </c>
      <c r="D717" s="1" t="s">
        <v>410</v>
      </c>
      <c r="E717" s="1" t="s">
        <v>8</v>
      </c>
      <c r="F717" s="1" t="s">
        <v>411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24">
        <f>IF(AND(B717="60",C717="32"),(J717/'FD Date'!$B$4*'FD Date'!$B$6+K717),(J717/Date!$B$4*Date!$B$6+K717))</f>
        <v>0</v>
      </c>
      <c r="O717" s="24">
        <f t="shared" si="65"/>
        <v>0</v>
      </c>
      <c r="P717" s="24">
        <f>K717/Date!$B$2*Date!$B$3+K717</f>
        <v>0</v>
      </c>
      <c r="Q717" s="24">
        <f>J717*Date!$B$3+K717</f>
        <v>0</v>
      </c>
      <c r="R717" s="24">
        <f t="shared" si="66"/>
        <v>0</v>
      </c>
      <c r="S717" s="24">
        <f>J717/2*Date!$B$7+K717</f>
        <v>0</v>
      </c>
      <c r="T717" s="24">
        <f t="shared" si="67"/>
        <v>0</v>
      </c>
      <c r="U717" s="24">
        <f t="shared" si="68"/>
        <v>0</v>
      </c>
      <c r="V717" s="4">
        <v>0</v>
      </c>
      <c r="W717" s="4"/>
      <c r="X717" s="28" t="str">
        <f t="shared" si="69"/>
        <v>CHOOSE FORMULA</v>
      </c>
      <c r="Y717" s="4"/>
      <c r="Z717" s="4">
        <v>0</v>
      </c>
    </row>
    <row r="718" spans="1:26">
      <c r="A718" s="1" t="s">
        <v>6</v>
      </c>
      <c r="B718" s="1" t="s">
        <v>491</v>
      </c>
      <c r="C718" s="1" t="s">
        <v>492</v>
      </c>
      <c r="D718" s="1" t="s">
        <v>497</v>
      </c>
      <c r="E718" s="1" t="s">
        <v>8</v>
      </c>
      <c r="F718" s="1" t="s">
        <v>498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1352.78</v>
      </c>
      <c r="M718" s="4">
        <v>0</v>
      </c>
      <c r="N718" s="24">
        <f>IF(AND(B718="60",C718="32"),(J718/'FD Date'!$B$4*'FD Date'!$B$6+K718),(J718/Date!$B$4*Date!$B$6+K718))</f>
        <v>0</v>
      </c>
      <c r="O718" s="24">
        <f t="shared" si="65"/>
        <v>0</v>
      </c>
      <c r="P718" s="24">
        <f>K718/Date!$B$2*Date!$B$3+K718</f>
        <v>0</v>
      </c>
      <c r="Q718" s="24">
        <f>J718*Date!$B$3+K718</f>
        <v>0</v>
      </c>
      <c r="R718" s="24">
        <f t="shared" si="66"/>
        <v>0</v>
      </c>
      <c r="S718" s="24">
        <f>J718/2*Date!$B$7+K718</f>
        <v>0</v>
      </c>
      <c r="T718" s="24">
        <f t="shared" si="67"/>
        <v>0</v>
      </c>
      <c r="U718" s="24">
        <f t="shared" si="68"/>
        <v>0</v>
      </c>
      <c r="V718" s="4">
        <v>0</v>
      </c>
      <c r="W718" s="4"/>
      <c r="X718" s="28" t="str">
        <f t="shared" si="69"/>
        <v>CHOOSE FORMULA</v>
      </c>
      <c r="Y718" s="4"/>
      <c r="Z718" s="4">
        <v>0</v>
      </c>
    </row>
    <row r="719" spans="1:26">
      <c r="A719" s="1" t="s">
        <v>6</v>
      </c>
      <c r="B719" s="1" t="s">
        <v>491</v>
      </c>
      <c r="C719" s="1" t="s">
        <v>400</v>
      </c>
      <c r="D719" s="1" t="s">
        <v>315</v>
      </c>
      <c r="E719" s="1" t="s">
        <v>15</v>
      </c>
      <c r="F719" s="1" t="s">
        <v>317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29431.5</v>
      </c>
      <c r="M719" s="4">
        <v>29431.5</v>
      </c>
      <c r="N719" s="24">
        <f>IF(AND(B719="60",C719="32"),(J719/'FD Date'!$B$4*'FD Date'!$B$6+K719),(J719/Date!$B$4*Date!$B$6+K719))</f>
        <v>0</v>
      </c>
      <c r="O719" s="24">
        <f t="shared" si="65"/>
        <v>0</v>
      </c>
      <c r="P719" s="24">
        <f>K719/Date!$B$2*Date!$B$3+K719</f>
        <v>0</v>
      </c>
      <c r="Q719" s="24">
        <f>J719*Date!$B$3+K719</f>
        <v>0</v>
      </c>
      <c r="R719" s="24">
        <f t="shared" si="66"/>
        <v>0</v>
      </c>
      <c r="S719" s="24">
        <f>J719/2*Date!$B$7+K719</f>
        <v>0</v>
      </c>
      <c r="T719" s="24">
        <f t="shared" si="67"/>
        <v>0</v>
      </c>
      <c r="U719" s="24">
        <f t="shared" si="68"/>
        <v>0</v>
      </c>
      <c r="V719" s="4">
        <v>0</v>
      </c>
      <c r="W719" s="4"/>
      <c r="X719" s="28" t="str">
        <f t="shared" si="69"/>
        <v>CHOOSE FORMULA</v>
      </c>
      <c r="Y719" s="4"/>
      <c r="Z719" s="4">
        <v>0</v>
      </c>
    </row>
    <row r="720" spans="1:26">
      <c r="A720" s="1" t="s">
        <v>6</v>
      </c>
      <c r="B720" s="1" t="s">
        <v>491</v>
      </c>
      <c r="C720" s="1" t="s">
        <v>400</v>
      </c>
      <c r="D720" s="1" t="s">
        <v>318</v>
      </c>
      <c r="E720" s="1" t="s">
        <v>325</v>
      </c>
      <c r="F720" s="1" t="s">
        <v>326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24">
        <f>IF(AND(B720="60",C720="32"),(J720/'FD Date'!$B$4*'FD Date'!$B$6+K720),(J720/Date!$B$4*Date!$B$6+K720))</f>
        <v>0</v>
      </c>
      <c r="O720" s="24">
        <f t="shared" si="65"/>
        <v>0</v>
      </c>
      <c r="P720" s="24">
        <f>K720/Date!$B$2*Date!$B$3+K720</f>
        <v>0</v>
      </c>
      <c r="Q720" s="24">
        <f>J720*Date!$B$3+K720</f>
        <v>0</v>
      </c>
      <c r="R720" s="24">
        <f t="shared" si="66"/>
        <v>0</v>
      </c>
      <c r="S720" s="24">
        <f>J720/2*Date!$B$7+K720</f>
        <v>0</v>
      </c>
      <c r="T720" s="24">
        <f t="shared" si="67"/>
        <v>0</v>
      </c>
      <c r="U720" s="24">
        <f t="shared" si="68"/>
        <v>0</v>
      </c>
      <c r="V720" s="4">
        <v>0</v>
      </c>
      <c r="W720" s="4"/>
      <c r="X720" s="28" t="str">
        <f t="shared" si="69"/>
        <v>CHOOSE FORMULA</v>
      </c>
      <c r="Y720" s="4"/>
      <c r="Z720" s="4">
        <v>0</v>
      </c>
    </row>
    <row r="721" spans="1:26">
      <c r="A721" s="1" t="s">
        <v>6</v>
      </c>
      <c r="B721" s="1" t="s">
        <v>491</v>
      </c>
      <c r="C721" s="1" t="s">
        <v>400</v>
      </c>
      <c r="D721" s="1" t="s">
        <v>331</v>
      </c>
      <c r="E721" s="1" t="s">
        <v>8</v>
      </c>
      <c r="F721" s="1" t="s">
        <v>332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24">
        <f>IF(AND(B721="60",C721="32"),(J721/'FD Date'!$B$4*'FD Date'!$B$6+K721),(J721/Date!$B$4*Date!$B$6+K721))</f>
        <v>0</v>
      </c>
      <c r="O721" s="24">
        <f t="shared" si="65"/>
        <v>0</v>
      </c>
      <c r="P721" s="24">
        <f>K721/Date!$B$2*Date!$B$3+K721</f>
        <v>0</v>
      </c>
      <c r="Q721" s="24">
        <f>J721*Date!$B$3+K721</f>
        <v>0</v>
      </c>
      <c r="R721" s="24">
        <f t="shared" si="66"/>
        <v>0</v>
      </c>
      <c r="S721" s="24">
        <f>J721/2*Date!$B$7+K721</f>
        <v>0</v>
      </c>
      <c r="T721" s="24">
        <f t="shared" si="67"/>
        <v>0</v>
      </c>
      <c r="U721" s="24">
        <f t="shared" si="68"/>
        <v>0</v>
      </c>
      <c r="V721" s="4">
        <v>0</v>
      </c>
      <c r="W721" s="4"/>
      <c r="X721" s="28" t="str">
        <f t="shared" si="69"/>
        <v>CHOOSE FORMULA</v>
      </c>
      <c r="Y721" s="4"/>
      <c r="Z721" s="4">
        <v>0</v>
      </c>
    </row>
    <row r="722" spans="1:26">
      <c r="A722" s="1" t="s">
        <v>6</v>
      </c>
      <c r="B722" s="1" t="s">
        <v>491</v>
      </c>
      <c r="C722" s="1" t="s">
        <v>400</v>
      </c>
      <c r="D722" s="1" t="s">
        <v>331</v>
      </c>
      <c r="E722" s="1" t="s">
        <v>334</v>
      </c>
      <c r="F722" s="1" t="s">
        <v>335</v>
      </c>
      <c r="G722" s="4">
        <v>4350</v>
      </c>
      <c r="H722" s="4">
        <v>0</v>
      </c>
      <c r="I722" s="4">
        <v>4350</v>
      </c>
      <c r="J722" s="4">
        <v>0</v>
      </c>
      <c r="K722" s="4">
        <v>0</v>
      </c>
      <c r="L722" s="4">
        <v>0</v>
      </c>
      <c r="M722" s="4">
        <v>0</v>
      </c>
      <c r="N722" s="24">
        <f>IF(AND(B722="60",C722="32"),(J722/'FD Date'!$B$4*'FD Date'!$B$6+K722),(J722/Date!$B$4*Date!$B$6+K722))</f>
        <v>0</v>
      </c>
      <c r="O722" s="24">
        <f t="shared" si="65"/>
        <v>0</v>
      </c>
      <c r="P722" s="24">
        <f>K722/Date!$B$2*Date!$B$3+K722</f>
        <v>0</v>
      </c>
      <c r="Q722" s="24">
        <f>J722*Date!$B$3+K722</f>
        <v>0</v>
      </c>
      <c r="R722" s="24">
        <f t="shared" si="66"/>
        <v>0</v>
      </c>
      <c r="S722" s="24">
        <f>J722/2*Date!$B$7+K722</f>
        <v>0</v>
      </c>
      <c r="T722" s="24">
        <f t="shared" si="67"/>
        <v>4350</v>
      </c>
      <c r="U722" s="24">
        <f t="shared" si="68"/>
        <v>0</v>
      </c>
      <c r="V722" s="4">
        <v>0</v>
      </c>
      <c r="W722" s="4"/>
      <c r="X722" s="28" t="str">
        <f t="shared" si="69"/>
        <v>CHOOSE FORMULA</v>
      </c>
      <c r="Y722" s="4"/>
      <c r="Z722" s="4">
        <v>0</v>
      </c>
    </row>
    <row r="723" spans="1:26">
      <c r="A723" s="1" t="s">
        <v>6</v>
      </c>
      <c r="B723" s="1" t="s">
        <v>491</v>
      </c>
      <c r="C723" s="1" t="s">
        <v>400</v>
      </c>
      <c r="D723" s="1" t="s">
        <v>331</v>
      </c>
      <c r="E723" s="1" t="s">
        <v>336</v>
      </c>
      <c r="F723" s="1" t="s">
        <v>337</v>
      </c>
      <c r="G723" s="4">
        <v>195750</v>
      </c>
      <c r="H723" s="4">
        <v>0</v>
      </c>
      <c r="I723" s="4">
        <v>195750</v>
      </c>
      <c r="J723" s="4">
        <v>0</v>
      </c>
      <c r="K723" s="4">
        <v>-7426.92</v>
      </c>
      <c r="L723" s="4">
        <v>713.21</v>
      </c>
      <c r="M723" s="4">
        <v>56833.86</v>
      </c>
      <c r="N723" s="24">
        <f>IF(AND(B723="60",C723="32"),(J723/'FD Date'!$B$4*'FD Date'!$B$6+K723),(J723/Date!$B$4*Date!$B$6+K723))</f>
        <v>-7426.92</v>
      </c>
      <c r="O723" s="24">
        <f t="shared" si="65"/>
        <v>0</v>
      </c>
      <c r="P723" s="24">
        <f>K723/Date!$B$2*Date!$B$3+K723</f>
        <v>-11140.380000000001</v>
      </c>
      <c r="Q723" s="24">
        <f>J723*Date!$B$3+K723</f>
        <v>-7426.92</v>
      </c>
      <c r="R723" s="24">
        <f t="shared" si="66"/>
        <v>-591832.04317269812</v>
      </c>
      <c r="S723" s="24">
        <f>J723/2*Date!$B$7+K723</f>
        <v>-7426.92</v>
      </c>
      <c r="T723" s="24">
        <f t="shared" si="67"/>
        <v>195750</v>
      </c>
      <c r="U723" s="24">
        <f t="shared" si="68"/>
        <v>-7426.92</v>
      </c>
      <c r="V723" s="4">
        <v>0</v>
      </c>
      <c r="W723" s="4"/>
      <c r="X723" s="28" t="str">
        <f t="shared" si="69"/>
        <v>CHOOSE FORMULA</v>
      </c>
      <c r="Y723" s="4"/>
      <c r="Z723" s="4">
        <v>0</v>
      </c>
    </row>
    <row r="724" spans="1:26">
      <c r="A724" s="1" t="s">
        <v>6</v>
      </c>
      <c r="B724" s="1" t="s">
        <v>491</v>
      </c>
      <c r="C724" s="1" t="s">
        <v>400</v>
      </c>
      <c r="D724" s="1" t="s">
        <v>331</v>
      </c>
      <c r="E724" s="1" t="s">
        <v>338</v>
      </c>
      <c r="F724" s="1" t="s">
        <v>339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24">
        <f>IF(AND(B724="60",C724="32"),(J724/'FD Date'!$B$4*'FD Date'!$B$6+K724),(J724/Date!$B$4*Date!$B$6+K724))</f>
        <v>0</v>
      </c>
      <c r="O724" s="24">
        <f t="shared" si="65"/>
        <v>0</v>
      </c>
      <c r="P724" s="24">
        <f>K724/Date!$B$2*Date!$B$3+K724</f>
        <v>0</v>
      </c>
      <c r="Q724" s="24">
        <f>J724*Date!$B$3+K724</f>
        <v>0</v>
      </c>
      <c r="R724" s="24">
        <f t="shared" si="66"/>
        <v>0</v>
      </c>
      <c r="S724" s="24">
        <f>J724/2*Date!$B$7+K724</f>
        <v>0</v>
      </c>
      <c r="T724" s="24">
        <f t="shared" si="67"/>
        <v>0</v>
      </c>
      <c r="U724" s="24">
        <f t="shared" si="68"/>
        <v>0</v>
      </c>
      <c r="V724" s="4">
        <v>0</v>
      </c>
      <c r="W724" s="4"/>
      <c r="X724" s="28" t="str">
        <f t="shared" si="69"/>
        <v>CHOOSE FORMULA</v>
      </c>
      <c r="Y724" s="4"/>
      <c r="Z724" s="4">
        <v>0</v>
      </c>
    </row>
    <row r="725" spans="1:26">
      <c r="A725" s="1" t="s">
        <v>6</v>
      </c>
      <c r="B725" s="1" t="s">
        <v>491</v>
      </c>
      <c r="C725" s="1" t="s">
        <v>400</v>
      </c>
      <c r="D725" s="1" t="s">
        <v>347</v>
      </c>
      <c r="E725" s="1" t="s">
        <v>8</v>
      </c>
      <c r="F725" s="1" t="s">
        <v>348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24">
        <f>IF(AND(B725="60",C725="32"),(J725/'FD Date'!$B$4*'FD Date'!$B$6+K725),(J725/Date!$B$4*Date!$B$6+K725))</f>
        <v>0</v>
      </c>
      <c r="O725" s="24">
        <f t="shared" si="65"/>
        <v>0</v>
      </c>
      <c r="P725" s="24">
        <f>K725/Date!$B$2*Date!$B$3+K725</f>
        <v>0</v>
      </c>
      <c r="Q725" s="24">
        <f>J725*Date!$B$3+K725</f>
        <v>0</v>
      </c>
      <c r="R725" s="24">
        <f t="shared" si="66"/>
        <v>0</v>
      </c>
      <c r="S725" s="24">
        <f>J725/2*Date!$B$7+K725</f>
        <v>0</v>
      </c>
      <c r="T725" s="24">
        <f t="shared" si="67"/>
        <v>0</v>
      </c>
      <c r="U725" s="24">
        <f t="shared" si="68"/>
        <v>0</v>
      </c>
      <c r="V725" s="4">
        <v>0</v>
      </c>
      <c r="W725" s="4"/>
      <c r="X725" s="28" t="str">
        <f t="shared" si="69"/>
        <v>CHOOSE FORMULA</v>
      </c>
      <c r="Y725" s="4"/>
      <c r="Z725" s="4">
        <v>0</v>
      </c>
    </row>
    <row r="726" spans="1:26">
      <c r="A726" s="1" t="s">
        <v>6</v>
      </c>
      <c r="B726" s="1" t="s">
        <v>491</v>
      </c>
      <c r="C726" s="1" t="s">
        <v>400</v>
      </c>
      <c r="D726" s="1" t="s">
        <v>284</v>
      </c>
      <c r="E726" s="1" t="s">
        <v>8</v>
      </c>
      <c r="F726" s="1" t="s">
        <v>285</v>
      </c>
      <c r="G726" s="4">
        <v>3300</v>
      </c>
      <c r="H726" s="4">
        <v>0</v>
      </c>
      <c r="I726" s="4">
        <v>3300</v>
      </c>
      <c r="J726" s="4">
        <v>0</v>
      </c>
      <c r="K726" s="4">
        <v>1932.63</v>
      </c>
      <c r="L726" s="4">
        <v>2614.41</v>
      </c>
      <c r="M726" s="4">
        <v>2902.72</v>
      </c>
      <c r="N726" s="24">
        <f>IF(AND(B726="60",C726="32"),(J726/'FD Date'!$B$4*'FD Date'!$B$6+K726),(J726/Date!$B$4*Date!$B$6+K726))</f>
        <v>1932.63</v>
      </c>
      <c r="O726" s="24">
        <f t="shared" si="65"/>
        <v>0</v>
      </c>
      <c r="P726" s="24">
        <f>K726/Date!$B$2*Date!$B$3+K726</f>
        <v>2898.9450000000002</v>
      </c>
      <c r="Q726" s="24">
        <f>J726*Date!$B$3+K726</f>
        <v>1932.63</v>
      </c>
      <c r="R726" s="24">
        <f t="shared" si="66"/>
        <v>2145.755162197207</v>
      </c>
      <c r="S726" s="24">
        <f>J726/2*Date!$B$7+K726</f>
        <v>1932.63</v>
      </c>
      <c r="T726" s="24">
        <f t="shared" si="67"/>
        <v>3300</v>
      </c>
      <c r="U726" s="24">
        <f t="shared" si="68"/>
        <v>1932.63</v>
      </c>
      <c r="V726" s="4">
        <v>0</v>
      </c>
      <c r="W726" s="4"/>
      <c r="X726" s="28" t="str">
        <f t="shared" si="69"/>
        <v>CHOOSE FORMULA</v>
      </c>
      <c r="Y726" s="4"/>
      <c r="Z726" s="4">
        <v>2500</v>
      </c>
    </row>
    <row r="727" spans="1:26">
      <c r="A727" s="1" t="s">
        <v>6</v>
      </c>
      <c r="B727" s="1" t="s">
        <v>491</v>
      </c>
      <c r="C727" s="1" t="s">
        <v>400</v>
      </c>
      <c r="D727" s="1" t="s">
        <v>286</v>
      </c>
      <c r="E727" s="1" t="s">
        <v>8</v>
      </c>
      <c r="F727" s="1" t="s">
        <v>287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24">
        <f>IF(AND(B727="60",C727="32"),(J727/'FD Date'!$B$4*'FD Date'!$B$6+K727),(J727/Date!$B$4*Date!$B$6+K727))</f>
        <v>0</v>
      </c>
      <c r="O727" s="24">
        <f t="shared" si="65"/>
        <v>0</v>
      </c>
      <c r="P727" s="24">
        <f>K727/Date!$B$2*Date!$B$3+K727</f>
        <v>0</v>
      </c>
      <c r="Q727" s="24">
        <f>J727*Date!$B$3+K727</f>
        <v>0</v>
      </c>
      <c r="R727" s="24">
        <f t="shared" si="66"/>
        <v>0</v>
      </c>
      <c r="S727" s="24">
        <f>J727/2*Date!$B$7+K727</f>
        <v>0</v>
      </c>
      <c r="T727" s="24">
        <f t="shared" si="67"/>
        <v>0</v>
      </c>
      <c r="U727" s="24">
        <f t="shared" si="68"/>
        <v>0</v>
      </c>
      <c r="V727" s="4">
        <v>0</v>
      </c>
      <c r="W727" s="4"/>
      <c r="X727" s="28" t="str">
        <f t="shared" si="69"/>
        <v>CHOOSE FORMULA</v>
      </c>
      <c r="Y727" s="4"/>
      <c r="Z727" s="4">
        <v>0</v>
      </c>
    </row>
    <row r="728" spans="1:26">
      <c r="A728" s="1" t="s">
        <v>6</v>
      </c>
      <c r="B728" s="1" t="s">
        <v>491</v>
      </c>
      <c r="C728" s="1" t="s">
        <v>400</v>
      </c>
      <c r="D728" s="1" t="s">
        <v>367</v>
      </c>
      <c r="E728" s="1" t="s">
        <v>8</v>
      </c>
      <c r="F728" s="1" t="s">
        <v>368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24">
        <f>IF(AND(B728="60",C728="32"),(J728/'FD Date'!$B$4*'FD Date'!$B$6+K728),(J728/Date!$B$4*Date!$B$6+K728))</f>
        <v>0</v>
      </c>
      <c r="O728" s="24">
        <f t="shared" si="65"/>
        <v>0</v>
      </c>
      <c r="P728" s="24">
        <f>K728/Date!$B$2*Date!$B$3+K728</f>
        <v>0</v>
      </c>
      <c r="Q728" s="24">
        <f>J728*Date!$B$3+K728</f>
        <v>0</v>
      </c>
      <c r="R728" s="24">
        <f t="shared" si="66"/>
        <v>0</v>
      </c>
      <c r="S728" s="24">
        <f>J728/2*Date!$B$7+K728</f>
        <v>0</v>
      </c>
      <c r="T728" s="24">
        <f t="shared" si="67"/>
        <v>0</v>
      </c>
      <c r="U728" s="24">
        <f t="shared" si="68"/>
        <v>0</v>
      </c>
      <c r="V728" s="4">
        <v>0</v>
      </c>
      <c r="W728" s="4"/>
      <c r="X728" s="28" t="str">
        <f t="shared" si="69"/>
        <v>CHOOSE FORMULA</v>
      </c>
      <c r="Y728" s="4"/>
      <c r="Z728" s="4">
        <v>0</v>
      </c>
    </row>
    <row r="729" spans="1:26">
      <c r="A729" s="1" t="s">
        <v>6</v>
      </c>
      <c r="B729" s="1" t="s">
        <v>491</v>
      </c>
      <c r="C729" s="1" t="s">
        <v>400</v>
      </c>
      <c r="D729" s="1" t="s">
        <v>388</v>
      </c>
      <c r="E729" s="1" t="s">
        <v>8</v>
      </c>
      <c r="F729" s="1" t="s">
        <v>389</v>
      </c>
      <c r="G729" s="4">
        <v>0</v>
      </c>
      <c r="H729" s="4">
        <v>0</v>
      </c>
      <c r="I729" s="4">
        <v>0</v>
      </c>
      <c r="J729" s="4">
        <v>0</v>
      </c>
      <c r="K729" s="4">
        <v>58.69</v>
      </c>
      <c r="L729" s="4">
        <v>0</v>
      </c>
      <c r="M729" s="4">
        <v>229.32</v>
      </c>
      <c r="N729" s="24">
        <f>IF(AND(B729="60",C729="32"),(J729/'FD Date'!$B$4*'FD Date'!$B$6+K729),(J729/Date!$B$4*Date!$B$6+K729))</f>
        <v>58.69</v>
      </c>
      <c r="O729" s="24">
        <f t="shared" si="65"/>
        <v>0</v>
      </c>
      <c r="P729" s="24">
        <f>K729/Date!$B$2*Date!$B$3+K729</f>
        <v>88.034999999999997</v>
      </c>
      <c r="Q729" s="24">
        <f>J729*Date!$B$3+K729</f>
        <v>58.69</v>
      </c>
      <c r="R729" s="24">
        <f t="shared" si="66"/>
        <v>0</v>
      </c>
      <c r="S729" s="24">
        <f>J729/2*Date!$B$7+K729</f>
        <v>58.69</v>
      </c>
      <c r="T729" s="24">
        <f t="shared" si="67"/>
        <v>0</v>
      </c>
      <c r="U729" s="24">
        <f t="shared" si="68"/>
        <v>58.69</v>
      </c>
      <c r="V729" s="4">
        <v>0</v>
      </c>
      <c r="W729" s="4"/>
      <c r="X729" s="28" t="str">
        <f t="shared" si="69"/>
        <v>CHOOSE FORMULA</v>
      </c>
      <c r="Y729" s="4"/>
      <c r="Z729" s="4">
        <v>59</v>
      </c>
    </row>
    <row r="730" spans="1:26">
      <c r="A730" s="1" t="s">
        <v>6</v>
      </c>
      <c r="B730" s="1" t="s">
        <v>491</v>
      </c>
      <c r="C730" s="1" t="s">
        <v>400</v>
      </c>
      <c r="D730" s="1" t="s">
        <v>371</v>
      </c>
      <c r="E730" s="1" t="s">
        <v>8</v>
      </c>
      <c r="F730" s="1" t="s">
        <v>402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24">
        <f>IF(AND(B730="60",C730="32"),(J730/'FD Date'!$B$4*'FD Date'!$B$6+K730),(J730/Date!$B$4*Date!$B$6+K730))</f>
        <v>0</v>
      </c>
      <c r="O730" s="24">
        <f t="shared" si="65"/>
        <v>0</v>
      </c>
      <c r="P730" s="24">
        <f>K730/Date!$B$2*Date!$B$3+K730</f>
        <v>0</v>
      </c>
      <c r="Q730" s="24">
        <f>J730*Date!$B$3+K730</f>
        <v>0</v>
      </c>
      <c r="R730" s="24">
        <f t="shared" si="66"/>
        <v>0</v>
      </c>
      <c r="S730" s="24">
        <f>J730/2*Date!$B$7+K730</f>
        <v>0</v>
      </c>
      <c r="T730" s="24">
        <f t="shared" si="67"/>
        <v>0</v>
      </c>
      <c r="U730" s="24">
        <f t="shared" si="68"/>
        <v>0</v>
      </c>
      <c r="V730" s="4">
        <v>0</v>
      </c>
      <c r="W730" s="4"/>
      <c r="X730" s="28" t="str">
        <f t="shared" si="69"/>
        <v>CHOOSE FORMULA</v>
      </c>
      <c r="Y730" s="4"/>
      <c r="Z730" s="4">
        <v>0</v>
      </c>
    </row>
    <row r="731" spans="1:26">
      <c r="A731" s="1" t="s">
        <v>6</v>
      </c>
      <c r="B731" s="1" t="s">
        <v>491</v>
      </c>
      <c r="C731" s="1" t="s">
        <v>400</v>
      </c>
      <c r="D731" s="1" t="s">
        <v>373</v>
      </c>
      <c r="E731" s="1" t="s">
        <v>8</v>
      </c>
      <c r="F731" s="1" t="s">
        <v>374</v>
      </c>
      <c r="G731" s="4">
        <v>109000</v>
      </c>
      <c r="H731" s="4">
        <v>0</v>
      </c>
      <c r="I731" s="4">
        <v>109000</v>
      </c>
      <c r="J731" s="4">
        <v>0</v>
      </c>
      <c r="K731" s="4">
        <v>107893.18</v>
      </c>
      <c r="L731" s="4">
        <v>50744.79</v>
      </c>
      <c r="M731" s="4">
        <v>89923.520000000004</v>
      </c>
      <c r="N731" s="24">
        <f>IF(AND(B731="60",C731="32"),(J731/'FD Date'!$B$4*'FD Date'!$B$6+K731),(J731/Date!$B$4*Date!$B$6+K731))</f>
        <v>107893.18</v>
      </c>
      <c r="O731" s="24">
        <f t="shared" si="65"/>
        <v>0</v>
      </c>
      <c r="P731" s="24">
        <f>K731/Date!$B$2*Date!$B$3+K731</f>
        <v>161839.76999999999</v>
      </c>
      <c r="Q731" s="24">
        <f>J731*Date!$B$3+K731</f>
        <v>107893.18</v>
      </c>
      <c r="R731" s="24">
        <f t="shared" si="66"/>
        <v>191194.69268852228</v>
      </c>
      <c r="S731" s="24">
        <f>J731/2*Date!$B$7+K731</f>
        <v>107893.18</v>
      </c>
      <c r="T731" s="24">
        <f t="shared" si="67"/>
        <v>109000</v>
      </c>
      <c r="U731" s="24">
        <f t="shared" si="68"/>
        <v>107893.18</v>
      </c>
      <c r="V731" s="4">
        <v>0</v>
      </c>
      <c r="W731" s="4"/>
      <c r="X731" s="28" t="str">
        <f t="shared" si="69"/>
        <v>CHOOSE FORMULA</v>
      </c>
      <c r="Y731" s="4"/>
      <c r="Z731" s="4">
        <v>108000</v>
      </c>
    </row>
    <row r="732" spans="1:26">
      <c r="A732" s="1" t="s">
        <v>6</v>
      </c>
      <c r="B732" s="1" t="s">
        <v>491</v>
      </c>
      <c r="C732" s="1" t="s">
        <v>400</v>
      </c>
      <c r="D732" s="1" t="s">
        <v>403</v>
      </c>
      <c r="E732" s="1" t="s">
        <v>8</v>
      </c>
      <c r="F732" s="1" t="s">
        <v>404</v>
      </c>
      <c r="G732" s="4">
        <v>130100</v>
      </c>
      <c r="H732" s="4">
        <v>0</v>
      </c>
      <c r="I732" s="4">
        <v>130100</v>
      </c>
      <c r="J732" s="4">
        <v>0</v>
      </c>
      <c r="K732" s="4">
        <v>121771.49</v>
      </c>
      <c r="L732" s="4">
        <v>1920</v>
      </c>
      <c r="M732" s="4">
        <v>80464.72</v>
      </c>
      <c r="N732" s="24">
        <f>IF(AND(B732="60",C732="32"),(J732/'FD Date'!$B$4*'FD Date'!$B$6+K732),(J732/Date!$B$4*Date!$B$6+K732))</f>
        <v>121771.49</v>
      </c>
      <c r="O732" s="24">
        <f t="shared" si="65"/>
        <v>0</v>
      </c>
      <c r="P732" s="24">
        <f>K732/Date!$B$2*Date!$B$3+K732</f>
        <v>182657.23500000002</v>
      </c>
      <c r="Q732" s="24">
        <f>J732*Date!$B$3+K732</f>
        <v>121771.49</v>
      </c>
      <c r="R732" s="24">
        <f t="shared" si="66"/>
        <v>5103285.8577254163</v>
      </c>
      <c r="S732" s="24">
        <f>J732/2*Date!$B$7+K732</f>
        <v>121771.49</v>
      </c>
      <c r="T732" s="24">
        <f t="shared" si="67"/>
        <v>130100</v>
      </c>
      <c r="U732" s="24">
        <f t="shared" si="68"/>
        <v>121771.49</v>
      </c>
      <c r="V732" s="4">
        <v>0</v>
      </c>
      <c r="W732" s="4"/>
      <c r="X732" s="28" t="str">
        <f t="shared" si="69"/>
        <v>CHOOSE FORMULA</v>
      </c>
      <c r="Y732" s="4"/>
      <c r="Z732" s="4">
        <v>130100</v>
      </c>
    </row>
    <row r="733" spans="1:26">
      <c r="A733" s="1" t="s">
        <v>6</v>
      </c>
      <c r="B733" s="1" t="s">
        <v>491</v>
      </c>
      <c r="C733" s="1" t="s">
        <v>400</v>
      </c>
      <c r="D733" s="1" t="s">
        <v>499</v>
      </c>
      <c r="E733" s="1" t="s">
        <v>8</v>
      </c>
      <c r="F733" s="1" t="s">
        <v>500</v>
      </c>
      <c r="G733" s="4">
        <v>165000</v>
      </c>
      <c r="H733" s="4">
        <v>0</v>
      </c>
      <c r="I733" s="4">
        <v>165000</v>
      </c>
      <c r="J733" s="4">
        <v>2365.6999999999998</v>
      </c>
      <c r="K733" s="4">
        <v>152394</v>
      </c>
      <c r="L733" s="4">
        <v>130162.2</v>
      </c>
      <c r="M733" s="4">
        <v>121667.28</v>
      </c>
      <c r="N733" s="24">
        <f>IF(AND(B733="60",C733="32"),(J733/'FD Date'!$B$4*'FD Date'!$B$6+K733),(J733/Date!$B$4*Date!$B$6+K733))</f>
        <v>164222.5</v>
      </c>
      <c r="O733" s="24">
        <f t="shared" si="65"/>
        <v>4731.3999999999996</v>
      </c>
      <c r="P733" s="24">
        <f>K733/Date!$B$2*Date!$B$3+K733</f>
        <v>228591</v>
      </c>
      <c r="Q733" s="24">
        <f>J733*Date!$B$3+K733</f>
        <v>161856.79999999999</v>
      </c>
      <c r="R733" s="24">
        <f t="shared" si="66"/>
        <v>142448.14138298217</v>
      </c>
      <c r="S733" s="24">
        <f>J733/2*Date!$B$7+K733</f>
        <v>161856.79999999999</v>
      </c>
      <c r="T733" s="24">
        <f t="shared" si="67"/>
        <v>165000</v>
      </c>
      <c r="U733" s="24">
        <f t="shared" si="68"/>
        <v>152394</v>
      </c>
      <c r="V733" s="4">
        <v>0</v>
      </c>
      <c r="W733" s="4"/>
      <c r="X733" s="28" t="str">
        <f t="shared" si="69"/>
        <v>CHOOSE FORMULA</v>
      </c>
      <c r="Y733" s="4"/>
      <c r="Z733" s="4">
        <v>165000</v>
      </c>
    </row>
    <row r="734" spans="1:26">
      <c r="A734" s="1" t="s">
        <v>6</v>
      </c>
      <c r="B734" s="1" t="s">
        <v>491</v>
      </c>
      <c r="C734" s="1" t="s">
        <v>400</v>
      </c>
      <c r="D734" s="1" t="s">
        <v>486</v>
      </c>
      <c r="E734" s="1" t="s">
        <v>8</v>
      </c>
      <c r="F734" s="1" t="s">
        <v>487</v>
      </c>
      <c r="G734" s="4">
        <v>151000</v>
      </c>
      <c r="H734" s="4">
        <v>0</v>
      </c>
      <c r="I734" s="4">
        <v>151000</v>
      </c>
      <c r="J734" s="4">
        <v>14154.58</v>
      </c>
      <c r="K734" s="4">
        <v>97967.96</v>
      </c>
      <c r="L734" s="4">
        <v>79783.03</v>
      </c>
      <c r="M734" s="4">
        <v>169842.65</v>
      </c>
      <c r="N734" s="24">
        <f>IF(AND(B734="60",C734="32"),(J734/'FD Date'!$B$4*'FD Date'!$B$6+K734),(J734/Date!$B$4*Date!$B$6+K734))</f>
        <v>168740.86</v>
      </c>
      <c r="O734" s="24">
        <f t="shared" si="65"/>
        <v>28309.16</v>
      </c>
      <c r="P734" s="24">
        <f>K734/Date!$B$2*Date!$B$3+K734</f>
        <v>146951.94</v>
      </c>
      <c r="Q734" s="24">
        <f>J734*Date!$B$3+K734</f>
        <v>154586.28</v>
      </c>
      <c r="R734" s="24">
        <f t="shared" si="66"/>
        <v>208554.85109419885</v>
      </c>
      <c r="S734" s="24">
        <f>J734/2*Date!$B$7+K734</f>
        <v>154586.28</v>
      </c>
      <c r="T734" s="24">
        <f t="shared" si="67"/>
        <v>151000</v>
      </c>
      <c r="U734" s="24">
        <f t="shared" si="68"/>
        <v>97967.96</v>
      </c>
      <c r="V734" s="4">
        <v>0</v>
      </c>
      <c r="W734" s="4"/>
      <c r="X734" s="28" t="str">
        <f t="shared" si="69"/>
        <v>CHOOSE FORMULA</v>
      </c>
      <c r="Y734" s="4"/>
      <c r="Z734" s="4">
        <v>151000</v>
      </c>
    </row>
    <row r="735" spans="1:26">
      <c r="A735" s="1" t="s">
        <v>6</v>
      </c>
      <c r="B735" s="1" t="s">
        <v>491</v>
      </c>
      <c r="C735" s="1" t="s">
        <v>400</v>
      </c>
      <c r="D735" s="1" t="s">
        <v>294</v>
      </c>
      <c r="E735" s="1" t="s">
        <v>8</v>
      </c>
      <c r="F735" s="1" t="s">
        <v>295</v>
      </c>
      <c r="G735" s="4">
        <v>14970</v>
      </c>
      <c r="H735" s="4">
        <v>0</v>
      </c>
      <c r="I735" s="4">
        <v>14970</v>
      </c>
      <c r="J735" s="4">
        <v>0</v>
      </c>
      <c r="K735" s="4">
        <v>0</v>
      </c>
      <c r="L735" s="4">
        <v>0</v>
      </c>
      <c r="M735" s="4">
        <v>0</v>
      </c>
      <c r="N735" s="24">
        <f>IF(AND(B735="60",C735="32"),(J735/'FD Date'!$B$4*'FD Date'!$B$6+K735),(J735/Date!$B$4*Date!$B$6+K735))</f>
        <v>0</v>
      </c>
      <c r="O735" s="24">
        <f t="shared" si="65"/>
        <v>0</v>
      </c>
      <c r="P735" s="24">
        <f>K735/Date!$B$2*Date!$B$3+K735</f>
        <v>0</v>
      </c>
      <c r="Q735" s="24">
        <f>J735*Date!$B$3+K735</f>
        <v>0</v>
      </c>
      <c r="R735" s="24">
        <f t="shared" si="66"/>
        <v>0</v>
      </c>
      <c r="S735" s="24">
        <f>J735/2*Date!$B$7+K735</f>
        <v>0</v>
      </c>
      <c r="T735" s="24">
        <f t="shared" si="67"/>
        <v>14970</v>
      </c>
      <c r="U735" s="24">
        <f t="shared" si="68"/>
        <v>0</v>
      </c>
      <c r="V735" s="4">
        <v>0</v>
      </c>
      <c r="W735" s="4"/>
      <c r="X735" s="28" t="str">
        <f t="shared" si="69"/>
        <v>CHOOSE FORMULA</v>
      </c>
      <c r="Y735" s="4"/>
      <c r="Z735" s="4">
        <v>0</v>
      </c>
    </row>
    <row r="736" spans="1:26">
      <c r="A736" s="1" t="s">
        <v>6</v>
      </c>
      <c r="B736" s="1" t="s">
        <v>491</v>
      </c>
      <c r="C736" s="1" t="s">
        <v>400</v>
      </c>
      <c r="D736" s="1" t="s">
        <v>501</v>
      </c>
      <c r="E736" s="1" t="s">
        <v>8</v>
      </c>
      <c r="F736" s="1" t="s">
        <v>502</v>
      </c>
      <c r="G736" s="4">
        <v>335000</v>
      </c>
      <c r="H736" s="4">
        <v>0</v>
      </c>
      <c r="I736" s="4">
        <v>335000</v>
      </c>
      <c r="J736" s="4">
        <v>0</v>
      </c>
      <c r="K736" s="4">
        <v>390173.44</v>
      </c>
      <c r="L736" s="4">
        <v>326350.65999999997</v>
      </c>
      <c r="M736" s="4">
        <v>333559.36</v>
      </c>
      <c r="N736" s="24">
        <f>IF(AND(B736="60",C736="32"),(J736/'FD Date'!$B$4*'FD Date'!$B$6+K736),(J736/Date!$B$4*Date!$B$6+K736))</f>
        <v>390173.44</v>
      </c>
      <c r="O736" s="24">
        <f t="shared" si="65"/>
        <v>0</v>
      </c>
      <c r="P736" s="24">
        <f>K736/Date!$B$2*Date!$B$3+K736</f>
        <v>585260.16</v>
      </c>
      <c r="Q736" s="24">
        <f>J736*Date!$B$3+K736</f>
        <v>390173.44</v>
      </c>
      <c r="R736" s="24">
        <f t="shared" si="66"/>
        <v>398791.90970656654</v>
      </c>
      <c r="S736" s="24">
        <f>J736/2*Date!$B$7+K736</f>
        <v>390173.44</v>
      </c>
      <c r="T736" s="24">
        <f t="shared" si="67"/>
        <v>335000</v>
      </c>
      <c r="U736" s="24">
        <f t="shared" si="68"/>
        <v>390173.44</v>
      </c>
      <c r="V736" s="4">
        <v>0</v>
      </c>
      <c r="W736" s="4"/>
      <c r="X736" s="28" t="str">
        <f t="shared" si="69"/>
        <v>CHOOSE FORMULA</v>
      </c>
      <c r="Y736" s="4"/>
      <c r="Z736" s="4">
        <v>390174</v>
      </c>
    </row>
    <row r="737" spans="1:26">
      <c r="A737" s="1" t="s">
        <v>6</v>
      </c>
      <c r="B737" s="1" t="s">
        <v>491</v>
      </c>
      <c r="C737" s="1" t="s">
        <v>400</v>
      </c>
      <c r="D737" s="1" t="s">
        <v>501</v>
      </c>
      <c r="E737" s="1" t="s">
        <v>13</v>
      </c>
      <c r="F737" s="1" t="s">
        <v>503</v>
      </c>
      <c r="G737" s="4">
        <v>0</v>
      </c>
      <c r="H737" s="4">
        <v>0</v>
      </c>
      <c r="I737" s="4">
        <v>0</v>
      </c>
      <c r="J737" s="4">
        <v>0</v>
      </c>
      <c r="K737" s="4">
        <v>923.47</v>
      </c>
      <c r="L737" s="4">
        <v>0</v>
      </c>
      <c r="M737" s="4">
        <v>0</v>
      </c>
      <c r="N737" s="24">
        <f>IF(AND(B737="60",C737="32"),(J737/'FD Date'!$B$4*'FD Date'!$B$6+K737),(J737/Date!$B$4*Date!$B$6+K737))</f>
        <v>923.47</v>
      </c>
      <c r="O737" s="24">
        <f t="shared" si="65"/>
        <v>0</v>
      </c>
      <c r="P737" s="24">
        <f>K737/Date!$B$2*Date!$B$3+K737</f>
        <v>1385.2049999999999</v>
      </c>
      <c r="Q737" s="24">
        <f>J737*Date!$B$3+K737</f>
        <v>923.47</v>
      </c>
      <c r="R737" s="24">
        <f t="shared" si="66"/>
        <v>0</v>
      </c>
      <c r="S737" s="24">
        <f>J737/2*Date!$B$7+K737</f>
        <v>923.47</v>
      </c>
      <c r="T737" s="24">
        <f t="shared" si="67"/>
        <v>0</v>
      </c>
      <c r="U737" s="24">
        <f t="shared" si="68"/>
        <v>923.47</v>
      </c>
      <c r="V737" s="4">
        <v>0</v>
      </c>
      <c r="W737" s="4"/>
      <c r="X737" s="28" t="str">
        <f t="shared" si="69"/>
        <v>CHOOSE FORMULA</v>
      </c>
      <c r="Y737" s="4"/>
      <c r="Z737" s="4">
        <v>923</v>
      </c>
    </row>
    <row r="738" spans="1:26">
      <c r="A738" s="1" t="s">
        <v>6</v>
      </c>
      <c r="B738" s="1" t="s">
        <v>491</v>
      </c>
      <c r="C738" s="1" t="s">
        <v>400</v>
      </c>
      <c r="D738" s="1" t="s">
        <v>297</v>
      </c>
      <c r="E738" s="1" t="s">
        <v>8</v>
      </c>
      <c r="F738" s="1" t="s">
        <v>298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59.97</v>
      </c>
      <c r="N738" s="24">
        <f>IF(AND(B738="60",C738="32"),(J738/'FD Date'!$B$4*'FD Date'!$B$6+K738),(J738/Date!$B$4*Date!$B$6+K738))</f>
        <v>0</v>
      </c>
      <c r="O738" s="24">
        <f t="shared" si="65"/>
        <v>0</v>
      </c>
      <c r="P738" s="24">
        <f>K738/Date!$B$2*Date!$B$3+K738</f>
        <v>0</v>
      </c>
      <c r="Q738" s="24">
        <f>J738*Date!$B$3+K738</f>
        <v>0</v>
      </c>
      <c r="R738" s="24">
        <f t="shared" si="66"/>
        <v>0</v>
      </c>
      <c r="S738" s="24">
        <f>J738/2*Date!$B$7+K738</f>
        <v>0</v>
      </c>
      <c r="T738" s="24">
        <f t="shared" si="67"/>
        <v>0</v>
      </c>
      <c r="U738" s="24">
        <f t="shared" si="68"/>
        <v>0</v>
      </c>
      <c r="V738" s="4">
        <v>0</v>
      </c>
      <c r="W738" s="4"/>
      <c r="X738" s="28" t="str">
        <f t="shared" si="69"/>
        <v>CHOOSE FORMULA</v>
      </c>
      <c r="Y738" s="4"/>
      <c r="Z738" s="4">
        <v>0</v>
      </c>
    </row>
    <row r="739" spans="1:26">
      <c r="A739" s="1" t="s">
        <v>6</v>
      </c>
      <c r="B739" s="1" t="s">
        <v>491</v>
      </c>
      <c r="C739" s="1" t="s">
        <v>400</v>
      </c>
      <c r="D739" s="1" t="s">
        <v>457</v>
      </c>
      <c r="E739" s="1" t="s">
        <v>8</v>
      </c>
      <c r="F739" s="1" t="s">
        <v>296</v>
      </c>
      <c r="G739" s="4">
        <v>0</v>
      </c>
      <c r="H739" s="4">
        <v>0</v>
      </c>
      <c r="I739" s="4">
        <v>0</v>
      </c>
      <c r="J739" s="4">
        <v>0</v>
      </c>
      <c r="K739" s="4">
        <v>147393.75</v>
      </c>
      <c r="L739" s="4">
        <v>2022.31</v>
      </c>
      <c r="M739" s="4">
        <v>58667.65</v>
      </c>
      <c r="N739" s="24">
        <f>IF(AND(B739="60",C739="32"),(J739/'FD Date'!$B$4*'FD Date'!$B$6+K739),(J739/Date!$B$4*Date!$B$6+K739))</f>
        <v>147393.75</v>
      </c>
      <c r="O739" s="24">
        <f t="shared" si="65"/>
        <v>0</v>
      </c>
      <c r="P739" s="24">
        <f>K739/Date!$B$2*Date!$B$3+K739</f>
        <v>221090.625</v>
      </c>
      <c r="Q739" s="24">
        <f>J739*Date!$B$3+K739</f>
        <v>147393.75</v>
      </c>
      <c r="R739" s="24">
        <f t="shared" si="66"/>
        <v>4275924.5304565085</v>
      </c>
      <c r="S739" s="24">
        <f>J739/2*Date!$B$7+K739</f>
        <v>147393.75</v>
      </c>
      <c r="T739" s="24">
        <f t="shared" si="67"/>
        <v>0</v>
      </c>
      <c r="U739" s="24">
        <f t="shared" si="68"/>
        <v>147393.75</v>
      </c>
      <c r="V739" s="4">
        <v>0</v>
      </c>
      <c r="W739" s="4"/>
      <c r="X739" s="28" t="str">
        <f t="shared" si="69"/>
        <v>CHOOSE FORMULA</v>
      </c>
      <c r="Y739" s="4"/>
      <c r="Z739" s="4">
        <v>147394</v>
      </c>
    </row>
    <row r="740" spans="1:26">
      <c r="A740" s="1" t="s">
        <v>6</v>
      </c>
      <c r="B740" s="1" t="s">
        <v>491</v>
      </c>
      <c r="C740" s="1" t="s">
        <v>400</v>
      </c>
      <c r="D740" s="1" t="s">
        <v>299</v>
      </c>
      <c r="E740" s="1" t="s">
        <v>8</v>
      </c>
      <c r="F740" s="1" t="s">
        <v>300</v>
      </c>
      <c r="G740" s="4">
        <v>71920</v>
      </c>
      <c r="H740" s="4">
        <v>0</v>
      </c>
      <c r="I740" s="4">
        <v>71920</v>
      </c>
      <c r="J740" s="4">
        <v>3565.5</v>
      </c>
      <c r="K740" s="4">
        <v>38044.080000000002</v>
      </c>
      <c r="L740" s="4">
        <v>25081.37</v>
      </c>
      <c r="M740" s="4">
        <v>45181.99</v>
      </c>
      <c r="N740" s="24">
        <f>IF(AND(B740="60",C740="32"),(J740/'FD Date'!$B$4*'FD Date'!$B$6+K740),(J740/Date!$B$4*Date!$B$6+K740))</f>
        <v>55871.58</v>
      </c>
      <c r="O740" s="24">
        <f t="shared" si="65"/>
        <v>7131</v>
      </c>
      <c r="P740" s="24">
        <f>K740/Date!$B$2*Date!$B$3+K740</f>
        <v>57066.12</v>
      </c>
      <c r="Q740" s="24">
        <f>J740*Date!$B$3+K740</f>
        <v>52306.080000000002</v>
      </c>
      <c r="R740" s="24">
        <f t="shared" si="66"/>
        <v>68533.22773513569</v>
      </c>
      <c r="S740" s="24">
        <f>J740/2*Date!$B$7+K740</f>
        <v>52306.080000000002</v>
      </c>
      <c r="T740" s="24">
        <f t="shared" si="67"/>
        <v>71920</v>
      </c>
      <c r="U740" s="24">
        <f t="shared" si="68"/>
        <v>38044.080000000002</v>
      </c>
      <c r="V740" s="4">
        <v>0</v>
      </c>
      <c r="W740" s="4"/>
      <c r="X740" s="28" t="str">
        <f t="shared" si="69"/>
        <v>CHOOSE FORMULA</v>
      </c>
      <c r="Y740" s="4"/>
      <c r="Z740" s="4">
        <v>82375</v>
      </c>
    </row>
    <row r="741" spans="1:26">
      <c r="A741" s="1" t="s">
        <v>6</v>
      </c>
      <c r="B741" s="1" t="s">
        <v>491</v>
      </c>
      <c r="C741" s="1" t="s">
        <v>400</v>
      </c>
      <c r="D741" s="1" t="s">
        <v>299</v>
      </c>
      <c r="E741" s="1" t="s">
        <v>13</v>
      </c>
      <c r="F741" s="1" t="s">
        <v>504</v>
      </c>
      <c r="G741" s="4">
        <v>0</v>
      </c>
      <c r="H741" s="4">
        <v>0</v>
      </c>
      <c r="I741" s="4">
        <v>0</v>
      </c>
      <c r="J741" s="4">
        <v>2805</v>
      </c>
      <c r="K741" s="4">
        <v>20377.5</v>
      </c>
      <c r="L741" s="4">
        <v>17352.5</v>
      </c>
      <c r="M741" s="4">
        <v>36987.5</v>
      </c>
      <c r="N741" s="24">
        <f>IF(AND(B741="60",C741="32"),(J741/'FD Date'!$B$4*'FD Date'!$B$6+K741),(J741/Date!$B$4*Date!$B$6+K741))</f>
        <v>34402.5</v>
      </c>
      <c r="O741" s="24">
        <f t="shared" si="65"/>
        <v>5610</v>
      </c>
      <c r="P741" s="24">
        <f>K741/Date!$B$2*Date!$B$3+K741</f>
        <v>30566.25</v>
      </c>
      <c r="Q741" s="24">
        <f>J741*Date!$B$3+K741</f>
        <v>31597.5</v>
      </c>
      <c r="R741" s="24">
        <f t="shared" si="66"/>
        <v>43435.400158478609</v>
      </c>
      <c r="S741" s="24">
        <f>J741/2*Date!$B$7+K741</f>
        <v>31597.5</v>
      </c>
      <c r="T741" s="24">
        <f t="shared" si="67"/>
        <v>0</v>
      </c>
      <c r="U741" s="24">
        <f t="shared" si="68"/>
        <v>20377.5</v>
      </c>
      <c r="V741" s="4">
        <v>0</v>
      </c>
      <c r="W741" s="4"/>
      <c r="X741" s="28" t="str">
        <f t="shared" si="69"/>
        <v>CHOOSE FORMULA</v>
      </c>
      <c r="Y741" s="4"/>
      <c r="Z741" s="4">
        <v>0</v>
      </c>
    </row>
    <row r="742" spans="1:26">
      <c r="A742" s="1" t="s">
        <v>6</v>
      </c>
      <c r="B742" s="1" t="s">
        <v>491</v>
      </c>
      <c r="C742" s="1" t="s">
        <v>400</v>
      </c>
      <c r="D742" s="1" t="s">
        <v>299</v>
      </c>
      <c r="E742" s="1" t="s">
        <v>15</v>
      </c>
      <c r="F742" s="1" t="s">
        <v>505</v>
      </c>
      <c r="G742" s="4">
        <v>0</v>
      </c>
      <c r="H742" s="4">
        <v>0</v>
      </c>
      <c r="I742" s="4">
        <v>0</v>
      </c>
      <c r="J742" s="4">
        <v>935</v>
      </c>
      <c r="K742" s="4">
        <v>11495</v>
      </c>
      <c r="L742" s="4">
        <v>19442.5</v>
      </c>
      <c r="M742" s="4">
        <v>24832.5</v>
      </c>
      <c r="N742" s="24">
        <f>IF(AND(B742="60",C742="32"),(J742/'FD Date'!$B$4*'FD Date'!$B$6+K742),(J742/Date!$B$4*Date!$B$6+K742))</f>
        <v>16170</v>
      </c>
      <c r="O742" s="24">
        <f t="shared" si="65"/>
        <v>1870</v>
      </c>
      <c r="P742" s="24">
        <f>K742/Date!$B$2*Date!$B$3+K742</f>
        <v>17242.5</v>
      </c>
      <c r="Q742" s="24">
        <f>J742*Date!$B$3+K742</f>
        <v>15235</v>
      </c>
      <c r="R742" s="24">
        <f t="shared" si="66"/>
        <v>14681.732673267328</v>
      </c>
      <c r="S742" s="24">
        <f>J742/2*Date!$B$7+K742</f>
        <v>15235</v>
      </c>
      <c r="T742" s="24">
        <f t="shared" si="67"/>
        <v>0</v>
      </c>
      <c r="U742" s="24">
        <f t="shared" si="68"/>
        <v>11495</v>
      </c>
      <c r="V742" s="4">
        <v>0</v>
      </c>
      <c r="W742" s="4"/>
      <c r="X742" s="28" t="str">
        <f t="shared" si="69"/>
        <v>CHOOSE FORMULA</v>
      </c>
      <c r="Y742" s="4"/>
      <c r="Z742" s="4">
        <v>0</v>
      </c>
    </row>
    <row r="743" spans="1:26">
      <c r="A743" s="1" t="s">
        <v>6</v>
      </c>
      <c r="B743" s="1" t="s">
        <v>491</v>
      </c>
      <c r="C743" s="1" t="s">
        <v>400</v>
      </c>
      <c r="D743" s="1" t="s">
        <v>377</v>
      </c>
      <c r="E743" s="1" t="s">
        <v>8</v>
      </c>
      <c r="F743" s="1" t="s">
        <v>378</v>
      </c>
      <c r="G743" s="4">
        <v>300000</v>
      </c>
      <c r="H743" s="4">
        <v>0</v>
      </c>
      <c r="I743" s="4">
        <v>300000</v>
      </c>
      <c r="J743" s="4">
        <v>18343.7</v>
      </c>
      <c r="K743" s="4">
        <v>222016.37</v>
      </c>
      <c r="L743" s="4">
        <v>249053.76</v>
      </c>
      <c r="M743" s="4">
        <v>418325.86</v>
      </c>
      <c r="N743" s="24">
        <f>IF(AND(B743="60",C743="32"),(J743/'FD Date'!$B$4*'FD Date'!$B$6+K743),(J743/Date!$B$4*Date!$B$6+K743))</f>
        <v>313734.87</v>
      </c>
      <c r="O743" s="24">
        <f t="shared" si="65"/>
        <v>36687.4</v>
      </c>
      <c r="P743" s="24">
        <f>K743/Date!$B$2*Date!$B$3+K743</f>
        <v>333024.55499999999</v>
      </c>
      <c r="Q743" s="24">
        <f>J743*Date!$B$3+K743</f>
        <v>295391.17</v>
      </c>
      <c r="R743" s="24">
        <f t="shared" si="66"/>
        <v>372912.21346880367</v>
      </c>
      <c r="S743" s="24">
        <f>J743/2*Date!$B$7+K743</f>
        <v>295391.17</v>
      </c>
      <c r="T743" s="24">
        <f t="shared" si="67"/>
        <v>300000</v>
      </c>
      <c r="U743" s="24">
        <f t="shared" si="68"/>
        <v>222016.37</v>
      </c>
      <c r="V743" s="4">
        <v>0</v>
      </c>
      <c r="W743" s="4"/>
      <c r="X743" s="28" t="str">
        <f t="shared" si="69"/>
        <v>CHOOSE FORMULA</v>
      </c>
      <c r="Y743" s="4"/>
      <c r="Z743" s="4">
        <v>369795</v>
      </c>
    </row>
    <row r="744" spans="1:26">
      <c r="A744" s="1" t="s">
        <v>6</v>
      </c>
      <c r="B744" s="1" t="s">
        <v>491</v>
      </c>
      <c r="C744" s="1" t="s">
        <v>400</v>
      </c>
      <c r="D744" s="1" t="s">
        <v>303</v>
      </c>
      <c r="E744" s="1" t="s">
        <v>8</v>
      </c>
      <c r="F744" s="1" t="s">
        <v>304</v>
      </c>
      <c r="G744" s="4">
        <v>3500</v>
      </c>
      <c r="H744" s="4">
        <v>0</v>
      </c>
      <c r="I744" s="4">
        <v>3500</v>
      </c>
      <c r="J744" s="4">
        <v>0</v>
      </c>
      <c r="K744" s="4">
        <v>0</v>
      </c>
      <c r="L744" s="4">
        <v>0</v>
      </c>
      <c r="M744" s="4">
        <v>1000</v>
      </c>
      <c r="N744" s="24">
        <f>IF(AND(B744="60",C744="32"),(J744/'FD Date'!$B$4*'FD Date'!$B$6+K744),(J744/Date!$B$4*Date!$B$6+K744))</f>
        <v>0</v>
      </c>
      <c r="O744" s="24">
        <f t="shared" si="65"/>
        <v>0</v>
      </c>
      <c r="P744" s="24">
        <f>K744/Date!$B$2*Date!$B$3+K744</f>
        <v>0</v>
      </c>
      <c r="Q744" s="24">
        <f>J744*Date!$B$3+K744</f>
        <v>0</v>
      </c>
      <c r="R744" s="24">
        <f t="shared" si="66"/>
        <v>0</v>
      </c>
      <c r="S744" s="24">
        <f>J744/2*Date!$B$7+K744</f>
        <v>0</v>
      </c>
      <c r="T744" s="24">
        <f t="shared" si="67"/>
        <v>3500</v>
      </c>
      <c r="U744" s="24">
        <f t="shared" si="68"/>
        <v>0</v>
      </c>
      <c r="V744" s="4">
        <v>0</v>
      </c>
      <c r="W744" s="4"/>
      <c r="X744" s="28" t="str">
        <f t="shared" si="69"/>
        <v>CHOOSE FORMULA</v>
      </c>
      <c r="Y744" s="4"/>
      <c r="Z744" s="4">
        <v>3500</v>
      </c>
    </row>
    <row r="745" spans="1:26">
      <c r="A745" s="1" t="s">
        <v>6</v>
      </c>
      <c r="B745" s="1" t="s">
        <v>491</v>
      </c>
      <c r="C745" s="1" t="s">
        <v>400</v>
      </c>
      <c r="D745" s="1" t="s">
        <v>379</v>
      </c>
      <c r="E745" s="1" t="s">
        <v>8</v>
      </c>
      <c r="F745" s="1" t="s">
        <v>380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24">
        <f>IF(AND(B745="60",C745="32"),(J745/'FD Date'!$B$4*'FD Date'!$B$6+K745),(J745/Date!$B$4*Date!$B$6+K745))</f>
        <v>0</v>
      </c>
      <c r="O745" s="24">
        <f t="shared" si="65"/>
        <v>0</v>
      </c>
      <c r="P745" s="24">
        <f>K745/Date!$B$2*Date!$B$3+K745</f>
        <v>0</v>
      </c>
      <c r="Q745" s="24">
        <f>J745*Date!$B$3+K745</f>
        <v>0</v>
      </c>
      <c r="R745" s="24">
        <f t="shared" si="66"/>
        <v>0</v>
      </c>
      <c r="S745" s="24">
        <f>J745/2*Date!$B$7+K745</f>
        <v>0</v>
      </c>
      <c r="T745" s="24">
        <f t="shared" si="67"/>
        <v>0</v>
      </c>
      <c r="U745" s="24">
        <f t="shared" si="68"/>
        <v>0</v>
      </c>
      <c r="V745" s="4">
        <v>0</v>
      </c>
      <c r="W745" s="4"/>
      <c r="X745" s="28" t="str">
        <f t="shared" si="69"/>
        <v>CHOOSE FORMULA</v>
      </c>
      <c r="Y745" s="4"/>
      <c r="Z745" s="4">
        <v>0</v>
      </c>
    </row>
    <row r="746" spans="1:26">
      <c r="A746" s="1" t="s">
        <v>6</v>
      </c>
      <c r="B746" s="1" t="s">
        <v>491</v>
      </c>
      <c r="C746" s="1" t="s">
        <v>400</v>
      </c>
      <c r="D746" s="1" t="s">
        <v>381</v>
      </c>
      <c r="E746" s="1" t="s">
        <v>8</v>
      </c>
      <c r="F746" s="1" t="s">
        <v>382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24">
        <f>IF(AND(B746="60",C746="32"),(J746/'FD Date'!$B$4*'FD Date'!$B$6+K746),(J746/Date!$B$4*Date!$B$6+K746))</f>
        <v>0</v>
      </c>
      <c r="O746" s="24">
        <f t="shared" si="65"/>
        <v>0</v>
      </c>
      <c r="P746" s="24">
        <f>K746/Date!$B$2*Date!$B$3+K746</f>
        <v>0</v>
      </c>
      <c r="Q746" s="24">
        <f>J746*Date!$B$3+K746</f>
        <v>0</v>
      </c>
      <c r="R746" s="24">
        <f t="shared" si="66"/>
        <v>0</v>
      </c>
      <c r="S746" s="24">
        <f>J746/2*Date!$B$7+K746</f>
        <v>0</v>
      </c>
      <c r="T746" s="24">
        <f t="shared" si="67"/>
        <v>0</v>
      </c>
      <c r="U746" s="24">
        <f t="shared" si="68"/>
        <v>0</v>
      </c>
      <c r="V746" s="4">
        <v>0</v>
      </c>
      <c r="W746" s="4"/>
      <c r="X746" s="28" t="str">
        <f t="shared" si="69"/>
        <v>CHOOSE FORMULA</v>
      </c>
      <c r="Y746" s="4"/>
      <c r="Z746" s="4">
        <v>0</v>
      </c>
    </row>
    <row r="747" spans="1:26">
      <c r="A747" s="1" t="s">
        <v>6</v>
      </c>
      <c r="B747" s="1" t="s">
        <v>491</v>
      </c>
      <c r="C747" s="1" t="s">
        <v>400</v>
      </c>
      <c r="D747" s="1" t="s">
        <v>383</v>
      </c>
      <c r="E747" s="1" t="s">
        <v>8</v>
      </c>
      <c r="F747" s="1" t="s">
        <v>384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24">
        <f>IF(AND(B747="60",C747="32"),(J747/'FD Date'!$B$4*'FD Date'!$B$6+K747),(J747/Date!$B$4*Date!$B$6+K747))</f>
        <v>0</v>
      </c>
      <c r="O747" s="24">
        <f t="shared" si="65"/>
        <v>0</v>
      </c>
      <c r="P747" s="24">
        <f>K747/Date!$B$2*Date!$B$3+K747</f>
        <v>0</v>
      </c>
      <c r="Q747" s="24">
        <f>J747*Date!$B$3+K747</f>
        <v>0</v>
      </c>
      <c r="R747" s="24">
        <f t="shared" si="66"/>
        <v>0</v>
      </c>
      <c r="S747" s="24">
        <f>J747/2*Date!$B$7+K747</f>
        <v>0</v>
      </c>
      <c r="T747" s="24">
        <f t="shared" si="67"/>
        <v>0</v>
      </c>
      <c r="U747" s="24">
        <f t="shared" si="68"/>
        <v>0</v>
      </c>
      <c r="V747" s="4">
        <v>0</v>
      </c>
      <c r="W747" s="4"/>
      <c r="X747" s="28" t="str">
        <f t="shared" si="69"/>
        <v>CHOOSE FORMULA</v>
      </c>
      <c r="Y747" s="4"/>
      <c r="Z747" s="4">
        <v>0</v>
      </c>
    </row>
    <row r="748" spans="1:26">
      <c r="A748" s="1" t="s">
        <v>6</v>
      </c>
      <c r="B748" s="1" t="s">
        <v>491</v>
      </c>
      <c r="C748" s="1" t="s">
        <v>400</v>
      </c>
      <c r="D748" s="1" t="s">
        <v>307</v>
      </c>
      <c r="E748" s="1" t="s">
        <v>8</v>
      </c>
      <c r="F748" s="1" t="s">
        <v>308</v>
      </c>
      <c r="G748" s="4">
        <v>0</v>
      </c>
      <c r="H748" s="4">
        <v>0</v>
      </c>
      <c r="I748" s="4">
        <v>0</v>
      </c>
      <c r="J748" s="4">
        <v>0</v>
      </c>
      <c r="K748" s="4">
        <v>14968</v>
      </c>
      <c r="L748" s="4">
        <v>0</v>
      </c>
      <c r="M748" s="4">
        <v>0</v>
      </c>
      <c r="N748" s="24">
        <f>IF(AND(B748="60",C748="32"),(J748/'FD Date'!$B$4*'FD Date'!$B$6+K748),(J748/Date!$B$4*Date!$B$6+K748))</f>
        <v>14968</v>
      </c>
      <c r="O748" s="24">
        <f t="shared" si="65"/>
        <v>0</v>
      </c>
      <c r="P748" s="24">
        <f>K748/Date!$B$2*Date!$B$3+K748</f>
        <v>22452</v>
      </c>
      <c r="Q748" s="24">
        <f>J748*Date!$B$3+K748</f>
        <v>14968</v>
      </c>
      <c r="R748" s="24">
        <f t="shared" si="66"/>
        <v>0</v>
      </c>
      <c r="S748" s="24">
        <f>J748/2*Date!$B$7+K748</f>
        <v>14968</v>
      </c>
      <c r="T748" s="24">
        <f t="shared" si="67"/>
        <v>0</v>
      </c>
      <c r="U748" s="24">
        <f t="shared" si="68"/>
        <v>14968</v>
      </c>
      <c r="V748" s="4">
        <v>0</v>
      </c>
      <c r="W748" s="4"/>
      <c r="X748" s="28" t="str">
        <f t="shared" si="69"/>
        <v>CHOOSE FORMULA</v>
      </c>
      <c r="Y748" s="4"/>
      <c r="Z748" s="4">
        <v>14968</v>
      </c>
    </row>
    <row r="749" spans="1:26">
      <c r="A749" s="1" t="s">
        <v>6</v>
      </c>
      <c r="B749" s="1" t="s">
        <v>491</v>
      </c>
      <c r="C749" s="1" t="s">
        <v>400</v>
      </c>
      <c r="D749" s="1" t="s">
        <v>506</v>
      </c>
      <c r="E749" s="1" t="s">
        <v>8</v>
      </c>
      <c r="F749" s="1" t="s">
        <v>507</v>
      </c>
      <c r="G749" s="4">
        <v>31000</v>
      </c>
      <c r="H749" s="4">
        <v>0</v>
      </c>
      <c r="I749" s="4">
        <v>31000</v>
      </c>
      <c r="J749" s="4">
        <v>3702.09</v>
      </c>
      <c r="K749" s="4">
        <v>17497.77</v>
      </c>
      <c r="L749" s="4">
        <v>21483.57</v>
      </c>
      <c r="M749" s="4">
        <v>33323.06</v>
      </c>
      <c r="N749" s="24">
        <f>IF(AND(B749="60",C749="32"),(J749/'FD Date'!$B$4*'FD Date'!$B$6+K749),(J749/Date!$B$4*Date!$B$6+K749))</f>
        <v>36008.22</v>
      </c>
      <c r="O749" s="24">
        <f t="shared" si="65"/>
        <v>7404.18</v>
      </c>
      <c r="P749" s="24">
        <f>K749/Date!$B$2*Date!$B$3+K749</f>
        <v>26246.654999999999</v>
      </c>
      <c r="Q749" s="24">
        <f>J749*Date!$B$3+K749</f>
        <v>32306.13</v>
      </c>
      <c r="R749" s="24">
        <f t="shared" si="66"/>
        <v>27140.705179641929</v>
      </c>
      <c r="S749" s="24">
        <f>J749/2*Date!$B$7+K749</f>
        <v>32306.13</v>
      </c>
      <c r="T749" s="24">
        <f t="shared" si="67"/>
        <v>31000</v>
      </c>
      <c r="U749" s="24">
        <f t="shared" si="68"/>
        <v>17497.77</v>
      </c>
      <c r="V749" s="4">
        <v>0</v>
      </c>
      <c r="W749" s="4"/>
      <c r="X749" s="28" t="str">
        <f t="shared" si="69"/>
        <v>CHOOSE FORMULA</v>
      </c>
      <c r="Y749" s="4"/>
      <c r="Z749" s="4">
        <v>20309</v>
      </c>
    </row>
    <row r="750" spans="1:26">
      <c r="A750" s="1" t="s">
        <v>6</v>
      </c>
      <c r="B750" s="1" t="s">
        <v>491</v>
      </c>
      <c r="C750" s="1" t="s">
        <v>400</v>
      </c>
      <c r="D750" s="1" t="s">
        <v>410</v>
      </c>
      <c r="E750" s="1" t="s">
        <v>8</v>
      </c>
      <c r="F750" s="1" t="s">
        <v>411</v>
      </c>
      <c r="G750" s="4">
        <v>81300</v>
      </c>
      <c r="H750" s="4">
        <v>0</v>
      </c>
      <c r="I750" s="4">
        <v>81300</v>
      </c>
      <c r="J750" s="4">
        <v>8713.7199999999993</v>
      </c>
      <c r="K750" s="4">
        <v>94414.33</v>
      </c>
      <c r="L750" s="4">
        <v>56045.23</v>
      </c>
      <c r="M750" s="4">
        <v>84232.91</v>
      </c>
      <c r="N750" s="24">
        <f>IF(AND(B750="60",C750="32"),(J750/'FD Date'!$B$4*'FD Date'!$B$6+K750),(J750/Date!$B$4*Date!$B$6+K750))</f>
        <v>137982.93</v>
      </c>
      <c r="O750" s="24">
        <f t="shared" si="65"/>
        <v>17427.439999999999</v>
      </c>
      <c r="P750" s="24">
        <f>K750/Date!$B$2*Date!$B$3+K750</f>
        <v>141621.495</v>
      </c>
      <c r="Q750" s="24">
        <f>J750*Date!$B$3+K750</f>
        <v>129269.20999999999</v>
      </c>
      <c r="R750" s="24">
        <f t="shared" si="66"/>
        <v>141899.56507628394</v>
      </c>
      <c r="S750" s="24">
        <f>J750/2*Date!$B$7+K750</f>
        <v>129269.20999999999</v>
      </c>
      <c r="T750" s="24">
        <f t="shared" si="67"/>
        <v>81300</v>
      </c>
      <c r="U750" s="24">
        <f t="shared" si="68"/>
        <v>94414.33</v>
      </c>
      <c r="V750" s="4">
        <v>0</v>
      </c>
      <c r="W750" s="4"/>
      <c r="X750" s="28" t="str">
        <f t="shared" si="69"/>
        <v>CHOOSE FORMULA</v>
      </c>
      <c r="Y750" s="4"/>
      <c r="Z750" s="4">
        <v>127734</v>
      </c>
    </row>
    <row r="751" spans="1:26">
      <c r="A751" s="1" t="s">
        <v>6</v>
      </c>
      <c r="B751" s="1" t="s">
        <v>491</v>
      </c>
      <c r="C751" s="1" t="s">
        <v>400</v>
      </c>
      <c r="D751" s="1" t="s">
        <v>508</v>
      </c>
      <c r="E751" s="1" t="s">
        <v>8</v>
      </c>
      <c r="F751" s="1" t="s">
        <v>509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6807.01</v>
      </c>
      <c r="N751" s="24">
        <f>IF(AND(B751="60",C751="32"),(J751/'FD Date'!$B$4*'FD Date'!$B$6+K751),(J751/Date!$B$4*Date!$B$6+K751))</f>
        <v>0</v>
      </c>
      <c r="O751" s="24">
        <f t="shared" si="65"/>
        <v>0</v>
      </c>
      <c r="P751" s="24">
        <f>K751/Date!$B$2*Date!$B$3+K751</f>
        <v>0</v>
      </c>
      <c r="Q751" s="24">
        <f>J751*Date!$B$3+K751</f>
        <v>0</v>
      </c>
      <c r="R751" s="24">
        <f t="shared" si="66"/>
        <v>0</v>
      </c>
      <c r="S751" s="24">
        <f>J751/2*Date!$B$7+K751</f>
        <v>0</v>
      </c>
      <c r="T751" s="24">
        <f t="shared" si="67"/>
        <v>0</v>
      </c>
      <c r="U751" s="24">
        <f t="shared" si="68"/>
        <v>0</v>
      </c>
      <c r="V751" s="4">
        <v>0</v>
      </c>
      <c r="W751" s="4"/>
      <c r="X751" s="28" t="str">
        <f t="shared" si="69"/>
        <v>CHOOSE FORMULA</v>
      </c>
      <c r="Y751" s="4"/>
      <c r="Z751" s="4">
        <v>0</v>
      </c>
    </row>
    <row r="752" spans="1:26">
      <c r="A752" s="1" t="s">
        <v>6</v>
      </c>
      <c r="B752" s="1" t="s">
        <v>491</v>
      </c>
      <c r="C752" s="1" t="s">
        <v>400</v>
      </c>
      <c r="D752" s="1" t="s">
        <v>385</v>
      </c>
      <c r="E752" s="1" t="s">
        <v>8</v>
      </c>
      <c r="F752" s="1" t="s">
        <v>386</v>
      </c>
      <c r="G752" s="4">
        <v>205000</v>
      </c>
      <c r="H752" s="4">
        <v>0</v>
      </c>
      <c r="I752" s="4">
        <v>205000</v>
      </c>
      <c r="J752" s="4">
        <v>17070</v>
      </c>
      <c r="K752" s="4">
        <v>136720</v>
      </c>
      <c r="L752" s="4">
        <v>120040</v>
      </c>
      <c r="M752" s="4">
        <v>180000</v>
      </c>
      <c r="N752" s="24">
        <f>IF(AND(B752="60",C752="32"),(J752/'FD Date'!$B$4*'FD Date'!$B$6+K752),(J752/Date!$B$4*Date!$B$6+K752))</f>
        <v>222070</v>
      </c>
      <c r="O752" s="24">
        <f t="shared" si="65"/>
        <v>34140</v>
      </c>
      <c r="P752" s="24">
        <f>K752/Date!$B$2*Date!$B$3+K752</f>
        <v>205080</v>
      </c>
      <c r="Q752" s="24">
        <f>J752*Date!$B$3+K752</f>
        <v>205000</v>
      </c>
      <c r="R752" s="24">
        <f t="shared" si="66"/>
        <v>205011.66277907364</v>
      </c>
      <c r="S752" s="24">
        <f>J752/2*Date!$B$7+K752</f>
        <v>205000</v>
      </c>
      <c r="T752" s="24">
        <f t="shared" si="67"/>
        <v>205000</v>
      </c>
      <c r="U752" s="24">
        <f t="shared" si="68"/>
        <v>136720</v>
      </c>
      <c r="V752" s="4">
        <v>0</v>
      </c>
      <c r="W752" s="4"/>
      <c r="X752" s="28" t="str">
        <f t="shared" si="69"/>
        <v>CHOOSE FORMULA</v>
      </c>
      <c r="Y752" s="4"/>
      <c r="Z752" s="4">
        <v>205000</v>
      </c>
    </row>
    <row r="753" spans="1:26">
      <c r="A753" s="1" t="s">
        <v>6</v>
      </c>
      <c r="B753" s="1" t="s">
        <v>491</v>
      </c>
      <c r="C753" s="1" t="s">
        <v>400</v>
      </c>
      <c r="D753" s="1" t="s">
        <v>433</v>
      </c>
      <c r="E753" s="1" t="s">
        <v>8</v>
      </c>
      <c r="F753" s="1" t="s">
        <v>434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24">
        <f>IF(AND(B753="60",C753="32"),(J753/'FD Date'!$B$4*'FD Date'!$B$6+K753),(J753/Date!$B$4*Date!$B$6+K753))</f>
        <v>0</v>
      </c>
      <c r="O753" s="24">
        <f t="shared" si="65"/>
        <v>0</v>
      </c>
      <c r="P753" s="24">
        <f>K753/Date!$B$2*Date!$B$3+K753</f>
        <v>0</v>
      </c>
      <c r="Q753" s="24">
        <f>J753*Date!$B$3+K753</f>
        <v>0</v>
      </c>
      <c r="R753" s="24">
        <f t="shared" si="66"/>
        <v>0</v>
      </c>
      <c r="S753" s="24">
        <f>J753/2*Date!$B$7+K753</f>
        <v>0</v>
      </c>
      <c r="T753" s="24">
        <f t="shared" si="67"/>
        <v>0</v>
      </c>
      <c r="U753" s="24">
        <f t="shared" si="68"/>
        <v>0</v>
      </c>
      <c r="V753" s="4">
        <v>0</v>
      </c>
      <c r="W753" s="4"/>
      <c r="X753" s="28" t="str">
        <f t="shared" si="69"/>
        <v>CHOOSE FORMULA</v>
      </c>
      <c r="Y753" s="4"/>
      <c r="Z753" s="4">
        <v>0</v>
      </c>
    </row>
    <row r="754" spans="1:26">
      <c r="A754" s="1" t="s">
        <v>6</v>
      </c>
      <c r="B754" s="1" t="s">
        <v>491</v>
      </c>
      <c r="C754" s="1" t="s">
        <v>400</v>
      </c>
      <c r="D754" s="1" t="s">
        <v>433</v>
      </c>
      <c r="E754" s="1" t="s">
        <v>13</v>
      </c>
      <c r="F754" s="1" t="s">
        <v>510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24">
        <f>IF(AND(B754="60",C754="32"),(J754/'FD Date'!$B$4*'FD Date'!$B$6+K754),(J754/Date!$B$4*Date!$B$6+K754))</f>
        <v>0</v>
      </c>
      <c r="O754" s="24">
        <f t="shared" ref="O754:O817" si="70">J754*2</f>
        <v>0</v>
      </c>
      <c r="P754" s="24">
        <f>K754/Date!$B$2*Date!$B$3+K754</f>
        <v>0</v>
      </c>
      <c r="Q754" s="24">
        <f>J754*Date!$B$3+K754</f>
        <v>0</v>
      </c>
      <c r="R754" s="24">
        <f t="shared" ref="R754:R817" si="71">IF(OR(L754=0,M754=0),0,K754/(L754/M754))</f>
        <v>0</v>
      </c>
      <c r="S754" s="24">
        <f>J754/2*Date!$B$7+K754</f>
        <v>0</v>
      </c>
      <c r="T754" s="24">
        <f t="shared" ref="T754:T817" si="72">I754</f>
        <v>0</v>
      </c>
      <c r="U754" s="24">
        <f t="shared" ref="U754:U817" si="73">K754</f>
        <v>0</v>
      </c>
      <c r="V754" s="4">
        <v>0</v>
      </c>
      <c r="W754" s="4"/>
      <c r="X754" s="28" t="str">
        <f t="shared" ref="X754:X817" si="74">IF($W754=1,($N754+$V754),IF($W754=2,($O754+$V754), IF($W754=3,($P754+$V754), IF($W754=4,($Q754+$V754), IF($W754=5,($R754+$V754), IF($W754=6,($S754+$V754), IF($W754=7,($T754+$V754), IF($W754=8,($U754+$V754),"CHOOSE FORMULA"))))))))</f>
        <v>CHOOSE FORMULA</v>
      </c>
      <c r="Y754" s="4"/>
      <c r="Z754" s="4">
        <v>0</v>
      </c>
    </row>
    <row r="755" spans="1:26">
      <c r="A755" s="1" t="s">
        <v>6</v>
      </c>
      <c r="B755" s="1" t="s">
        <v>491</v>
      </c>
      <c r="C755" s="1" t="s">
        <v>400</v>
      </c>
      <c r="D755" s="1" t="s">
        <v>422</v>
      </c>
      <c r="E755" s="1" t="s">
        <v>8</v>
      </c>
      <c r="F755" s="1" t="s">
        <v>423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24">
        <f>IF(AND(B755="60",C755="32"),(J755/'FD Date'!$B$4*'FD Date'!$B$6+K755),(J755/Date!$B$4*Date!$B$6+K755))</f>
        <v>0</v>
      </c>
      <c r="O755" s="24">
        <f t="shared" si="70"/>
        <v>0</v>
      </c>
      <c r="P755" s="24">
        <f>K755/Date!$B$2*Date!$B$3+K755</f>
        <v>0</v>
      </c>
      <c r="Q755" s="24">
        <f>J755*Date!$B$3+K755</f>
        <v>0</v>
      </c>
      <c r="R755" s="24">
        <f t="shared" si="71"/>
        <v>0</v>
      </c>
      <c r="S755" s="24">
        <f>J755/2*Date!$B$7+K755</f>
        <v>0</v>
      </c>
      <c r="T755" s="24">
        <f t="shared" si="72"/>
        <v>0</v>
      </c>
      <c r="U755" s="24">
        <f t="shared" si="73"/>
        <v>0</v>
      </c>
      <c r="V755" s="4">
        <v>0</v>
      </c>
      <c r="W755" s="4"/>
      <c r="X755" s="28" t="str">
        <f t="shared" si="74"/>
        <v>CHOOSE FORMULA</v>
      </c>
      <c r="Y755" s="4"/>
      <c r="Z755" s="4">
        <v>0</v>
      </c>
    </row>
    <row r="756" spans="1:26">
      <c r="A756" s="1" t="s">
        <v>6</v>
      </c>
      <c r="B756" s="1" t="s">
        <v>491</v>
      </c>
      <c r="C756" s="1" t="s">
        <v>400</v>
      </c>
      <c r="D756" s="1" t="s">
        <v>473</v>
      </c>
      <c r="E756" s="1" t="s">
        <v>8</v>
      </c>
      <c r="F756" s="1" t="s">
        <v>474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24">
        <f>IF(AND(B756="60",C756="32"),(J756/'FD Date'!$B$4*'FD Date'!$B$6+K756),(J756/Date!$B$4*Date!$B$6+K756))</f>
        <v>0</v>
      </c>
      <c r="O756" s="24">
        <f t="shared" si="70"/>
        <v>0</v>
      </c>
      <c r="P756" s="24">
        <f>K756/Date!$B$2*Date!$B$3+K756</f>
        <v>0</v>
      </c>
      <c r="Q756" s="24">
        <f>J756*Date!$B$3+K756</f>
        <v>0</v>
      </c>
      <c r="R756" s="24">
        <f t="shared" si="71"/>
        <v>0</v>
      </c>
      <c r="S756" s="24">
        <f>J756/2*Date!$B$7+K756</f>
        <v>0</v>
      </c>
      <c r="T756" s="24">
        <f t="shared" si="72"/>
        <v>0</v>
      </c>
      <c r="U756" s="24">
        <f t="shared" si="73"/>
        <v>0</v>
      </c>
      <c r="V756" s="4">
        <v>0</v>
      </c>
      <c r="W756" s="4"/>
      <c r="X756" s="28" t="str">
        <f t="shared" si="74"/>
        <v>CHOOSE FORMULA</v>
      </c>
      <c r="Y756" s="4"/>
      <c r="Z756" s="4">
        <v>0</v>
      </c>
    </row>
    <row r="757" spans="1:26">
      <c r="A757" s="1" t="s">
        <v>6</v>
      </c>
      <c r="B757" s="1" t="s">
        <v>491</v>
      </c>
      <c r="C757" s="1" t="s">
        <v>450</v>
      </c>
      <c r="D757" s="1" t="s">
        <v>315</v>
      </c>
      <c r="E757" s="1" t="s">
        <v>13</v>
      </c>
      <c r="F757" s="1" t="s">
        <v>316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2548.21</v>
      </c>
      <c r="M757" s="4">
        <v>2548.21</v>
      </c>
      <c r="N757" s="24">
        <f>IF(AND(B757="60",C757="32"),(J757/'FD Date'!$B$4*'FD Date'!$B$6+K757),(J757/Date!$B$4*Date!$B$6+K757))</f>
        <v>0</v>
      </c>
      <c r="O757" s="24">
        <f t="shared" si="70"/>
        <v>0</v>
      </c>
      <c r="P757" s="24">
        <f>K757/Date!$B$2*Date!$B$3+K757</f>
        <v>0</v>
      </c>
      <c r="Q757" s="24">
        <f>J757*Date!$B$3+K757</f>
        <v>0</v>
      </c>
      <c r="R757" s="24">
        <f t="shared" si="71"/>
        <v>0</v>
      </c>
      <c r="S757" s="24">
        <f>J757/2*Date!$B$7+K757</f>
        <v>0</v>
      </c>
      <c r="T757" s="24">
        <f t="shared" si="72"/>
        <v>0</v>
      </c>
      <c r="U757" s="24">
        <f t="shared" si="73"/>
        <v>0</v>
      </c>
      <c r="V757" s="4">
        <v>0</v>
      </c>
      <c r="W757" s="4"/>
      <c r="X757" s="28" t="str">
        <f t="shared" si="74"/>
        <v>CHOOSE FORMULA</v>
      </c>
      <c r="Y757" s="4"/>
      <c r="Z757" s="4">
        <v>0</v>
      </c>
    </row>
    <row r="758" spans="1:26">
      <c r="A758" s="1" t="s">
        <v>6</v>
      </c>
      <c r="B758" s="1" t="s">
        <v>491</v>
      </c>
      <c r="C758" s="1" t="s">
        <v>450</v>
      </c>
      <c r="D758" s="1" t="s">
        <v>318</v>
      </c>
      <c r="E758" s="1" t="s">
        <v>8</v>
      </c>
      <c r="F758" s="1" t="s">
        <v>319</v>
      </c>
      <c r="G758" s="4">
        <v>308070</v>
      </c>
      <c r="H758" s="4">
        <v>0</v>
      </c>
      <c r="I758" s="4">
        <v>308070</v>
      </c>
      <c r="J758" s="4">
        <v>23614.93</v>
      </c>
      <c r="K758" s="4">
        <v>188464.89</v>
      </c>
      <c r="L758" s="4">
        <v>184778.06</v>
      </c>
      <c r="M758" s="4">
        <v>298596.08</v>
      </c>
      <c r="N758" s="24">
        <f>IF(AND(B758="60",C758="32"),(J758/'FD Date'!$B$4*'FD Date'!$B$6+K758),(J758/Date!$B$4*Date!$B$6+K758))</f>
        <v>306539.54000000004</v>
      </c>
      <c r="O758" s="24">
        <f t="shared" si="70"/>
        <v>47229.86</v>
      </c>
      <c r="P758" s="24">
        <f>K758/Date!$B$2*Date!$B$3+K758</f>
        <v>282697.33500000002</v>
      </c>
      <c r="Q758" s="24">
        <f>J758*Date!$B$3+K758</f>
        <v>282924.61</v>
      </c>
      <c r="R758" s="24">
        <f t="shared" si="71"/>
        <v>304553.89222958183</v>
      </c>
      <c r="S758" s="24">
        <f>J758/2*Date!$B$7+K758</f>
        <v>282924.61</v>
      </c>
      <c r="T758" s="24">
        <f t="shared" si="72"/>
        <v>308070</v>
      </c>
      <c r="U758" s="24">
        <f t="shared" si="73"/>
        <v>188464.89</v>
      </c>
      <c r="V758" s="4">
        <v>0</v>
      </c>
      <c r="W758" s="4"/>
      <c r="X758" s="28" t="str">
        <f t="shared" si="74"/>
        <v>CHOOSE FORMULA</v>
      </c>
      <c r="Y758" s="4"/>
      <c r="Z758" s="4">
        <v>306785</v>
      </c>
    </row>
    <row r="759" spans="1:26">
      <c r="A759" s="1" t="s">
        <v>6</v>
      </c>
      <c r="B759" s="1" t="s">
        <v>491</v>
      </c>
      <c r="C759" s="1" t="s">
        <v>450</v>
      </c>
      <c r="D759" s="1" t="s">
        <v>318</v>
      </c>
      <c r="E759" s="1" t="s">
        <v>80</v>
      </c>
      <c r="F759" s="1" t="s">
        <v>322</v>
      </c>
      <c r="G759" s="4">
        <v>4800</v>
      </c>
      <c r="H759" s="4">
        <v>0</v>
      </c>
      <c r="I759" s="4">
        <v>4800</v>
      </c>
      <c r="J759" s="4">
        <v>369.22</v>
      </c>
      <c r="K759" s="4">
        <v>2966.95</v>
      </c>
      <c r="L759" s="4">
        <v>2745.24</v>
      </c>
      <c r="M759" s="4">
        <v>4578.1499999999996</v>
      </c>
      <c r="N759" s="24">
        <f>IF(AND(B759="60",C759="32"),(J759/'FD Date'!$B$4*'FD Date'!$B$6+K759),(J759/Date!$B$4*Date!$B$6+K759))</f>
        <v>4813.05</v>
      </c>
      <c r="O759" s="24">
        <f t="shared" si="70"/>
        <v>738.44</v>
      </c>
      <c r="P759" s="24">
        <f>K759/Date!$B$2*Date!$B$3+K759</f>
        <v>4450.4249999999993</v>
      </c>
      <c r="Q759" s="24">
        <f>J759*Date!$B$3+K759</f>
        <v>4443.83</v>
      </c>
      <c r="R759" s="24">
        <f t="shared" si="71"/>
        <v>4947.8887610919264</v>
      </c>
      <c r="S759" s="24">
        <f>J759/2*Date!$B$7+K759</f>
        <v>4443.83</v>
      </c>
      <c r="T759" s="24">
        <f t="shared" si="72"/>
        <v>4800</v>
      </c>
      <c r="U759" s="24">
        <f t="shared" si="73"/>
        <v>2966.95</v>
      </c>
      <c r="V759" s="4">
        <v>0</v>
      </c>
      <c r="W759" s="4"/>
      <c r="X759" s="28" t="str">
        <f t="shared" si="74"/>
        <v>CHOOSE FORMULA</v>
      </c>
      <c r="Y759" s="4"/>
      <c r="Z759" s="4">
        <v>4813</v>
      </c>
    </row>
    <row r="760" spans="1:26">
      <c r="A760" s="1" t="s">
        <v>6</v>
      </c>
      <c r="B760" s="1" t="s">
        <v>491</v>
      </c>
      <c r="C760" s="1" t="s">
        <v>450</v>
      </c>
      <c r="D760" s="1" t="s">
        <v>318</v>
      </c>
      <c r="E760" s="1" t="s">
        <v>325</v>
      </c>
      <c r="F760" s="1" t="s">
        <v>326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24">
        <f>IF(AND(B760="60",C760="32"),(J760/'FD Date'!$B$4*'FD Date'!$B$6+K760),(J760/Date!$B$4*Date!$B$6+K760))</f>
        <v>0</v>
      </c>
      <c r="O760" s="24">
        <f t="shared" si="70"/>
        <v>0</v>
      </c>
      <c r="P760" s="24">
        <f>K760/Date!$B$2*Date!$B$3+K760</f>
        <v>0</v>
      </c>
      <c r="Q760" s="24">
        <f>J760*Date!$B$3+K760</f>
        <v>0</v>
      </c>
      <c r="R760" s="24">
        <f t="shared" si="71"/>
        <v>0</v>
      </c>
      <c r="S760" s="24">
        <f>J760/2*Date!$B$7+K760</f>
        <v>0</v>
      </c>
      <c r="T760" s="24">
        <f t="shared" si="72"/>
        <v>0</v>
      </c>
      <c r="U760" s="24">
        <f t="shared" si="73"/>
        <v>0</v>
      </c>
      <c r="V760" s="4">
        <v>0</v>
      </c>
      <c r="W760" s="4"/>
      <c r="X760" s="28" t="str">
        <f t="shared" si="74"/>
        <v>CHOOSE FORMULA</v>
      </c>
      <c r="Y760" s="4"/>
      <c r="Z760" s="4">
        <v>0</v>
      </c>
    </row>
    <row r="761" spans="1:26">
      <c r="A761" s="1" t="s">
        <v>6</v>
      </c>
      <c r="B761" s="1" t="s">
        <v>491</v>
      </c>
      <c r="C761" s="1" t="s">
        <v>450</v>
      </c>
      <c r="D761" s="1" t="s">
        <v>327</v>
      </c>
      <c r="E761" s="1" t="s">
        <v>8</v>
      </c>
      <c r="F761" s="1" t="s">
        <v>328</v>
      </c>
      <c r="G761" s="4">
        <v>4340</v>
      </c>
      <c r="H761" s="4">
        <v>0</v>
      </c>
      <c r="I761" s="4">
        <v>4340</v>
      </c>
      <c r="J761" s="4">
        <v>0</v>
      </c>
      <c r="K761" s="4">
        <v>0</v>
      </c>
      <c r="L761" s="4">
        <v>0</v>
      </c>
      <c r="M761" s="4">
        <v>4195</v>
      </c>
      <c r="N761" s="24">
        <f>IF(AND(B761="60",C761="32"),(J761/'FD Date'!$B$4*'FD Date'!$B$6+K761),(J761/Date!$B$4*Date!$B$6+K761))</f>
        <v>0</v>
      </c>
      <c r="O761" s="24">
        <f t="shared" si="70"/>
        <v>0</v>
      </c>
      <c r="P761" s="24">
        <f>K761/Date!$B$2*Date!$B$3+K761</f>
        <v>0</v>
      </c>
      <c r="Q761" s="24">
        <f>J761*Date!$B$3+K761</f>
        <v>0</v>
      </c>
      <c r="R761" s="24">
        <f t="shared" si="71"/>
        <v>0</v>
      </c>
      <c r="S761" s="24">
        <f>J761/2*Date!$B$7+K761</f>
        <v>0</v>
      </c>
      <c r="T761" s="24">
        <f t="shared" si="72"/>
        <v>4340</v>
      </c>
      <c r="U761" s="24">
        <f t="shared" si="73"/>
        <v>0</v>
      </c>
      <c r="V761" s="4">
        <v>0</v>
      </c>
      <c r="W761" s="4"/>
      <c r="X761" s="28" t="str">
        <f t="shared" si="74"/>
        <v>CHOOSE FORMULA</v>
      </c>
      <c r="Y761" s="4"/>
      <c r="Z761" s="4">
        <v>4340</v>
      </c>
    </row>
    <row r="762" spans="1:26">
      <c r="A762" s="1" t="s">
        <v>6</v>
      </c>
      <c r="B762" s="1" t="s">
        <v>491</v>
      </c>
      <c r="C762" s="1" t="s">
        <v>450</v>
      </c>
      <c r="D762" s="1" t="s">
        <v>329</v>
      </c>
      <c r="E762" s="1" t="s">
        <v>8</v>
      </c>
      <c r="F762" s="1" t="s">
        <v>330</v>
      </c>
      <c r="G762" s="4">
        <v>1500</v>
      </c>
      <c r="H762" s="4">
        <v>0</v>
      </c>
      <c r="I762" s="4">
        <v>1500</v>
      </c>
      <c r="J762" s="4">
        <v>14.94</v>
      </c>
      <c r="K762" s="4">
        <v>759.59</v>
      </c>
      <c r="L762" s="4">
        <v>1272.5</v>
      </c>
      <c r="M762" s="4">
        <v>1307.68</v>
      </c>
      <c r="N762" s="24">
        <f>IF(AND(B762="60",C762="32"),(J762/'FD Date'!$B$4*'FD Date'!$B$6+K762),(J762/Date!$B$4*Date!$B$6+K762))</f>
        <v>834.29000000000008</v>
      </c>
      <c r="O762" s="24">
        <f t="shared" si="70"/>
        <v>29.88</v>
      </c>
      <c r="P762" s="24">
        <f>K762/Date!$B$2*Date!$B$3+K762</f>
        <v>1139.385</v>
      </c>
      <c r="Q762" s="24">
        <f>J762*Date!$B$3+K762</f>
        <v>819.35</v>
      </c>
      <c r="R762" s="24">
        <f t="shared" si="71"/>
        <v>780.58990271119853</v>
      </c>
      <c r="S762" s="24">
        <f>J762/2*Date!$B$7+K762</f>
        <v>819.35</v>
      </c>
      <c r="T762" s="24">
        <f t="shared" si="72"/>
        <v>1500</v>
      </c>
      <c r="U762" s="24">
        <f t="shared" si="73"/>
        <v>759.59</v>
      </c>
      <c r="V762" s="4">
        <v>0</v>
      </c>
      <c r="W762" s="4"/>
      <c r="X762" s="28" t="str">
        <f t="shared" si="74"/>
        <v>CHOOSE FORMULA</v>
      </c>
      <c r="Y762" s="4"/>
      <c r="Z762" s="4">
        <v>1455</v>
      </c>
    </row>
    <row r="763" spans="1:26">
      <c r="A763" s="1" t="s">
        <v>6</v>
      </c>
      <c r="B763" s="1" t="s">
        <v>491</v>
      </c>
      <c r="C763" s="1" t="s">
        <v>450</v>
      </c>
      <c r="D763" s="1" t="s">
        <v>331</v>
      </c>
      <c r="E763" s="1" t="s">
        <v>84</v>
      </c>
      <c r="F763" s="1" t="s">
        <v>333</v>
      </c>
      <c r="G763" s="4">
        <v>550</v>
      </c>
      <c r="H763" s="4">
        <v>0</v>
      </c>
      <c r="I763" s="4">
        <v>550</v>
      </c>
      <c r="J763" s="4">
        <v>44.24</v>
      </c>
      <c r="K763" s="4">
        <v>333.38</v>
      </c>
      <c r="L763" s="4">
        <v>222.11</v>
      </c>
      <c r="M763" s="4">
        <v>419.61</v>
      </c>
      <c r="N763" s="24">
        <f>IF(AND(B763="60",C763="32"),(J763/'FD Date'!$B$4*'FD Date'!$B$6+K763),(J763/Date!$B$4*Date!$B$6+K763))</f>
        <v>554.58000000000004</v>
      </c>
      <c r="O763" s="24">
        <f t="shared" si="70"/>
        <v>88.48</v>
      </c>
      <c r="P763" s="24">
        <f>K763/Date!$B$2*Date!$B$3+K763</f>
        <v>500.07</v>
      </c>
      <c r="Q763" s="24">
        <f>J763*Date!$B$3+K763</f>
        <v>510.34000000000003</v>
      </c>
      <c r="R763" s="24">
        <f t="shared" si="71"/>
        <v>629.82117779478631</v>
      </c>
      <c r="S763" s="24">
        <f>J763/2*Date!$B$7+K763</f>
        <v>510.34000000000003</v>
      </c>
      <c r="T763" s="24">
        <f t="shared" si="72"/>
        <v>550</v>
      </c>
      <c r="U763" s="24">
        <f t="shared" si="73"/>
        <v>333.38</v>
      </c>
      <c r="V763" s="4">
        <v>0</v>
      </c>
      <c r="W763" s="4"/>
      <c r="X763" s="28" t="str">
        <f t="shared" si="74"/>
        <v>CHOOSE FORMULA</v>
      </c>
      <c r="Y763" s="4"/>
      <c r="Z763" s="4">
        <v>510</v>
      </c>
    </row>
    <row r="764" spans="1:26">
      <c r="A764" s="1" t="s">
        <v>6</v>
      </c>
      <c r="B764" s="1" t="s">
        <v>491</v>
      </c>
      <c r="C764" s="1" t="s">
        <v>450</v>
      </c>
      <c r="D764" s="1" t="s">
        <v>331</v>
      </c>
      <c r="E764" s="1" t="s">
        <v>334</v>
      </c>
      <c r="F764" s="1" t="s">
        <v>335</v>
      </c>
      <c r="G764" s="4">
        <v>2280</v>
      </c>
      <c r="H764" s="4">
        <v>0</v>
      </c>
      <c r="I764" s="4">
        <v>2280</v>
      </c>
      <c r="J764" s="4">
        <v>164.7</v>
      </c>
      <c r="K764" s="4">
        <v>1241.1300000000001</v>
      </c>
      <c r="L764" s="4">
        <v>1468.49</v>
      </c>
      <c r="M764" s="4">
        <v>2277.7600000000002</v>
      </c>
      <c r="N764" s="24">
        <f>IF(AND(B764="60",C764="32"),(J764/'FD Date'!$B$4*'FD Date'!$B$6+K764),(J764/Date!$B$4*Date!$B$6+K764))</f>
        <v>2064.63</v>
      </c>
      <c r="O764" s="24">
        <f t="shared" si="70"/>
        <v>329.4</v>
      </c>
      <c r="P764" s="24">
        <f>K764/Date!$B$2*Date!$B$3+K764</f>
        <v>1861.6950000000002</v>
      </c>
      <c r="Q764" s="24">
        <f>J764*Date!$B$3+K764</f>
        <v>1899.93</v>
      </c>
      <c r="R764" s="24">
        <f t="shared" si="71"/>
        <v>1925.1042014586415</v>
      </c>
      <c r="S764" s="24">
        <f>J764/2*Date!$B$7+K764</f>
        <v>1899.93</v>
      </c>
      <c r="T764" s="24">
        <f t="shared" si="72"/>
        <v>2280</v>
      </c>
      <c r="U764" s="24">
        <f t="shared" si="73"/>
        <v>1241.1300000000001</v>
      </c>
      <c r="V764" s="4">
        <v>0</v>
      </c>
      <c r="W764" s="4"/>
      <c r="X764" s="28" t="str">
        <f t="shared" si="74"/>
        <v>CHOOSE FORMULA</v>
      </c>
      <c r="Y764" s="4"/>
      <c r="Z764" s="4">
        <v>1900</v>
      </c>
    </row>
    <row r="765" spans="1:26">
      <c r="A765" s="1" t="s">
        <v>6</v>
      </c>
      <c r="B765" s="1" t="s">
        <v>491</v>
      </c>
      <c r="C765" s="1" t="s">
        <v>450</v>
      </c>
      <c r="D765" s="1" t="s">
        <v>331</v>
      </c>
      <c r="E765" s="1" t="s">
        <v>336</v>
      </c>
      <c r="F765" s="1" t="s">
        <v>337</v>
      </c>
      <c r="G765" s="4">
        <v>31470</v>
      </c>
      <c r="H765" s="4">
        <v>0</v>
      </c>
      <c r="I765" s="4">
        <v>31470</v>
      </c>
      <c r="J765" s="4">
        <v>2633.32</v>
      </c>
      <c r="K765" s="4">
        <v>19839.830000000002</v>
      </c>
      <c r="L765" s="4">
        <v>18697.63</v>
      </c>
      <c r="M765" s="4">
        <v>29938.34</v>
      </c>
      <c r="N765" s="24">
        <f>IF(AND(B765="60",C765="32"),(J765/'FD Date'!$B$4*'FD Date'!$B$6+K765),(J765/Date!$B$4*Date!$B$6+K765))</f>
        <v>33006.43</v>
      </c>
      <c r="O765" s="24">
        <f t="shared" si="70"/>
        <v>5266.64</v>
      </c>
      <c r="P765" s="24">
        <f>K765/Date!$B$2*Date!$B$3+K765</f>
        <v>29759.745000000003</v>
      </c>
      <c r="Q765" s="24">
        <f>J765*Date!$B$3+K765</f>
        <v>30373.11</v>
      </c>
      <c r="R765" s="24">
        <f t="shared" si="71"/>
        <v>31767.211998643677</v>
      </c>
      <c r="S765" s="24">
        <f>J765/2*Date!$B$7+K765</f>
        <v>30373.11</v>
      </c>
      <c r="T765" s="24">
        <f t="shared" si="72"/>
        <v>31470</v>
      </c>
      <c r="U765" s="24">
        <f t="shared" si="73"/>
        <v>19839.830000000002</v>
      </c>
      <c r="V765" s="4">
        <v>0</v>
      </c>
      <c r="W765" s="4"/>
      <c r="X765" s="28" t="str">
        <f t="shared" si="74"/>
        <v>CHOOSE FORMULA</v>
      </c>
      <c r="Y765" s="4"/>
      <c r="Z765" s="4">
        <v>30373</v>
      </c>
    </row>
    <row r="766" spans="1:26">
      <c r="A766" s="1" t="s">
        <v>6</v>
      </c>
      <c r="B766" s="1" t="s">
        <v>491</v>
      </c>
      <c r="C766" s="1" t="s">
        <v>450</v>
      </c>
      <c r="D766" s="1" t="s">
        <v>331</v>
      </c>
      <c r="E766" s="1" t="s">
        <v>338</v>
      </c>
      <c r="F766" s="1" t="s">
        <v>339</v>
      </c>
      <c r="G766" s="4">
        <v>3000</v>
      </c>
      <c r="H766" s="4">
        <v>0</v>
      </c>
      <c r="I766" s="4">
        <v>3000</v>
      </c>
      <c r="J766" s="4">
        <v>0</v>
      </c>
      <c r="K766" s="4">
        <v>357.14</v>
      </c>
      <c r="L766" s="4">
        <v>2796.43</v>
      </c>
      <c r="M766" s="4">
        <v>7439.29</v>
      </c>
      <c r="N766" s="24">
        <f>IF(AND(B766="60",C766="32"),(J766/'FD Date'!$B$4*'FD Date'!$B$6+K766),(J766/Date!$B$4*Date!$B$6+K766))</f>
        <v>357.14</v>
      </c>
      <c r="O766" s="24">
        <f t="shared" si="70"/>
        <v>0</v>
      </c>
      <c r="P766" s="24">
        <f>K766/Date!$B$2*Date!$B$3+K766</f>
        <v>535.71</v>
      </c>
      <c r="Q766" s="24">
        <f>J766*Date!$B$3+K766</f>
        <v>357.14</v>
      </c>
      <c r="R766" s="24">
        <f t="shared" si="71"/>
        <v>950.09280782998314</v>
      </c>
      <c r="S766" s="24">
        <f>J766/2*Date!$B$7+K766</f>
        <v>357.14</v>
      </c>
      <c r="T766" s="24">
        <f t="shared" si="72"/>
        <v>3000</v>
      </c>
      <c r="U766" s="24">
        <f t="shared" si="73"/>
        <v>357.14</v>
      </c>
      <c r="V766" s="4">
        <v>0</v>
      </c>
      <c r="W766" s="4"/>
      <c r="X766" s="28" t="str">
        <f t="shared" si="74"/>
        <v>CHOOSE FORMULA</v>
      </c>
      <c r="Y766" s="4"/>
      <c r="Z766" s="4">
        <v>3000</v>
      </c>
    </row>
    <row r="767" spans="1:26">
      <c r="A767" s="1" t="s">
        <v>6</v>
      </c>
      <c r="B767" s="1" t="s">
        <v>491</v>
      </c>
      <c r="C767" s="1" t="s">
        <v>450</v>
      </c>
      <c r="D767" s="1" t="s">
        <v>331</v>
      </c>
      <c r="E767" s="1" t="s">
        <v>340</v>
      </c>
      <c r="F767" s="1" t="s">
        <v>341</v>
      </c>
      <c r="G767" s="4">
        <v>1470</v>
      </c>
      <c r="H767" s="4">
        <v>0</v>
      </c>
      <c r="I767" s="4">
        <v>1470</v>
      </c>
      <c r="J767" s="4">
        <v>117</v>
      </c>
      <c r="K767" s="4">
        <v>881.68</v>
      </c>
      <c r="L767" s="4">
        <v>872.32</v>
      </c>
      <c r="M767" s="4">
        <v>1394.64</v>
      </c>
      <c r="N767" s="24">
        <f>IF(AND(B767="60",C767="32"),(J767/'FD Date'!$B$4*'FD Date'!$B$6+K767),(J767/Date!$B$4*Date!$B$6+K767))</f>
        <v>1466.6799999999998</v>
      </c>
      <c r="O767" s="24">
        <f t="shared" si="70"/>
        <v>234</v>
      </c>
      <c r="P767" s="24">
        <f>K767/Date!$B$2*Date!$B$3+K767</f>
        <v>1322.52</v>
      </c>
      <c r="Q767" s="24">
        <f>J767*Date!$B$3+K767</f>
        <v>1349.6799999999998</v>
      </c>
      <c r="R767" s="24">
        <f t="shared" si="71"/>
        <v>1409.6044974321351</v>
      </c>
      <c r="S767" s="24">
        <f>J767/2*Date!$B$7+K767</f>
        <v>1349.6799999999998</v>
      </c>
      <c r="T767" s="24">
        <f t="shared" si="72"/>
        <v>1470</v>
      </c>
      <c r="U767" s="24">
        <f t="shared" si="73"/>
        <v>881.68</v>
      </c>
      <c r="V767" s="4">
        <v>0</v>
      </c>
      <c r="W767" s="4"/>
      <c r="X767" s="28" t="str">
        <f t="shared" si="74"/>
        <v>CHOOSE FORMULA</v>
      </c>
      <c r="Y767" s="4"/>
      <c r="Z767" s="4">
        <v>1350</v>
      </c>
    </row>
    <row r="768" spans="1:26">
      <c r="A768" s="1" t="s">
        <v>6</v>
      </c>
      <c r="B768" s="1" t="s">
        <v>491</v>
      </c>
      <c r="C768" s="1" t="s">
        <v>450</v>
      </c>
      <c r="D768" s="1" t="s">
        <v>342</v>
      </c>
      <c r="E768" s="1" t="s">
        <v>8</v>
      </c>
      <c r="F768" s="1" t="s">
        <v>343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-80.86</v>
      </c>
      <c r="M768" s="4">
        <v>0</v>
      </c>
      <c r="N768" s="24">
        <f>IF(AND(B768="60",C768="32"),(J768/'FD Date'!$B$4*'FD Date'!$B$6+K768),(J768/Date!$B$4*Date!$B$6+K768))</f>
        <v>0</v>
      </c>
      <c r="O768" s="24">
        <f t="shared" si="70"/>
        <v>0</v>
      </c>
      <c r="P768" s="24">
        <f>K768/Date!$B$2*Date!$B$3+K768</f>
        <v>0</v>
      </c>
      <c r="Q768" s="24">
        <f>J768*Date!$B$3+K768</f>
        <v>0</v>
      </c>
      <c r="R768" s="24">
        <f t="shared" si="71"/>
        <v>0</v>
      </c>
      <c r="S768" s="24">
        <f>J768/2*Date!$B$7+K768</f>
        <v>0</v>
      </c>
      <c r="T768" s="24">
        <f t="shared" si="72"/>
        <v>0</v>
      </c>
      <c r="U768" s="24">
        <f t="shared" si="73"/>
        <v>0</v>
      </c>
      <c r="V768" s="4">
        <v>0</v>
      </c>
      <c r="W768" s="4"/>
      <c r="X768" s="28" t="str">
        <f t="shared" si="74"/>
        <v>CHOOSE FORMULA</v>
      </c>
      <c r="Y768" s="4"/>
      <c r="Z768" s="4">
        <v>0</v>
      </c>
    </row>
    <row r="769" spans="1:26">
      <c r="A769" s="1" t="s">
        <v>6</v>
      </c>
      <c r="B769" s="1" t="s">
        <v>491</v>
      </c>
      <c r="C769" s="1" t="s">
        <v>450</v>
      </c>
      <c r="D769" s="1" t="s">
        <v>342</v>
      </c>
      <c r="E769" s="1" t="s">
        <v>13</v>
      </c>
      <c r="F769" s="1" t="s">
        <v>344</v>
      </c>
      <c r="G769" s="4">
        <v>52200</v>
      </c>
      <c r="H769" s="4">
        <v>0</v>
      </c>
      <c r="I769" s="4">
        <v>52200</v>
      </c>
      <c r="J769" s="4">
        <v>3981.44</v>
      </c>
      <c r="K769" s="4">
        <v>32524.04</v>
      </c>
      <c r="L769" s="4">
        <v>26012.09</v>
      </c>
      <c r="M769" s="4">
        <v>43674.94</v>
      </c>
      <c r="N769" s="24">
        <f>IF(AND(B769="60",C769="32"),(J769/'FD Date'!$B$4*'FD Date'!$B$6+K769),(J769/Date!$B$4*Date!$B$6+K769))</f>
        <v>52431.240000000005</v>
      </c>
      <c r="O769" s="24">
        <f t="shared" si="70"/>
        <v>7962.88</v>
      </c>
      <c r="P769" s="24">
        <f>K769/Date!$B$2*Date!$B$3+K769</f>
        <v>48786.06</v>
      </c>
      <c r="Q769" s="24">
        <f>J769*Date!$B$3+K769</f>
        <v>48449.8</v>
      </c>
      <c r="R769" s="24">
        <f t="shared" si="71"/>
        <v>54608.664492457159</v>
      </c>
      <c r="S769" s="24">
        <f>J769/2*Date!$B$7+K769</f>
        <v>48449.8</v>
      </c>
      <c r="T769" s="24">
        <f t="shared" si="72"/>
        <v>52200</v>
      </c>
      <c r="U769" s="24">
        <f t="shared" si="73"/>
        <v>32524.04</v>
      </c>
      <c r="V769" s="4">
        <v>0</v>
      </c>
      <c r="W769" s="4"/>
      <c r="X769" s="28" t="str">
        <f t="shared" si="74"/>
        <v>CHOOSE FORMULA</v>
      </c>
      <c r="Y769" s="4"/>
      <c r="Z769" s="4">
        <v>52553</v>
      </c>
    </row>
    <row r="770" spans="1:26">
      <c r="A770" s="1" t="s">
        <v>6</v>
      </c>
      <c r="B770" s="1" t="s">
        <v>491</v>
      </c>
      <c r="C770" s="1" t="s">
        <v>450</v>
      </c>
      <c r="D770" s="1" t="s">
        <v>345</v>
      </c>
      <c r="E770" s="1" t="s">
        <v>8</v>
      </c>
      <c r="F770" s="1" t="s">
        <v>346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24">
        <f>IF(AND(B770="60",C770="32"),(J770/'FD Date'!$B$4*'FD Date'!$B$6+K770),(J770/Date!$B$4*Date!$B$6+K770))</f>
        <v>0</v>
      </c>
      <c r="O770" s="24">
        <f t="shared" si="70"/>
        <v>0</v>
      </c>
      <c r="P770" s="24">
        <f>K770/Date!$B$2*Date!$B$3+K770</f>
        <v>0</v>
      </c>
      <c r="Q770" s="24">
        <f>J770*Date!$B$3+K770</f>
        <v>0</v>
      </c>
      <c r="R770" s="24">
        <f t="shared" si="71"/>
        <v>0</v>
      </c>
      <c r="S770" s="24">
        <f>J770/2*Date!$B$7+K770</f>
        <v>0</v>
      </c>
      <c r="T770" s="24">
        <f t="shared" si="72"/>
        <v>0</v>
      </c>
      <c r="U770" s="24">
        <f t="shared" si="73"/>
        <v>0</v>
      </c>
      <c r="V770" s="4">
        <v>0</v>
      </c>
      <c r="W770" s="4"/>
      <c r="X770" s="28" t="str">
        <f t="shared" si="74"/>
        <v>CHOOSE FORMULA</v>
      </c>
      <c r="Y770" s="4"/>
      <c r="Z770" s="4">
        <v>0</v>
      </c>
    </row>
    <row r="771" spans="1:26">
      <c r="A771" s="1" t="s">
        <v>6</v>
      </c>
      <c r="B771" s="1" t="s">
        <v>491</v>
      </c>
      <c r="C771" s="1" t="s">
        <v>450</v>
      </c>
      <c r="D771" s="1" t="s">
        <v>347</v>
      </c>
      <c r="E771" s="1" t="s">
        <v>8</v>
      </c>
      <c r="F771" s="1" t="s">
        <v>348</v>
      </c>
      <c r="G771" s="4">
        <v>460</v>
      </c>
      <c r="H771" s="4">
        <v>0</v>
      </c>
      <c r="I771" s="4">
        <v>460</v>
      </c>
      <c r="J771" s="4">
        <v>-705.95</v>
      </c>
      <c r="K771" s="4">
        <v>205.38</v>
      </c>
      <c r="L771" s="4">
        <v>382.59</v>
      </c>
      <c r="M771" s="4">
        <v>475.44</v>
      </c>
      <c r="N771" s="24">
        <f>IF(AND(B771="60",C771="32"),(J771/'FD Date'!$B$4*'FD Date'!$B$6+K771),(J771/Date!$B$4*Date!$B$6+K771))</f>
        <v>-3324.37</v>
      </c>
      <c r="O771" s="24">
        <f t="shared" si="70"/>
        <v>-1411.9</v>
      </c>
      <c r="P771" s="24">
        <f>K771/Date!$B$2*Date!$B$3+K771</f>
        <v>308.07</v>
      </c>
      <c r="Q771" s="24">
        <f>J771*Date!$B$3+K771</f>
        <v>-2618.42</v>
      </c>
      <c r="R771" s="24">
        <f t="shared" si="71"/>
        <v>255.22326040931549</v>
      </c>
      <c r="S771" s="24">
        <f>J771/2*Date!$B$7+K771</f>
        <v>-2618.42</v>
      </c>
      <c r="T771" s="24">
        <f t="shared" si="72"/>
        <v>460</v>
      </c>
      <c r="U771" s="24">
        <f t="shared" si="73"/>
        <v>205.38</v>
      </c>
      <c r="V771" s="4">
        <v>0</v>
      </c>
      <c r="W771" s="4"/>
      <c r="X771" s="28" t="str">
        <f t="shared" si="74"/>
        <v>CHOOSE FORMULA</v>
      </c>
      <c r="Y771" s="4"/>
      <c r="Z771" s="4">
        <v>1670</v>
      </c>
    </row>
    <row r="772" spans="1:26">
      <c r="A772" s="1" t="s">
        <v>6</v>
      </c>
      <c r="B772" s="1" t="s">
        <v>491</v>
      </c>
      <c r="C772" s="1" t="s">
        <v>450</v>
      </c>
      <c r="D772" s="1" t="s">
        <v>349</v>
      </c>
      <c r="E772" s="1" t="s">
        <v>8</v>
      </c>
      <c r="F772" s="1" t="s">
        <v>350</v>
      </c>
      <c r="G772" s="4">
        <v>0</v>
      </c>
      <c r="H772" s="4">
        <v>0</v>
      </c>
      <c r="I772" s="4">
        <v>0</v>
      </c>
      <c r="J772" s="4">
        <v>0</v>
      </c>
      <c r="K772" s="4">
        <v>53.85</v>
      </c>
      <c r="L772" s="4">
        <v>864</v>
      </c>
      <c r="M772" s="4">
        <v>1512</v>
      </c>
      <c r="N772" s="24">
        <f>IF(AND(B772="60",C772="32"),(J772/'FD Date'!$B$4*'FD Date'!$B$6+K772),(J772/Date!$B$4*Date!$B$6+K772))</f>
        <v>53.85</v>
      </c>
      <c r="O772" s="24">
        <f t="shared" si="70"/>
        <v>0</v>
      </c>
      <c r="P772" s="24">
        <f>K772/Date!$B$2*Date!$B$3+K772</f>
        <v>80.775000000000006</v>
      </c>
      <c r="Q772" s="24">
        <f>J772*Date!$B$3+K772</f>
        <v>53.85</v>
      </c>
      <c r="R772" s="24">
        <f t="shared" si="71"/>
        <v>94.237500000000011</v>
      </c>
      <c r="S772" s="24">
        <f>J772/2*Date!$B$7+K772</f>
        <v>53.85</v>
      </c>
      <c r="T772" s="24">
        <f t="shared" si="72"/>
        <v>0</v>
      </c>
      <c r="U772" s="24">
        <f t="shared" si="73"/>
        <v>53.85</v>
      </c>
      <c r="V772" s="4">
        <v>0</v>
      </c>
      <c r="W772" s="4"/>
      <c r="X772" s="28" t="str">
        <f t="shared" si="74"/>
        <v>CHOOSE FORMULA</v>
      </c>
      <c r="Y772" s="4"/>
      <c r="Z772" s="4">
        <v>0</v>
      </c>
    </row>
    <row r="773" spans="1:26">
      <c r="A773" s="1" t="s">
        <v>6</v>
      </c>
      <c r="B773" s="1" t="s">
        <v>491</v>
      </c>
      <c r="C773" s="1" t="s">
        <v>450</v>
      </c>
      <c r="D773" s="1" t="s">
        <v>351</v>
      </c>
      <c r="E773" s="1" t="s">
        <v>8</v>
      </c>
      <c r="F773" s="1" t="s">
        <v>352</v>
      </c>
      <c r="G773" s="4">
        <v>4490</v>
      </c>
      <c r="H773" s="4">
        <v>0</v>
      </c>
      <c r="I773" s="4">
        <v>4490</v>
      </c>
      <c r="J773" s="4">
        <v>435.28</v>
      </c>
      <c r="K773" s="4">
        <v>3551.15</v>
      </c>
      <c r="L773" s="4">
        <v>3535.33</v>
      </c>
      <c r="M773" s="4">
        <v>5648.44</v>
      </c>
      <c r="N773" s="24">
        <f>IF(AND(B773="60",C773="32"),(J773/'FD Date'!$B$4*'FD Date'!$B$6+K773),(J773/Date!$B$4*Date!$B$6+K773))</f>
        <v>5727.5499999999993</v>
      </c>
      <c r="O773" s="24">
        <f t="shared" si="70"/>
        <v>870.56</v>
      </c>
      <c r="P773" s="24">
        <f>K773/Date!$B$2*Date!$B$3+K773</f>
        <v>5326.7250000000004</v>
      </c>
      <c r="Q773" s="24">
        <f>J773*Date!$B$3+K773</f>
        <v>5292.27</v>
      </c>
      <c r="R773" s="24">
        <f t="shared" si="71"/>
        <v>5673.7158075766611</v>
      </c>
      <c r="S773" s="24">
        <f>J773/2*Date!$B$7+K773</f>
        <v>5292.27</v>
      </c>
      <c r="T773" s="24">
        <f t="shared" si="72"/>
        <v>4490</v>
      </c>
      <c r="U773" s="24">
        <f t="shared" si="73"/>
        <v>3551.15</v>
      </c>
      <c r="V773" s="4">
        <v>0</v>
      </c>
      <c r="W773" s="4"/>
      <c r="X773" s="28" t="str">
        <f t="shared" si="74"/>
        <v>CHOOSE FORMULA</v>
      </c>
      <c r="Y773" s="4"/>
      <c r="Z773" s="4">
        <v>5703</v>
      </c>
    </row>
    <row r="774" spans="1:26">
      <c r="A774" s="1" t="s">
        <v>6</v>
      </c>
      <c r="B774" s="1" t="s">
        <v>491</v>
      </c>
      <c r="C774" s="1" t="s">
        <v>450</v>
      </c>
      <c r="D774" s="1" t="s">
        <v>355</v>
      </c>
      <c r="E774" s="1" t="s">
        <v>8</v>
      </c>
      <c r="F774" s="1" t="s">
        <v>356</v>
      </c>
      <c r="G774" s="4">
        <v>690</v>
      </c>
      <c r="H774" s="4">
        <v>0</v>
      </c>
      <c r="I774" s="4">
        <v>690</v>
      </c>
      <c r="J774" s="4">
        <v>55.44</v>
      </c>
      <c r="K774" s="4">
        <v>417.78</v>
      </c>
      <c r="L774" s="4">
        <v>413.82</v>
      </c>
      <c r="M774" s="4">
        <v>661.32</v>
      </c>
      <c r="N774" s="24">
        <f>IF(AND(B774="60",C774="32"),(J774/'FD Date'!$B$4*'FD Date'!$B$6+K774),(J774/Date!$B$4*Date!$B$6+K774))</f>
        <v>694.98</v>
      </c>
      <c r="O774" s="24">
        <f t="shared" si="70"/>
        <v>110.88</v>
      </c>
      <c r="P774" s="24">
        <f>K774/Date!$B$2*Date!$B$3+K774</f>
        <v>626.66999999999996</v>
      </c>
      <c r="Q774" s="24">
        <f>J774*Date!$B$3+K774</f>
        <v>639.54</v>
      </c>
      <c r="R774" s="24">
        <f t="shared" si="71"/>
        <v>667.64842105263153</v>
      </c>
      <c r="S774" s="24">
        <f>J774/2*Date!$B$7+K774</f>
        <v>639.54</v>
      </c>
      <c r="T774" s="24">
        <f t="shared" si="72"/>
        <v>690</v>
      </c>
      <c r="U774" s="24">
        <f t="shared" si="73"/>
        <v>417.78</v>
      </c>
      <c r="V774" s="4">
        <v>0</v>
      </c>
      <c r="W774" s="4"/>
      <c r="X774" s="28" t="str">
        <f t="shared" si="74"/>
        <v>CHOOSE FORMULA</v>
      </c>
      <c r="Y774" s="4"/>
      <c r="Z774" s="4">
        <v>640</v>
      </c>
    </row>
    <row r="775" spans="1:26">
      <c r="A775" s="1" t="s">
        <v>6</v>
      </c>
      <c r="B775" s="1" t="s">
        <v>491</v>
      </c>
      <c r="C775" s="1" t="s">
        <v>450</v>
      </c>
      <c r="D775" s="1" t="s">
        <v>357</v>
      </c>
      <c r="E775" s="1" t="s">
        <v>8</v>
      </c>
      <c r="F775" s="1" t="s">
        <v>358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24">
        <f>IF(AND(B775="60",C775="32"),(J775/'FD Date'!$B$4*'FD Date'!$B$6+K775),(J775/Date!$B$4*Date!$B$6+K775))</f>
        <v>0</v>
      </c>
      <c r="O775" s="24">
        <f t="shared" si="70"/>
        <v>0</v>
      </c>
      <c r="P775" s="24">
        <f>K775/Date!$B$2*Date!$B$3+K775</f>
        <v>0</v>
      </c>
      <c r="Q775" s="24">
        <f>J775*Date!$B$3+K775</f>
        <v>0</v>
      </c>
      <c r="R775" s="24">
        <f t="shared" si="71"/>
        <v>0</v>
      </c>
      <c r="S775" s="24">
        <f>J775/2*Date!$B$7+K775</f>
        <v>0</v>
      </c>
      <c r="T775" s="24">
        <f t="shared" si="72"/>
        <v>0</v>
      </c>
      <c r="U775" s="24">
        <f t="shared" si="73"/>
        <v>0</v>
      </c>
      <c r="V775" s="4">
        <v>0</v>
      </c>
      <c r="W775" s="4"/>
      <c r="X775" s="28" t="str">
        <f t="shared" si="74"/>
        <v>CHOOSE FORMULA</v>
      </c>
      <c r="Y775" s="4"/>
      <c r="Z775" s="4">
        <v>0</v>
      </c>
    </row>
    <row r="776" spans="1:26">
      <c r="A776" s="1" t="s">
        <v>6</v>
      </c>
      <c r="B776" s="1" t="s">
        <v>491</v>
      </c>
      <c r="C776" s="1" t="s">
        <v>450</v>
      </c>
      <c r="D776" s="1" t="s">
        <v>359</v>
      </c>
      <c r="E776" s="1" t="s">
        <v>8</v>
      </c>
      <c r="F776" s="1" t="s">
        <v>360</v>
      </c>
      <c r="G776" s="4">
        <v>5000</v>
      </c>
      <c r="H776" s="4">
        <v>0</v>
      </c>
      <c r="I776" s="4">
        <v>5000</v>
      </c>
      <c r="J776" s="4">
        <v>0</v>
      </c>
      <c r="K776" s="4">
        <v>0</v>
      </c>
      <c r="L776" s="4">
        <v>4000</v>
      </c>
      <c r="M776" s="4">
        <v>4000</v>
      </c>
      <c r="N776" s="24">
        <f>IF(AND(B776="60",C776="32"),(J776/'FD Date'!$B$4*'FD Date'!$B$6+K776),(J776/Date!$B$4*Date!$B$6+K776))</f>
        <v>0</v>
      </c>
      <c r="O776" s="24">
        <f t="shared" si="70"/>
        <v>0</v>
      </c>
      <c r="P776" s="24">
        <f>K776/Date!$B$2*Date!$B$3+K776</f>
        <v>0</v>
      </c>
      <c r="Q776" s="24">
        <f>J776*Date!$B$3+K776</f>
        <v>0</v>
      </c>
      <c r="R776" s="24">
        <f t="shared" si="71"/>
        <v>0</v>
      </c>
      <c r="S776" s="24">
        <f>J776/2*Date!$B$7+K776</f>
        <v>0</v>
      </c>
      <c r="T776" s="24">
        <f t="shared" si="72"/>
        <v>5000</v>
      </c>
      <c r="U776" s="24">
        <f t="shared" si="73"/>
        <v>0</v>
      </c>
      <c r="V776" s="4">
        <v>0</v>
      </c>
      <c r="W776" s="4"/>
      <c r="X776" s="28" t="str">
        <f t="shared" si="74"/>
        <v>CHOOSE FORMULA</v>
      </c>
      <c r="Y776" s="4"/>
      <c r="Z776" s="4">
        <v>5000</v>
      </c>
    </row>
    <row r="777" spans="1:26">
      <c r="A777" s="1" t="s">
        <v>6</v>
      </c>
      <c r="B777" s="1" t="s">
        <v>491</v>
      </c>
      <c r="C777" s="1" t="s">
        <v>450</v>
      </c>
      <c r="D777" s="1" t="s">
        <v>284</v>
      </c>
      <c r="E777" s="1" t="s">
        <v>8</v>
      </c>
      <c r="F777" s="1" t="s">
        <v>285</v>
      </c>
      <c r="G777" s="4">
        <v>3160</v>
      </c>
      <c r="H777" s="4">
        <v>0</v>
      </c>
      <c r="I777" s="4">
        <v>3160</v>
      </c>
      <c r="J777" s="4">
        <v>310.95999999999998</v>
      </c>
      <c r="K777" s="4">
        <v>916.87</v>
      </c>
      <c r="L777" s="4">
        <v>823.93</v>
      </c>
      <c r="M777" s="4">
        <v>3129.07</v>
      </c>
      <c r="N777" s="24">
        <f>IF(AND(B777="60",C777="32"),(J777/'FD Date'!$B$4*'FD Date'!$B$6+K777),(J777/Date!$B$4*Date!$B$6+K777))</f>
        <v>2471.67</v>
      </c>
      <c r="O777" s="24">
        <f t="shared" si="70"/>
        <v>621.91999999999996</v>
      </c>
      <c r="P777" s="24">
        <f>K777/Date!$B$2*Date!$B$3+K777</f>
        <v>1375.3050000000001</v>
      </c>
      <c r="Q777" s="24">
        <f>J777*Date!$B$3+K777</f>
        <v>2160.71</v>
      </c>
      <c r="R777" s="24">
        <f t="shared" si="71"/>
        <v>3482.0317392254201</v>
      </c>
      <c r="S777" s="24">
        <f>J777/2*Date!$B$7+K777</f>
        <v>2160.71</v>
      </c>
      <c r="T777" s="24">
        <f t="shared" si="72"/>
        <v>3160</v>
      </c>
      <c r="U777" s="24">
        <f t="shared" si="73"/>
        <v>916.87</v>
      </c>
      <c r="V777" s="4">
        <v>0</v>
      </c>
      <c r="W777" s="4"/>
      <c r="X777" s="28" t="str">
        <f t="shared" si="74"/>
        <v>CHOOSE FORMULA</v>
      </c>
      <c r="Y777" s="4"/>
      <c r="Z777" s="4">
        <v>3160</v>
      </c>
    </row>
    <row r="778" spans="1:26">
      <c r="A778" s="1" t="s">
        <v>6</v>
      </c>
      <c r="B778" s="1" t="s">
        <v>491</v>
      </c>
      <c r="C778" s="1" t="s">
        <v>450</v>
      </c>
      <c r="D778" s="1" t="s">
        <v>363</v>
      </c>
      <c r="E778" s="1" t="s">
        <v>8</v>
      </c>
      <c r="F778" s="1" t="s">
        <v>364</v>
      </c>
      <c r="G778" s="4">
        <v>590</v>
      </c>
      <c r="H778" s="4">
        <v>0</v>
      </c>
      <c r="I778" s="4">
        <v>590</v>
      </c>
      <c r="J778" s="4">
        <v>0</v>
      </c>
      <c r="K778" s="4">
        <v>0</v>
      </c>
      <c r="L778" s="4">
        <v>378.64</v>
      </c>
      <c r="M778" s="4">
        <v>424.59</v>
      </c>
      <c r="N778" s="24">
        <f>IF(AND(B778="60",C778="32"),(J778/'FD Date'!$B$4*'FD Date'!$B$6+K778),(J778/Date!$B$4*Date!$B$6+K778))</f>
        <v>0</v>
      </c>
      <c r="O778" s="24">
        <f t="shared" si="70"/>
        <v>0</v>
      </c>
      <c r="P778" s="24">
        <f>K778/Date!$B$2*Date!$B$3+K778</f>
        <v>0</v>
      </c>
      <c r="Q778" s="24">
        <f>J778*Date!$B$3+K778</f>
        <v>0</v>
      </c>
      <c r="R778" s="24">
        <f t="shared" si="71"/>
        <v>0</v>
      </c>
      <c r="S778" s="24">
        <f>J778/2*Date!$B$7+K778</f>
        <v>0</v>
      </c>
      <c r="T778" s="24">
        <f t="shared" si="72"/>
        <v>590</v>
      </c>
      <c r="U778" s="24">
        <f t="shared" si="73"/>
        <v>0</v>
      </c>
      <c r="V778" s="4">
        <v>0</v>
      </c>
      <c r="W778" s="4"/>
      <c r="X778" s="28" t="str">
        <f t="shared" si="74"/>
        <v>CHOOSE FORMULA</v>
      </c>
      <c r="Y778" s="4"/>
      <c r="Z778" s="4">
        <v>590</v>
      </c>
    </row>
    <row r="779" spans="1:26">
      <c r="A779" s="1" t="s">
        <v>6</v>
      </c>
      <c r="B779" s="1" t="s">
        <v>491</v>
      </c>
      <c r="C779" s="1" t="s">
        <v>450</v>
      </c>
      <c r="D779" s="1" t="s">
        <v>365</v>
      </c>
      <c r="E779" s="1" t="s">
        <v>8</v>
      </c>
      <c r="F779" s="1" t="s">
        <v>366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238.37</v>
      </c>
      <c r="M779" s="4">
        <v>286.13</v>
      </c>
      <c r="N779" s="24">
        <f>IF(AND(B779="60",C779="32"),(J779/'FD Date'!$B$4*'FD Date'!$B$6+K779),(J779/Date!$B$4*Date!$B$6+K779))</f>
        <v>0</v>
      </c>
      <c r="O779" s="24">
        <f t="shared" si="70"/>
        <v>0</v>
      </c>
      <c r="P779" s="24">
        <f>K779/Date!$B$2*Date!$B$3+K779</f>
        <v>0</v>
      </c>
      <c r="Q779" s="24">
        <f>J779*Date!$B$3+K779</f>
        <v>0</v>
      </c>
      <c r="R779" s="24">
        <f t="shared" si="71"/>
        <v>0</v>
      </c>
      <c r="S779" s="24">
        <f>J779/2*Date!$B$7+K779</f>
        <v>0</v>
      </c>
      <c r="T779" s="24">
        <f t="shared" si="72"/>
        <v>0</v>
      </c>
      <c r="U779" s="24">
        <f t="shared" si="73"/>
        <v>0</v>
      </c>
      <c r="V779" s="4">
        <v>0</v>
      </c>
      <c r="W779" s="4"/>
      <c r="X779" s="28" t="str">
        <f t="shared" si="74"/>
        <v>CHOOSE FORMULA</v>
      </c>
      <c r="Y779" s="4"/>
      <c r="Z779" s="4">
        <v>0</v>
      </c>
    </row>
    <row r="780" spans="1:26">
      <c r="A780" s="1" t="s">
        <v>6</v>
      </c>
      <c r="B780" s="1" t="s">
        <v>491</v>
      </c>
      <c r="C780" s="1" t="s">
        <v>450</v>
      </c>
      <c r="D780" s="1" t="s">
        <v>367</v>
      </c>
      <c r="E780" s="1" t="s">
        <v>8</v>
      </c>
      <c r="F780" s="1" t="s">
        <v>368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24">
        <f>IF(AND(B780="60",C780="32"),(J780/'FD Date'!$B$4*'FD Date'!$B$6+K780),(J780/Date!$B$4*Date!$B$6+K780))</f>
        <v>0</v>
      </c>
      <c r="O780" s="24">
        <f t="shared" si="70"/>
        <v>0</v>
      </c>
      <c r="P780" s="24">
        <f>K780/Date!$B$2*Date!$B$3+K780</f>
        <v>0</v>
      </c>
      <c r="Q780" s="24">
        <f>J780*Date!$B$3+K780</f>
        <v>0</v>
      </c>
      <c r="R780" s="24">
        <f t="shared" si="71"/>
        <v>0</v>
      </c>
      <c r="S780" s="24">
        <f>J780/2*Date!$B$7+K780</f>
        <v>0</v>
      </c>
      <c r="T780" s="24">
        <f t="shared" si="72"/>
        <v>0</v>
      </c>
      <c r="U780" s="24">
        <f t="shared" si="73"/>
        <v>0</v>
      </c>
      <c r="V780" s="4">
        <v>0</v>
      </c>
      <c r="W780" s="4"/>
      <c r="X780" s="28" t="str">
        <f t="shared" si="74"/>
        <v>CHOOSE FORMULA</v>
      </c>
      <c r="Y780" s="4"/>
      <c r="Z780" s="4">
        <v>0</v>
      </c>
    </row>
    <row r="781" spans="1:26">
      <c r="A781" s="1" t="s">
        <v>6</v>
      </c>
      <c r="B781" s="1" t="s">
        <v>491</v>
      </c>
      <c r="C781" s="1" t="s">
        <v>450</v>
      </c>
      <c r="D781" s="1" t="s">
        <v>388</v>
      </c>
      <c r="E781" s="1" t="s">
        <v>8</v>
      </c>
      <c r="F781" s="1" t="s">
        <v>389</v>
      </c>
      <c r="G781" s="4">
        <v>4100</v>
      </c>
      <c r="H781" s="4">
        <v>0</v>
      </c>
      <c r="I781" s="4">
        <v>4100</v>
      </c>
      <c r="J781" s="4">
        <v>1002.17</v>
      </c>
      <c r="K781" s="4">
        <v>3606.23</v>
      </c>
      <c r="L781" s="4">
        <v>1875.85</v>
      </c>
      <c r="M781" s="4">
        <v>3109.56</v>
      </c>
      <c r="N781" s="24">
        <f>IF(AND(B781="60",C781="32"),(J781/'FD Date'!$B$4*'FD Date'!$B$6+K781),(J781/Date!$B$4*Date!$B$6+K781))</f>
        <v>8617.08</v>
      </c>
      <c r="O781" s="24">
        <f t="shared" si="70"/>
        <v>2004.34</v>
      </c>
      <c r="P781" s="24">
        <f>K781/Date!$B$2*Date!$B$3+K781</f>
        <v>5409.3450000000003</v>
      </c>
      <c r="Q781" s="24">
        <f>J781*Date!$B$3+K781</f>
        <v>7614.91</v>
      </c>
      <c r="R781" s="24">
        <f t="shared" si="71"/>
        <v>5977.9772150225226</v>
      </c>
      <c r="S781" s="24">
        <f>J781/2*Date!$B$7+K781</f>
        <v>7614.91</v>
      </c>
      <c r="T781" s="24">
        <f t="shared" si="72"/>
        <v>4100</v>
      </c>
      <c r="U781" s="24">
        <f t="shared" si="73"/>
        <v>3606.23</v>
      </c>
      <c r="V781" s="4">
        <v>0</v>
      </c>
      <c r="W781" s="4"/>
      <c r="X781" s="28" t="str">
        <f t="shared" si="74"/>
        <v>CHOOSE FORMULA</v>
      </c>
      <c r="Y781" s="4"/>
      <c r="Z781" s="4">
        <v>4050</v>
      </c>
    </row>
    <row r="782" spans="1:26">
      <c r="A782" s="1" t="s">
        <v>6</v>
      </c>
      <c r="B782" s="1" t="s">
        <v>491</v>
      </c>
      <c r="C782" s="1" t="s">
        <v>450</v>
      </c>
      <c r="D782" s="1" t="s">
        <v>425</v>
      </c>
      <c r="E782" s="1" t="s">
        <v>8</v>
      </c>
      <c r="F782" s="1" t="s">
        <v>426</v>
      </c>
      <c r="G782" s="4">
        <v>6000</v>
      </c>
      <c r="H782" s="4">
        <v>0</v>
      </c>
      <c r="I782" s="4">
        <v>6000</v>
      </c>
      <c r="J782" s="4">
        <v>695.41</v>
      </c>
      <c r="K782" s="4">
        <v>1357.21</v>
      </c>
      <c r="L782" s="4">
        <v>3169.35</v>
      </c>
      <c r="M782" s="4">
        <v>4446.25</v>
      </c>
      <c r="N782" s="24">
        <f>IF(AND(B782="60",C782="32"),(J782/'FD Date'!$B$4*'FD Date'!$B$6+K782),(J782/Date!$B$4*Date!$B$6+K782))</f>
        <v>4834.26</v>
      </c>
      <c r="O782" s="24">
        <f t="shared" si="70"/>
        <v>1390.82</v>
      </c>
      <c r="P782" s="24">
        <f>K782/Date!$B$2*Date!$B$3+K782</f>
        <v>2035.8150000000001</v>
      </c>
      <c r="Q782" s="24">
        <f>J782*Date!$B$3+K782</f>
        <v>4138.8500000000004</v>
      </c>
      <c r="R782" s="24">
        <f t="shared" si="71"/>
        <v>1904.016584630918</v>
      </c>
      <c r="S782" s="24">
        <f>J782/2*Date!$B$7+K782</f>
        <v>4138.8500000000004</v>
      </c>
      <c r="T782" s="24">
        <f t="shared" si="72"/>
        <v>6000</v>
      </c>
      <c r="U782" s="24">
        <f t="shared" si="73"/>
        <v>1357.21</v>
      </c>
      <c r="V782" s="4">
        <v>0</v>
      </c>
      <c r="W782" s="4"/>
      <c r="X782" s="28" t="str">
        <f t="shared" si="74"/>
        <v>CHOOSE FORMULA</v>
      </c>
      <c r="Y782" s="4"/>
      <c r="Z782" s="4">
        <v>6000</v>
      </c>
    </row>
    <row r="783" spans="1:26">
      <c r="A783" s="1" t="s">
        <v>6</v>
      </c>
      <c r="B783" s="1" t="s">
        <v>491</v>
      </c>
      <c r="C783" s="1" t="s">
        <v>450</v>
      </c>
      <c r="D783" s="1" t="s">
        <v>375</v>
      </c>
      <c r="E783" s="1" t="s">
        <v>8</v>
      </c>
      <c r="F783" s="1" t="s">
        <v>376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24">
        <f>IF(AND(B783="60",C783="32"),(J783/'FD Date'!$B$4*'FD Date'!$B$6+K783),(J783/Date!$B$4*Date!$B$6+K783))</f>
        <v>0</v>
      </c>
      <c r="O783" s="24">
        <f t="shared" si="70"/>
        <v>0</v>
      </c>
      <c r="P783" s="24">
        <f>K783/Date!$B$2*Date!$B$3+K783</f>
        <v>0</v>
      </c>
      <c r="Q783" s="24">
        <f>J783*Date!$B$3+K783</f>
        <v>0</v>
      </c>
      <c r="R783" s="24">
        <f t="shared" si="71"/>
        <v>0</v>
      </c>
      <c r="S783" s="24">
        <f>J783/2*Date!$B$7+K783</f>
        <v>0</v>
      </c>
      <c r="T783" s="24">
        <f t="shared" si="72"/>
        <v>0</v>
      </c>
      <c r="U783" s="24">
        <f t="shared" si="73"/>
        <v>0</v>
      </c>
      <c r="V783" s="4">
        <v>0</v>
      </c>
      <c r="W783" s="4"/>
      <c r="X783" s="28" t="str">
        <f t="shared" si="74"/>
        <v>CHOOSE FORMULA</v>
      </c>
      <c r="Y783" s="4"/>
      <c r="Z783" s="4">
        <v>0</v>
      </c>
    </row>
    <row r="784" spans="1:26">
      <c r="A784" s="1" t="s">
        <v>6</v>
      </c>
      <c r="B784" s="1" t="s">
        <v>491</v>
      </c>
      <c r="C784" s="1" t="s">
        <v>450</v>
      </c>
      <c r="D784" s="1" t="s">
        <v>486</v>
      </c>
      <c r="E784" s="1" t="s">
        <v>8</v>
      </c>
      <c r="F784" s="1" t="s">
        <v>487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24">
        <f>IF(AND(B784="60",C784="32"),(J784/'FD Date'!$B$4*'FD Date'!$B$6+K784),(J784/Date!$B$4*Date!$B$6+K784))</f>
        <v>0</v>
      </c>
      <c r="O784" s="24">
        <f t="shared" si="70"/>
        <v>0</v>
      </c>
      <c r="P784" s="24">
        <f>K784/Date!$B$2*Date!$B$3+K784</f>
        <v>0</v>
      </c>
      <c r="Q784" s="24">
        <f>J784*Date!$B$3+K784</f>
        <v>0</v>
      </c>
      <c r="R784" s="24">
        <f t="shared" si="71"/>
        <v>0</v>
      </c>
      <c r="S784" s="24">
        <f>J784/2*Date!$B$7+K784</f>
        <v>0</v>
      </c>
      <c r="T784" s="24">
        <f t="shared" si="72"/>
        <v>0</v>
      </c>
      <c r="U784" s="24">
        <f t="shared" si="73"/>
        <v>0</v>
      </c>
      <c r="V784" s="4">
        <v>0</v>
      </c>
      <c r="W784" s="4"/>
      <c r="X784" s="28" t="str">
        <f t="shared" si="74"/>
        <v>CHOOSE FORMULA</v>
      </c>
      <c r="Y784" s="4"/>
      <c r="Z784" s="4">
        <v>0</v>
      </c>
    </row>
    <row r="785" spans="1:26">
      <c r="A785" s="1" t="s">
        <v>6</v>
      </c>
      <c r="B785" s="1" t="s">
        <v>491</v>
      </c>
      <c r="C785" s="1" t="s">
        <v>450</v>
      </c>
      <c r="D785" s="1" t="s">
        <v>297</v>
      </c>
      <c r="E785" s="1" t="s">
        <v>8</v>
      </c>
      <c r="F785" s="1" t="s">
        <v>298</v>
      </c>
      <c r="G785" s="4">
        <v>540</v>
      </c>
      <c r="H785" s="4">
        <v>0</v>
      </c>
      <c r="I785" s="4">
        <v>540</v>
      </c>
      <c r="J785" s="4">
        <v>48.14</v>
      </c>
      <c r="K785" s="4">
        <v>462.42</v>
      </c>
      <c r="L785" s="4">
        <v>471.68</v>
      </c>
      <c r="M785" s="4">
        <v>685.94</v>
      </c>
      <c r="N785" s="24">
        <f>IF(AND(B785="60",C785="32"),(J785/'FD Date'!$B$4*'FD Date'!$B$6+K785),(J785/Date!$B$4*Date!$B$6+K785))</f>
        <v>703.12</v>
      </c>
      <c r="O785" s="24">
        <f t="shared" si="70"/>
        <v>96.28</v>
      </c>
      <c r="P785" s="24">
        <f>K785/Date!$B$2*Date!$B$3+K785</f>
        <v>693.63</v>
      </c>
      <c r="Q785" s="24">
        <f>J785*Date!$B$3+K785</f>
        <v>654.98</v>
      </c>
      <c r="R785" s="24">
        <f t="shared" si="71"/>
        <v>672.47365756445049</v>
      </c>
      <c r="S785" s="24">
        <f>J785/2*Date!$B$7+K785</f>
        <v>654.98</v>
      </c>
      <c r="T785" s="24">
        <f t="shared" si="72"/>
        <v>540</v>
      </c>
      <c r="U785" s="24">
        <f t="shared" si="73"/>
        <v>462.42</v>
      </c>
      <c r="V785" s="4">
        <v>0</v>
      </c>
      <c r="W785" s="4"/>
      <c r="X785" s="28" t="str">
        <f t="shared" si="74"/>
        <v>CHOOSE FORMULA</v>
      </c>
      <c r="Y785" s="4"/>
      <c r="Z785" s="4">
        <v>540</v>
      </c>
    </row>
    <row r="786" spans="1:26">
      <c r="A786" s="1" t="s">
        <v>6</v>
      </c>
      <c r="B786" s="1" t="s">
        <v>491</v>
      </c>
      <c r="C786" s="1" t="s">
        <v>450</v>
      </c>
      <c r="D786" s="1" t="s">
        <v>299</v>
      </c>
      <c r="E786" s="1" t="s">
        <v>8</v>
      </c>
      <c r="F786" s="1" t="s">
        <v>300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  <c r="N786" s="24">
        <f>IF(AND(B786="60",C786="32"),(J786/'FD Date'!$B$4*'FD Date'!$B$6+K786),(J786/Date!$B$4*Date!$B$6+K786))</f>
        <v>0</v>
      </c>
      <c r="O786" s="24">
        <f t="shared" si="70"/>
        <v>0</v>
      </c>
      <c r="P786" s="24">
        <f>K786/Date!$B$2*Date!$B$3+K786</f>
        <v>0</v>
      </c>
      <c r="Q786" s="24">
        <f>J786*Date!$B$3+K786</f>
        <v>0</v>
      </c>
      <c r="R786" s="24">
        <f t="shared" si="71"/>
        <v>0</v>
      </c>
      <c r="S786" s="24">
        <f>J786/2*Date!$B$7+K786</f>
        <v>0</v>
      </c>
      <c r="T786" s="24">
        <f t="shared" si="72"/>
        <v>0</v>
      </c>
      <c r="U786" s="24">
        <f t="shared" si="73"/>
        <v>0</v>
      </c>
      <c r="V786" s="4">
        <v>0</v>
      </c>
      <c r="W786" s="4"/>
      <c r="X786" s="28" t="str">
        <f t="shared" si="74"/>
        <v>CHOOSE FORMULA</v>
      </c>
      <c r="Y786" s="4"/>
      <c r="Z786" s="4">
        <v>0</v>
      </c>
    </row>
    <row r="787" spans="1:26">
      <c r="A787" s="1" t="s">
        <v>6</v>
      </c>
      <c r="B787" s="1" t="s">
        <v>491</v>
      </c>
      <c r="C787" s="1" t="s">
        <v>450</v>
      </c>
      <c r="D787" s="1" t="s">
        <v>511</v>
      </c>
      <c r="E787" s="1" t="s">
        <v>8</v>
      </c>
      <c r="F787" s="1" t="s">
        <v>512</v>
      </c>
      <c r="G787" s="4">
        <v>94200</v>
      </c>
      <c r="H787" s="4">
        <v>0</v>
      </c>
      <c r="I787" s="4">
        <v>94200</v>
      </c>
      <c r="J787" s="4">
        <v>7138.48</v>
      </c>
      <c r="K787" s="4">
        <v>57062.79</v>
      </c>
      <c r="L787" s="4">
        <v>56852.89</v>
      </c>
      <c r="M787" s="4">
        <v>92290.34</v>
      </c>
      <c r="N787" s="24">
        <f>IF(AND(B787="60",C787="32"),(J787/'FD Date'!$B$4*'FD Date'!$B$6+K787),(J787/Date!$B$4*Date!$B$6+K787))</f>
        <v>92755.19</v>
      </c>
      <c r="O787" s="24">
        <f t="shared" si="70"/>
        <v>14276.96</v>
      </c>
      <c r="P787" s="24">
        <f>K787/Date!$B$2*Date!$B$3+K787</f>
        <v>85594.184999999998</v>
      </c>
      <c r="Q787" s="24">
        <f>J787*Date!$B$3+K787</f>
        <v>85616.709999999992</v>
      </c>
      <c r="R787" s="24">
        <f t="shared" si="71"/>
        <v>92631.074523187825</v>
      </c>
      <c r="S787" s="24">
        <f>J787/2*Date!$B$7+K787</f>
        <v>85616.709999999992</v>
      </c>
      <c r="T787" s="24">
        <f t="shared" si="72"/>
        <v>94200</v>
      </c>
      <c r="U787" s="24">
        <f t="shared" si="73"/>
        <v>57062.79</v>
      </c>
      <c r="V787" s="4">
        <v>0</v>
      </c>
      <c r="W787" s="4"/>
      <c r="X787" s="28" t="str">
        <f t="shared" si="74"/>
        <v>CHOOSE FORMULA</v>
      </c>
      <c r="Y787" s="4"/>
      <c r="Z787" s="4">
        <v>94200</v>
      </c>
    </row>
    <row r="788" spans="1:26">
      <c r="A788" s="1" t="s">
        <v>6</v>
      </c>
      <c r="B788" s="1" t="s">
        <v>491</v>
      </c>
      <c r="C788" s="1" t="s">
        <v>450</v>
      </c>
      <c r="D788" s="1" t="s">
        <v>377</v>
      </c>
      <c r="E788" s="1" t="s">
        <v>8</v>
      </c>
      <c r="F788" s="1" t="s">
        <v>378</v>
      </c>
      <c r="G788" s="4">
        <v>65630</v>
      </c>
      <c r="H788" s="4">
        <v>0</v>
      </c>
      <c r="I788" s="4">
        <v>65630</v>
      </c>
      <c r="J788" s="4">
        <v>5006.43</v>
      </c>
      <c r="K788" s="4">
        <v>52609.67</v>
      </c>
      <c r="L788" s="4">
        <v>56394.42</v>
      </c>
      <c r="M788" s="4">
        <v>95789.43</v>
      </c>
      <c r="N788" s="24">
        <f>IF(AND(B788="60",C788="32"),(J788/'FD Date'!$B$4*'FD Date'!$B$6+K788),(J788/Date!$B$4*Date!$B$6+K788))</f>
        <v>77641.820000000007</v>
      </c>
      <c r="O788" s="24">
        <f t="shared" si="70"/>
        <v>10012.86</v>
      </c>
      <c r="P788" s="24">
        <f>K788/Date!$B$2*Date!$B$3+K788</f>
        <v>78914.505000000005</v>
      </c>
      <c r="Q788" s="24">
        <f>J788*Date!$B$3+K788</f>
        <v>72635.39</v>
      </c>
      <c r="R788" s="24">
        <f t="shared" si="71"/>
        <v>89360.796720457452</v>
      </c>
      <c r="S788" s="24">
        <f>J788/2*Date!$B$7+K788</f>
        <v>72635.39</v>
      </c>
      <c r="T788" s="24">
        <f t="shared" si="72"/>
        <v>65630</v>
      </c>
      <c r="U788" s="24">
        <f t="shared" si="73"/>
        <v>52609.67</v>
      </c>
      <c r="V788" s="4">
        <v>0</v>
      </c>
      <c r="W788" s="4"/>
      <c r="X788" s="28" t="str">
        <f t="shared" si="74"/>
        <v>CHOOSE FORMULA</v>
      </c>
      <c r="Y788" s="4"/>
      <c r="Z788" s="4">
        <v>79775</v>
      </c>
    </row>
    <row r="789" spans="1:26">
      <c r="A789" s="1" t="s">
        <v>6</v>
      </c>
      <c r="B789" s="1" t="s">
        <v>491</v>
      </c>
      <c r="C789" s="1" t="s">
        <v>450</v>
      </c>
      <c r="D789" s="1" t="s">
        <v>301</v>
      </c>
      <c r="E789" s="1" t="s">
        <v>8</v>
      </c>
      <c r="F789" s="1" t="s">
        <v>302</v>
      </c>
      <c r="G789" s="4">
        <v>2960</v>
      </c>
      <c r="H789" s="4">
        <v>0</v>
      </c>
      <c r="I789" s="4">
        <v>2960</v>
      </c>
      <c r="J789" s="4">
        <v>1529.01</v>
      </c>
      <c r="K789" s="4">
        <v>2112.39</v>
      </c>
      <c r="L789" s="4">
        <v>0</v>
      </c>
      <c r="M789" s="4">
        <v>0</v>
      </c>
      <c r="N789" s="24">
        <f>IF(AND(B789="60",C789="32"),(J789/'FD Date'!$B$4*'FD Date'!$B$6+K789),(J789/Date!$B$4*Date!$B$6+K789))</f>
        <v>9757.44</v>
      </c>
      <c r="O789" s="24">
        <f t="shared" si="70"/>
        <v>3058.02</v>
      </c>
      <c r="P789" s="24">
        <f>K789/Date!$B$2*Date!$B$3+K789</f>
        <v>3168.585</v>
      </c>
      <c r="Q789" s="24">
        <f>J789*Date!$B$3+K789</f>
        <v>8228.43</v>
      </c>
      <c r="R789" s="24">
        <f t="shared" si="71"/>
        <v>0</v>
      </c>
      <c r="S789" s="24">
        <f>J789/2*Date!$B$7+K789</f>
        <v>8228.43</v>
      </c>
      <c r="T789" s="24">
        <f t="shared" si="72"/>
        <v>2960</v>
      </c>
      <c r="U789" s="24">
        <f t="shared" si="73"/>
        <v>2112.39</v>
      </c>
      <c r="V789" s="4">
        <v>0</v>
      </c>
      <c r="W789" s="4"/>
      <c r="X789" s="28" t="str">
        <f t="shared" si="74"/>
        <v>CHOOSE FORMULA</v>
      </c>
      <c r="Y789" s="4"/>
      <c r="Z789" s="4">
        <v>2960</v>
      </c>
    </row>
    <row r="790" spans="1:26">
      <c r="A790" s="1" t="s">
        <v>6</v>
      </c>
      <c r="B790" s="1" t="s">
        <v>491</v>
      </c>
      <c r="C790" s="1" t="s">
        <v>450</v>
      </c>
      <c r="D790" s="1" t="s">
        <v>303</v>
      </c>
      <c r="E790" s="1" t="s">
        <v>8</v>
      </c>
      <c r="F790" s="1" t="s">
        <v>304</v>
      </c>
      <c r="G790" s="4">
        <v>635</v>
      </c>
      <c r="H790" s="4">
        <v>0</v>
      </c>
      <c r="I790" s="4">
        <v>635</v>
      </c>
      <c r="J790" s="4">
        <v>75</v>
      </c>
      <c r="K790" s="4">
        <v>485</v>
      </c>
      <c r="L790" s="4">
        <v>485</v>
      </c>
      <c r="M790" s="4">
        <v>635</v>
      </c>
      <c r="N790" s="24">
        <f>IF(AND(B790="60",C790="32"),(J790/'FD Date'!$B$4*'FD Date'!$B$6+K790),(J790/Date!$B$4*Date!$B$6+K790))</f>
        <v>860</v>
      </c>
      <c r="O790" s="24">
        <f t="shared" si="70"/>
        <v>150</v>
      </c>
      <c r="P790" s="24">
        <f>K790/Date!$B$2*Date!$B$3+K790</f>
        <v>727.5</v>
      </c>
      <c r="Q790" s="24">
        <f>J790*Date!$B$3+K790</f>
        <v>785</v>
      </c>
      <c r="R790" s="24">
        <f t="shared" si="71"/>
        <v>635</v>
      </c>
      <c r="S790" s="24">
        <f>J790/2*Date!$B$7+K790</f>
        <v>785</v>
      </c>
      <c r="T790" s="24">
        <f t="shared" si="72"/>
        <v>635</v>
      </c>
      <c r="U790" s="24">
        <f t="shared" si="73"/>
        <v>485</v>
      </c>
      <c r="V790" s="4">
        <v>0</v>
      </c>
      <c r="W790" s="4"/>
      <c r="X790" s="28" t="str">
        <f t="shared" si="74"/>
        <v>CHOOSE FORMULA</v>
      </c>
      <c r="Y790" s="4"/>
      <c r="Z790" s="4">
        <v>635</v>
      </c>
    </row>
    <row r="791" spans="1:26">
      <c r="A791" s="1" t="s">
        <v>6</v>
      </c>
      <c r="B791" s="1" t="s">
        <v>491</v>
      </c>
      <c r="C791" s="1" t="s">
        <v>450</v>
      </c>
      <c r="D791" s="1" t="s">
        <v>305</v>
      </c>
      <c r="E791" s="1" t="s">
        <v>8</v>
      </c>
      <c r="F791" s="1" t="s">
        <v>306</v>
      </c>
      <c r="G791" s="4">
        <v>1550</v>
      </c>
      <c r="H791" s="4">
        <v>0</v>
      </c>
      <c r="I791" s="4">
        <v>1550</v>
      </c>
      <c r="J791" s="4">
        <v>200</v>
      </c>
      <c r="K791" s="4">
        <v>400</v>
      </c>
      <c r="L791" s="4">
        <v>300</v>
      </c>
      <c r="M791" s="4">
        <v>900</v>
      </c>
      <c r="N791" s="24">
        <f>IF(AND(B791="60",C791="32"),(J791/'FD Date'!$B$4*'FD Date'!$B$6+K791),(J791/Date!$B$4*Date!$B$6+K791))</f>
        <v>1400</v>
      </c>
      <c r="O791" s="24">
        <f t="shared" si="70"/>
        <v>400</v>
      </c>
      <c r="P791" s="24">
        <f>K791/Date!$B$2*Date!$B$3+K791</f>
        <v>600</v>
      </c>
      <c r="Q791" s="24">
        <f>J791*Date!$B$3+K791</f>
        <v>1200</v>
      </c>
      <c r="R791" s="24">
        <f t="shared" si="71"/>
        <v>1200</v>
      </c>
      <c r="S791" s="24">
        <f>J791/2*Date!$B$7+K791</f>
        <v>1200</v>
      </c>
      <c r="T791" s="24">
        <f t="shared" si="72"/>
        <v>1550</v>
      </c>
      <c r="U791" s="24">
        <f t="shared" si="73"/>
        <v>400</v>
      </c>
      <c r="V791" s="4">
        <v>0</v>
      </c>
      <c r="W791" s="4"/>
      <c r="X791" s="28" t="str">
        <f t="shared" si="74"/>
        <v>CHOOSE FORMULA</v>
      </c>
      <c r="Y791" s="4"/>
      <c r="Z791" s="4">
        <v>950</v>
      </c>
    </row>
    <row r="792" spans="1:26">
      <c r="A792" s="1" t="s">
        <v>6</v>
      </c>
      <c r="B792" s="1" t="s">
        <v>491</v>
      </c>
      <c r="C792" s="1" t="s">
        <v>450</v>
      </c>
      <c r="D792" s="1" t="s">
        <v>307</v>
      </c>
      <c r="E792" s="1" t="s">
        <v>8</v>
      </c>
      <c r="F792" s="1" t="s">
        <v>308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24">
        <f>IF(AND(B792="60",C792="32"),(J792/'FD Date'!$B$4*'FD Date'!$B$6+K792),(J792/Date!$B$4*Date!$B$6+K792))</f>
        <v>0</v>
      </c>
      <c r="O792" s="24">
        <f t="shared" si="70"/>
        <v>0</v>
      </c>
      <c r="P792" s="24">
        <f>K792/Date!$B$2*Date!$B$3+K792</f>
        <v>0</v>
      </c>
      <c r="Q792" s="24">
        <f>J792*Date!$B$3+K792</f>
        <v>0</v>
      </c>
      <c r="R792" s="24">
        <f t="shared" si="71"/>
        <v>0</v>
      </c>
      <c r="S792" s="24">
        <f>J792/2*Date!$B$7+K792</f>
        <v>0</v>
      </c>
      <c r="T792" s="24">
        <f t="shared" si="72"/>
        <v>0</v>
      </c>
      <c r="U792" s="24">
        <f t="shared" si="73"/>
        <v>0</v>
      </c>
      <c r="V792" s="4">
        <v>0</v>
      </c>
      <c r="W792" s="4"/>
      <c r="X792" s="28" t="str">
        <f t="shared" si="74"/>
        <v>CHOOSE FORMULA</v>
      </c>
      <c r="Y792" s="4"/>
      <c r="Z792" s="4">
        <v>0</v>
      </c>
    </row>
    <row r="793" spans="1:26">
      <c r="A793" s="1" t="s">
        <v>6</v>
      </c>
      <c r="B793" s="1" t="s">
        <v>491</v>
      </c>
      <c r="C793" s="1" t="s">
        <v>450</v>
      </c>
      <c r="D793" s="1" t="s">
        <v>313</v>
      </c>
      <c r="E793" s="1" t="s">
        <v>8</v>
      </c>
      <c r="F793" s="1" t="s">
        <v>314</v>
      </c>
      <c r="G793" s="4">
        <v>100</v>
      </c>
      <c r="H793" s="4">
        <v>0</v>
      </c>
      <c r="I793" s="4">
        <v>100</v>
      </c>
      <c r="J793" s="4">
        <v>0</v>
      </c>
      <c r="K793" s="4">
        <v>0</v>
      </c>
      <c r="L793" s="4">
        <v>0</v>
      </c>
      <c r="M793" s="4">
        <v>0</v>
      </c>
      <c r="N793" s="24">
        <f>IF(AND(B793="60",C793="32"),(J793/'FD Date'!$B$4*'FD Date'!$B$6+K793),(J793/Date!$B$4*Date!$B$6+K793))</f>
        <v>0</v>
      </c>
      <c r="O793" s="24">
        <f t="shared" si="70"/>
        <v>0</v>
      </c>
      <c r="P793" s="24">
        <f>K793/Date!$B$2*Date!$B$3+K793</f>
        <v>0</v>
      </c>
      <c r="Q793" s="24">
        <f>J793*Date!$B$3+K793</f>
        <v>0</v>
      </c>
      <c r="R793" s="24">
        <f t="shared" si="71"/>
        <v>0</v>
      </c>
      <c r="S793" s="24">
        <f>J793/2*Date!$B$7+K793</f>
        <v>0</v>
      </c>
      <c r="T793" s="24">
        <f t="shared" si="72"/>
        <v>100</v>
      </c>
      <c r="U793" s="24">
        <f t="shared" si="73"/>
        <v>0</v>
      </c>
      <c r="V793" s="4">
        <v>0</v>
      </c>
      <c r="W793" s="4"/>
      <c r="X793" s="28" t="str">
        <f t="shared" si="74"/>
        <v>CHOOSE FORMULA</v>
      </c>
      <c r="Y793" s="4"/>
      <c r="Z793" s="4">
        <v>0</v>
      </c>
    </row>
    <row r="794" spans="1:26">
      <c r="A794" s="1" t="s">
        <v>6</v>
      </c>
      <c r="B794" s="1" t="s">
        <v>491</v>
      </c>
      <c r="C794" s="1" t="s">
        <v>450</v>
      </c>
      <c r="D794" s="1" t="s">
        <v>410</v>
      </c>
      <c r="E794" s="1" t="s">
        <v>8</v>
      </c>
      <c r="F794" s="1" t="s">
        <v>411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24">
        <f>IF(AND(B794="60",C794="32"),(J794/'FD Date'!$B$4*'FD Date'!$B$6+K794),(J794/Date!$B$4*Date!$B$6+K794))</f>
        <v>0</v>
      </c>
      <c r="O794" s="24">
        <f t="shared" si="70"/>
        <v>0</v>
      </c>
      <c r="P794" s="24">
        <f>K794/Date!$B$2*Date!$B$3+K794</f>
        <v>0</v>
      </c>
      <c r="Q794" s="24">
        <f>J794*Date!$B$3+K794</f>
        <v>0</v>
      </c>
      <c r="R794" s="24">
        <f t="shared" si="71"/>
        <v>0</v>
      </c>
      <c r="S794" s="24">
        <f>J794/2*Date!$B$7+K794</f>
        <v>0</v>
      </c>
      <c r="T794" s="24">
        <f t="shared" si="72"/>
        <v>0</v>
      </c>
      <c r="U794" s="24">
        <f t="shared" si="73"/>
        <v>0</v>
      </c>
      <c r="V794" s="4">
        <v>0</v>
      </c>
      <c r="W794" s="4"/>
      <c r="X794" s="28" t="str">
        <f t="shared" si="74"/>
        <v>CHOOSE FORMULA</v>
      </c>
      <c r="Y794" s="4"/>
      <c r="Z794" s="4">
        <v>0</v>
      </c>
    </row>
    <row r="795" spans="1:26">
      <c r="A795" s="1" t="s">
        <v>6</v>
      </c>
      <c r="B795" s="1" t="s">
        <v>491</v>
      </c>
      <c r="C795" s="1" t="s">
        <v>450</v>
      </c>
      <c r="D795" s="1" t="s">
        <v>513</v>
      </c>
      <c r="E795" s="1" t="s">
        <v>8</v>
      </c>
      <c r="F795" s="1" t="s">
        <v>514</v>
      </c>
      <c r="G795" s="4">
        <v>1500</v>
      </c>
      <c r="H795" s="4">
        <v>0</v>
      </c>
      <c r="I795" s="4">
        <v>1500</v>
      </c>
      <c r="J795" s="4">
        <v>51.35</v>
      </c>
      <c r="K795" s="4">
        <v>831.8</v>
      </c>
      <c r="L795" s="4">
        <v>59.25</v>
      </c>
      <c r="M795" s="4">
        <v>473.3</v>
      </c>
      <c r="N795" s="24">
        <f>IF(AND(B795="60",C795="32"),(J795/'FD Date'!$B$4*'FD Date'!$B$6+K795),(J795/Date!$B$4*Date!$B$6+K795))</f>
        <v>1088.55</v>
      </c>
      <c r="O795" s="24">
        <f t="shared" si="70"/>
        <v>102.7</v>
      </c>
      <c r="P795" s="24">
        <f>K795/Date!$B$2*Date!$B$3+K795</f>
        <v>1247.6999999999998</v>
      </c>
      <c r="Q795" s="24">
        <f>J795*Date!$B$3+K795</f>
        <v>1037.2</v>
      </c>
      <c r="R795" s="24">
        <f t="shared" si="71"/>
        <v>6644.5728270042191</v>
      </c>
      <c r="S795" s="24">
        <f>J795/2*Date!$B$7+K795</f>
        <v>1037.2</v>
      </c>
      <c r="T795" s="24">
        <f t="shared" si="72"/>
        <v>1500</v>
      </c>
      <c r="U795" s="24">
        <f t="shared" si="73"/>
        <v>831.8</v>
      </c>
      <c r="V795" s="4">
        <v>0</v>
      </c>
      <c r="W795" s="4"/>
      <c r="X795" s="28" t="str">
        <f t="shared" si="74"/>
        <v>CHOOSE FORMULA</v>
      </c>
      <c r="Y795" s="4"/>
      <c r="Z795" s="4">
        <v>1500</v>
      </c>
    </row>
    <row r="796" spans="1:26">
      <c r="A796" s="1" t="s">
        <v>6</v>
      </c>
      <c r="B796" s="1" t="s">
        <v>491</v>
      </c>
      <c r="C796" s="1" t="s">
        <v>450</v>
      </c>
      <c r="D796" s="1" t="s">
        <v>385</v>
      </c>
      <c r="E796" s="1" t="s">
        <v>8</v>
      </c>
      <c r="F796" s="1" t="s">
        <v>386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24">
        <f>IF(AND(B796="60",C796="32"),(J796/'FD Date'!$B$4*'FD Date'!$B$6+K796),(J796/Date!$B$4*Date!$B$6+K796))</f>
        <v>0</v>
      </c>
      <c r="O796" s="24">
        <f t="shared" si="70"/>
        <v>0</v>
      </c>
      <c r="P796" s="24">
        <f>K796/Date!$B$2*Date!$B$3+K796</f>
        <v>0</v>
      </c>
      <c r="Q796" s="24">
        <f>J796*Date!$B$3+K796</f>
        <v>0</v>
      </c>
      <c r="R796" s="24">
        <f t="shared" si="71"/>
        <v>0</v>
      </c>
      <c r="S796" s="24">
        <f>J796/2*Date!$B$7+K796</f>
        <v>0</v>
      </c>
      <c r="T796" s="24">
        <f t="shared" si="72"/>
        <v>0</v>
      </c>
      <c r="U796" s="24">
        <f t="shared" si="73"/>
        <v>0</v>
      </c>
      <c r="V796" s="4">
        <v>0</v>
      </c>
      <c r="W796" s="4"/>
      <c r="X796" s="28" t="str">
        <f t="shared" si="74"/>
        <v>CHOOSE FORMULA</v>
      </c>
      <c r="Y796" s="4"/>
      <c r="Z796" s="4">
        <v>0</v>
      </c>
    </row>
    <row r="797" spans="1:26">
      <c r="A797" s="1" t="s">
        <v>6</v>
      </c>
      <c r="B797" s="1" t="s">
        <v>491</v>
      </c>
      <c r="C797" s="1" t="s">
        <v>450</v>
      </c>
      <c r="D797" s="1" t="s">
        <v>475</v>
      </c>
      <c r="E797" s="1" t="s">
        <v>8</v>
      </c>
      <c r="F797" s="1" t="s">
        <v>476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24">
        <f>IF(AND(B797="60",C797="32"),(J797/'FD Date'!$B$4*'FD Date'!$B$6+K797),(J797/Date!$B$4*Date!$B$6+K797))</f>
        <v>0</v>
      </c>
      <c r="O797" s="24">
        <f t="shared" si="70"/>
        <v>0</v>
      </c>
      <c r="P797" s="24">
        <f>K797/Date!$B$2*Date!$B$3+K797</f>
        <v>0</v>
      </c>
      <c r="Q797" s="24">
        <f>J797*Date!$B$3+K797</f>
        <v>0</v>
      </c>
      <c r="R797" s="24">
        <f t="shared" si="71"/>
        <v>0</v>
      </c>
      <c r="S797" s="24">
        <f>J797/2*Date!$B$7+K797</f>
        <v>0</v>
      </c>
      <c r="T797" s="24">
        <f t="shared" si="72"/>
        <v>0</v>
      </c>
      <c r="U797" s="24">
        <f t="shared" si="73"/>
        <v>0</v>
      </c>
      <c r="V797" s="4">
        <v>0</v>
      </c>
      <c r="W797" s="4"/>
      <c r="X797" s="28" t="str">
        <f t="shared" si="74"/>
        <v>CHOOSE FORMULA</v>
      </c>
      <c r="Y797" s="4"/>
      <c r="Z797" s="4">
        <v>0</v>
      </c>
    </row>
    <row r="798" spans="1:26">
      <c r="A798" s="1" t="s">
        <v>6</v>
      </c>
      <c r="B798" s="1" t="s">
        <v>491</v>
      </c>
      <c r="C798" s="1" t="s">
        <v>515</v>
      </c>
      <c r="D798" s="1" t="s">
        <v>315</v>
      </c>
      <c r="E798" s="1" t="s">
        <v>13</v>
      </c>
      <c r="F798" s="1" t="s">
        <v>316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2745.87</v>
      </c>
      <c r="M798" s="4">
        <v>2745.87</v>
      </c>
      <c r="N798" s="24">
        <f>IF(AND(B798="60",C798="32"),(J798/'FD Date'!$B$4*'FD Date'!$B$6+K798),(J798/Date!$B$4*Date!$B$6+K798))</f>
        <v>0</v>
      </c>
      <c r="O798" s="24">
        <f t="shared" si="70"/>
        <v>0</v>
      </c>
      <c r="P798" s="24">
        <f>K798/Date!$B$2*Date!$B$3+K798</f>
        <v>0</v>
      </c>
      <c r="Q798" s="24">
        <f>J798*Date!$B$3+K798</f>
        <v>0</v>
      </c>
      <c r="R798" s="24">
        <f t="shared" si="71"/>
        <v>0</v>
      </c>
      <c r="S798" s="24">
        <f>J798/2*Date!$B$7+K798</f>
        <v>0</v>
      </c>
      <c r="T798" s="24">
        <f t="shared" si="72"/>
        <v>0</v>
      </c>
      <c r="U798" s="24">
        <f t="shared" si="73"/>
        <v>0</v>
      </c>
      <c r="V798" s="4">
        <v>0</v>
      </c>
      <c r="W798" s="4"/>
      <c r="X798" s="28" t="str">
        <f t="shared" si="74"/>
        <v>CHOOSE FORMULA</v>
      </c>
      <c r="Y798" s="4"/>
      <c r="Z798" s="4">
        <v>0</v>
      </c>
    </row>
    <row r="799" spans="1:26">
      <c r="A799" s="1" t="s">
        <v>6</v>
      </c>
      <c r="B799" s="1" t="s">
        <v>491</v>
      </c>
      <c r="C799" s="1" t="s">
        <v>515</v>
      </c>
      <c r="D799" s="1" t="s">
        <v>318</v>
      </c>
      <c r="E799" s="1" t="s">
        <v>8</v>
      </c>
      <c r="F799" s="1" t="s">
        <v>319</v>
      </c>
      <c r="G799" s="4">
        <v>103864</v>
      </c>
      <c r="H799" s="4">
        <v>0</v>
      </c>
      <c r="I799" s="4">
        <v>103864</v>
      </c>
      <c r="J799" s="4">
        <v>5128.4799999999996</v>
      </c>
      <c r="K799" s="4">
        <v>43791.38</v>
      </c>
      <c r="L799" s="4">
        <v>60426.81</v>
      </c>
      <c r="M799" s="4">
        <v>98801.36</v>
      </c>
      <c r="N799" s="24">
        <f>IF(AND(B799="60",C799="32"),(J799/'FD Date'!$B$4*'FD Date'!$B$6+K799),(J799/Date!$B$4*Date!$B$6+K799))</f>
        <v>69433.78</v>
      </c>
      <c r="O799" s="24">
        <f t="shared" si="70"/>
        <v>10256.959999999999</v>
      </c>
      <c r="P799" s="24">
        <f>K799/Date!$B$2*Date!$B$3+K799</f>
        <v>65687.069999999992</v>
      </c>
      <c r="Q799" s="24">
        <f>J799*Date!$B$3+K799</f>
        <v>64305.299999999996</v>
      </c>
      <c r="R799" s="24">
        <f t="shared" si="71"/>
        <v>71601.461342685478</v>
      </c>
      <c r="S799" s="24">
        <f>J799/2*Date!$B$7+K799</f>
        <v>64305.299999999996</v>
      </c>
      <c r="T799" s="24">
        <f t="shared" si="72"/>
        <v>103864</v>
      </c>
      <c r="U799" s="24">
        <f t="shared" si="73"/>
        <v>43791.38</v>
      </c>
      <c r="V799" s="4">
        <v>0</v>
      </c>
      <c r="W799" s="4"/>
      <c r="X799" s="28" t="str">
        <f t="shared" si="74"/>
        <v>CHOOSE FORMULA</v>
      </c>
      <c r="Y799" s="4"/>
      <c r="Z799" s="4">
        <v>80426</v>
      </c>
    </row>
    <row r="800" spans="1:26">
      <c r="A800" s="1" t="s">
        <v>6</v>
      </c>
      <c r="B800" s="1" t="s">
        <v>491</v>
      </c>
      <c r="C800" s="1" t="s">
        <v>515</v>
      </c>
      <c r="D800" s="1" t="s">
        <v>318</v>
      </c>
      <c r="E800" s="1" t="s">
        <v>80</v>
      </c>
      <c r="F800" s="1" t="s">
        <v>322</v>
      </c>
      <c r="G800" s="4">
        <v>4200</v>
      </c>
      <c r="H800" s="4">
        <v>0</v>
      </c>
      <c r="I800" s="4">
        <v>4200</v>
      </c>
      <c r="J800" s="4">
        <v>115.42</v>
      </c>
      <c r="K800" s="4">
        <v>1142.6199999999999</v>
      </c>
      <c r="L800" s="4">
        <v>2383.61</v>
      </c>
      <c r="M800" s="4">
        <v>3987.77</v>
      </c>
      <c r="N800" s="24">
        <f>IF(AND(B800="60",C800="32"),(J800/'FD Date'!$B$4*'FD Date'!$B$6+K800),(J800/Date!$B$4*Date!$B$6+K800))</f>
        <v>1719.7199999999998</v>
      </c>
      <c r="O800" s="24">
        <f t="shared" si="70"/>
        <v>230.84</v>
      </c>
      <c r="P800" s="24">
        <f>K800/Date!$B$2*Date!$B$3+K800</f>
        <v>1713.9299999999998</v>
      </c>
      <c r="Q800" s="24">
        <f>J800*Date!$B$3+K800</f>
        <v>1604.3</v>
      </c>
      <c r="R800" s="24">
        <f t="shared" si="71"/>
        <v>1911.5986916483816</v>
      </c>
      <c r="S800" s="24">
        <f>J800/2*Date!$B$7+K800</f>
        <v>1604.3</v>
      </c>
      <c r="T800" s="24">
        <f t="shared" si="72"/>
        <v>4200</v>
      </c>
      <c r="U800" s="24">
        <f t="shared" si="73"/>
        <v>1142.6199999999999</v>
      </c>
      <c r="V800" s="4">
        <v>0</v>
      </c>
      <c r="W800" s="4"/>
      <c r="X800" s="28" t="str">
        <f t="shared" si="74"/>
        <v>CHOOSE FORMULA</v>
      </c>
      <c r="Y800" s="4"/>
      <c r="Z800" s="4">
        <v>1720</v>
      </c>
    </row>
    <row r="801" spans="1:26">
      <c r="A801" s="1" t="s">
        <v>6</v>
      </c>
      <c r="B801" s="1" t="s">
        <v>491</v>
      </c>
      <c r="C801" s="1" t="s">
        <v>515</v>
      </c>
      <c r="D801" s="1" t="s">
        <v>318</v>
      </c>
      <c r="E801" s="1" t="s">
        <v>325</v>
      </c>
      <c r="F801" s="1" t="s">
        <v>326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24">
        <f>IF(AND(B801="60",C801="32"),(J801/'FD Date'!$B$4*'FD Date'!$B$6+K801),(J801/Date!$B$4*Date!$B$6+K801))</f>
        <v>0</v>
      </c>
      <c r="O801" s="24">
        <f t="shared" si="70"/>
        <v>0</v>
      </c>
      <c r="P801" s="24">
        <f>K801/Date!$B$2*Date!$B$3+K801</f>
        <v>0</v>
      </c>
      <c r="Q801" s="24">
        <f>J801*Date!$B$3+K801</f>
        <v>0</v>
      </c>
      <c r="R801" s="24">
        <f t="shared" si="71"/>
        <v>0</v>
      </c>
      <c r="S801" s="24">
        <f>J801/2*Date!$B$7+K801</f>
        <v>0</v>
      </c>
      <c r="T801" s="24">
        <f t="shared" si="72"/>
        <v>0</v>
      </c>
      <c r="U801" s="24">
        <f t="shared" si="73"/>
        <v>0</v>
      </c>
      <c r="V801" s="4">
        <v>0</v>
      </c>
      <c r="W801" s="4"/>
      <c r="X801" s="28" t="str">
        <f t="shared" si="74"/>
        <v>CHOOSE FORMULA</v>
      </c>
      <c r="Y801" s="4"/>
      <c r="Z801" s="4">
        <v>0</v>
      </c>
    </row>
    <row r="802" spans="1:26">
      <c r="A802" s="1" t="s">
        <v>6</v>
      </c>
      <c r="B802" s="1" t="s">
        <v>491</v>
      </c>
      <c r="C802" s="1" t="s">
        <v>515</v>
      </c>
      <c r="D802" s="1" t="s">
        <v>327</v>
      </c>
      <c r="E802" s="1" t="s">
        <v>8</v>
      </c>
      <c r="F802" s="1" t="s">
        <v>328</v>
      </c>
      <c r="G802" s="4">
        <v>1510</v>
      </c>
      <c r="H802" s="4">
        <v>0</v>
      </c>
      <c r="I802" s="4">
        <v>1510</v>
      </c>
      <c r="J802" s="4">
        <v>0</v>
      </c>
      <c r="K802" s="4">
        <v>0</v>
      </c>
      <c r="L802" s="4">
        <v>0</v>
      </c>
      <c r="M802" s="4">
        <v>1415</v>
      </c>
      <c r="N802" s="24">
        <f>IF(AND(B802="60",C802="32"),(J802/'FD Date'!$B$4*'FD Date'!$B$6+K802),(J802/Date!$B$4*Date!$B$6+K802))</f>
        <v>0</v>
      </c>
      <c r="O802" s="24">
        <f t="shared" si="70"/>
        <v>0</v>
      </c>
      <c r="P802" s="24">
        <f>K802/Date!$B$2*Date!$B$3+K802</f>
        <v>0</v>
      </c>
      <c r="Q802" s="24">
        <f>J802*Date!$B$3+K802</f>
        <v>0</v>
      </c>
      <c r="R802" s="24">
        <f t="shared" si="71"/>
        <v>0</v>
      </c>
      <c r="S802" s="24">
        <f>J802/2*Date!$B$7+K802</f>
        <v>0</v>
      </c>
      <c r="T802" s="24">
        <f t="shared" si="72"/>
        <v>1510</v>
      </c>
      <c r="U802" s="24">
        <f t="shared" si="73"/>
        <v>0</v>
      </c>
      <c r="V802" s="4">
        <v>0</v>
      </c>
      <c r="W802" s="4"/>
      <c r="X802" s="28" t="str">
        <f t="shared" si="74"/>
        <v>CHOOSE FORMULA</v>
      </c>
      <c r="Y802" s="4"/>
      <c r="Z802" s="4">
        <v>1510</v>
      </c>
    </row>
    <row r="803" spans="1:26">
      <c r="A803" s="1" t="s">
        <v>6</v>
      </c>
      <c r="B803" s="1" t="s">
        <v>491</v>
      </c>
      <c r="C803" s="1" t="s">
        <v>515</v>
      </c>
      <c r="D803" s="1" t="s">
        <v>329</v>
      </c>
      <c r="E803" s="1" t="s">
        <v>8</v>
      </c>
      <c r="F803" s="1" t="s">
        <v>330</v>
      </c>
      <c r="G803" s="4">
        <v>3700</v>
      </c>
      <c r="H803" s="4">
        <v>0</v>
      </c>
      <c r="I803" s="4">
        <v>3700</v>
      </c>
      <c r="J803" s="4">
        <v>202.98</v>
      </c>
      <c r="K803" s="4">
        <v>418</v>
      </c>
      <c r="L803" s="4">
        <v>1102.1199999999999</v>
      </c>
      <c r="M803" s="4">
        <v>1115.8</v>
      </c>
      <c r="N803" s="24">
        <f>IF(AND(B803="60",C803="32"),(J803/'FD Date'!$B$4*'FD Date'!$B$6+K803),(J803/Date!$B$4*Date!$B$6+K803))</f>
        <v>1432.9</v>
      </c>
      <c r="O803" s="24">
        <f t="shared" si="70"/>
        <v>405.96</v>
      </c>
      <c r="P803" s="24">
        <f>K803/Date!$B$2*Date!$B$3+K803</f>
        <v>627</v>
      </c>
      <c r="Q803" s="24">
        <f>J803*Date!$B$3+K803</f>
        <v>1229.92</v>
      </c>
      <c r="R803" s="24">
        <f t="shared" si="71"/>
        <v>423.18840053714661</v>
      </c>
      <c r="S803" s="24">
        <f>J803/2*Date!$B$7+K803</f>
        <v>1229.92</v>
      </c>
      <c r="T803" s="24">
        <f t="shared" si="72"/>
        <v>3700</v>
      </c>
      <c r="U803" s="24">
        <f t="shared" si="73"/>
        <v>418</v>
      </c>
      <c r="V803" s="4">
        <v>0</v>
      </c>
      <c r="W803" s="4"/>
      <c r="X803" s="28" t="str">
        <f t="shared" si="74"/>
        <v>CHOOSE FORMULA</v>
      </c>
      <c r="Y803" s="4"/>
      <c r="Z803" s="4">
        <v>1800</v>
      </c>
    </row>
    <row r="804" spans="1:26">
      <c r="A804" s="1" t="s">
        <v>6</v>
      </c>
      <c r="B804" s="1" t="s">
        <v>491</v>
      </c>
      <c r="C804" s="1" t="s">
        <v>515</v>
      </c>
      <c r="D804" s="1" t="s">
        <v>331</v>
      </c>
      <c r="E804" s="1" t="s">
        <v>84</v>
      </c>
      <c r="F804" s="1" t="s">
        <v>333</v>
      </c>
      <c r="G804" s="4">
        <v>200</v>
      </c>
      <c r="H804" s="4">
        <v>0</v>
      </c>
      <c r="I804" s="4">
        <v>200</v>
      </c>
      <c r="J804" s="4">
        <v>10.16</v>
      </c>
      <c r="K804" s="4">
        <v>79.73</v>
      </c>
      <c r="L804" s="4">
        <v>270.75</v>
      </c>
      <c r="M804" s="4">
        <v>342.54</v>
      </c>
      <c r="N804" s="24">
        <f>IF(AND(B804="60",C804="32"),(J804/'FD Date'!$B$4*'FD Date'!$B$6+K804),(J804/Date!$B$4*Date!$B$6+K804))</f>
        <v>130.53</v>
      </c>
      <c r="O804" s="24">
        <f t="shared" si="70"/>
        <v>20.32</v>
      </c>
      <c r="P804" s="24">
        <f>K804/Date!$B$2*Date!$B$3+K804</f>
        <v>119.595</v>
      </c>
      <c r="Q804" s="24">
        <f>J804*Date!$B$3+K804</f>
        <v>120.37</v>
      </c>
      <c r="R804" s="24">
        <f t="shared" si="71"/>
        <v>100.87059722991691</v>
      </c>
      <c r="S804" s="24">
        <f>J804/2*Date!$B$7+K804</f>
        <v>120.37</v>
      </c>
      <c r="T804" s="24">
        <f t="shared" si="72"/>
        <v>200</v>
      </c>
      <c r="U804" s="24">
        <f t="shared" si="73"/>
        <v>79.73</v>
      </c>
      <c r="V804" s="4">
        <v>0</v>
      </c>
      <c r="W804" s="4"/>
      <c r="X804" s="28" t="str">
        <f t="shared" si="74"/>
        <v>CHOOSE FORMULA</v>
      </c>
      <c r="Y804" s="4"/>
      <c r="Z804" s="4">
        <v>120</v>
      </c>
    </row>
    <row r="805" spans="1:26">
      <c r="A805" s="1" t="s">
        <v>6</v>
      </c>
      <c r="B805" s="1" t="s">
        <v>491</v>
      </c>
      <c r="C805" s="1" t="s">
        <v>515</v>
      </c>
      <c r="D805" s="1" t="s">
        <v>331</v>
      </c>
      <c r="E805" s="1" t="s">
        <v>334</v>
      </c>
      <c r="F805" s="1" t="s">
        <v>335</v>
      </c>
      <c r="G805" s="4">
        <v>380</v>
      </c>
      <c r="H805" s="4">
        <v>0</v>
      </c>
      <c r="I805" s="4">
        <v>380</v>
      </c>
      <c r="J805" s="4">
        <v>32.42</v>
      </c>
      <c r="K805" s="4">
        <v>244.31</v>
      </c>
      <c r="L805" s="4">
        <v>76.5</v>
      </c>
      <c r="M805" s="4">
        <v>213.95</v>
      </c>
      <c r="N805" s="24">
        <f>IF(AND(B805="60",C805="32"),(J805/'FD Date'!$B$4*'FD Date'!$B$6+K805),(J805/Date!$B$4*Date!$B$6+K805))</f>
        <v>406.41</v>
      </c>
      <c r="O805" s="24">
        <f t="shared" si="70"/>
        <v>64.84</v>
      </c>
      <c r="P805" s="24">
        <f>K805/Date!$B$2*Date!$B$3+K805</f>
        <v>366.46500000000003</v>
      </c>
      <c r="Q805" s="24">
        <f>J805*Date!$B$3+K805</f>
        <v>373.99</v>
      </c>
      <c r="R805" s="24">
        <f t="shared" si="71"/>
        <v>683.26960130718942</v>
      </c>
      <c r="S805" s="24">
        <f>J805/2*Date!$B$7+K805</f>
        <v>373.99</v>
      </c>
      <c r="T805" s="24">
        <f t="shared" si="72"/>
        <v>380</v>
      </c>
      <c r="U805" s="24">
        <f t="shared" si="73"/>
        <v>244.31</v>
      </c>
      <c r="V805" s="4">
        <v>0</v>
      </c>
      <c r="W805" s="4"/>
      <c r="X805" s="28" t="str">
        <f t="shared" si="74"/>
        <v>CHOOSE FORMULA</v>
      </c>
      <c r="Y805" s="4"/>
      <c r="Z805" s="4">
        <v>473</v>
      </c>
    </row>
    <row r="806" spans="1:26">
      <c r="A806" s="1" t="s">
        <v>6</v>
      </c>
      <c r="B806" s="1" t="s">
        <v>491</v>
      </c>
      <c r="C806" s="1" t="s">
        <v>515</v>
      </c>
      <c r="D806" s="1" t="s">
        <v>331</v>
      </c>
      <c r="E806" s="1" t="s">
        <v>336</v>
      </c>
      <c r="F806" s="1" t="s">
        <v>337</v>
      </c>
      <c r="G806" s="4">
        <v>6180</v>
      </c>
      <c r="H806" s="4">
        <v>0</v>
      </c>
      <c r="I806" s="4">
        <v>6180</v>
      </c>
      <c r="J806" s="4">
        <v>501.32</v>
      </c>
      <c r="K806" s="4">
        <v>3777.56</v>
      </c>
      <c r="L806" s="4">
        <v>3672.07</v>
      </c>
      <c r="M806" s="4">
        <v>5879.66</v>
      </c>
      <c r="N806" s="24">
        <f>IF(AND(B806="60",C806="32"),(J806/'FD Date'!$B$4*'FD Date'!$B$6+K806),(J806/Date!$B$4*Date!$B$6+K806))</f>
        <v>6284.16</v>
      </c>
      <c r="O806" s="24">
        <f t="shared" si="70"/>
        <v>1002.64</v>
      </c>
      <c r="P806" s="24">
        <f>K806/Date!$B$2*Date!$B$3+K806</f>
        <v>5666.34</v>
      </c>
      <c r="Q806" s="24">
        <f>J806*Date!$B$3+K806</f>
        <v>5782.84</v>
      </c>
      <c r="R806" s="24">
        <f t="shared" si="71"/>
        <v>6048.5689078911892</v>
      </c>
      <c r="S806" s="24">
        <f>J806/2*Date!$B$7+K806</f>
        <v>5782.84</v>
      </c>
      <c r="T806" s="24">
        <f t="shared" si="72"/>
        <v>6180</v>
      </c>
      <c r="U806" s="24">
        <f t="shared" si="73"/>
        <v>3777.56</v>
      </c>
      <c r="V806" s="4">
        <v>0</v>
      </c>
      <c r="W806" s="4"/>
      <c r="X806" s="28" t="str">
        <f t="shared" si="74"/>
        <v>CHOOSE FORMULA</v>
      </c>
      <c r="Y806" s="4"/>
      <c r="Z806" s="4">
        <v>7289</v>
      </c>
    </row>
    <row r="807" spans="1:26">
      <c r="A807" s="1" t="s">
        <v>6</v>
      </c>
      <c r="B807" s="1" t="s">
        <v>491</v>
      </c>
      <c r="C807" s="1" t="s">
        <v>515</v>
      </c>
      <c r="D807" s="1" t="s">
        <v>331</v>
      </c>
      <c r="E807" s="1" t="s">
        <v>338</v>
      </c>
      <c r="F807" s="1" t="s">
        <v>339</v>
      </c>
      <c r="G807" s="4">
        <v>500</v>
      </c>
      <c r="H807" s="4">
        <v>0</v>
      </c>
      <c r="I807" s="4">
        <v>500</v>
      </c>
      <c r="J807" s="4">
        <v>0</v>
      </c>
      <c r="K807" s="4">
        <v>1000</v>
      </c>
      <c r="L807" s="4">
        <v>500</v>
      </c>
      <c r="M807" s="4">
        <v>500</v>
      </c>
      <c r="N807" s="24">
        <f>IF(AND(B807="60",C807="32"),(J807/'FD Date'!$B$4*'FD Date'!$B$6+K807),(J807/Date!$B$4*Date!$B$6+K807))</f>
        <v>1000</v>
      </c>
      <c r="O807" s="24">
        <f t="shared" si="70"/>
        <v>0</v>
      </c>
      <c r="P807" s="24">
        <f>K807/Date!$B$2*Date!$B$3+K807</f>
        <v>1500</v>
      </c>
      <c r="Q807" s="24">
        <f>J807*Date!$B$3+K807</f>
        <v>1000</v>
      </c>
      <c r="R807" s="24">
        <f t="shared" si="71"/>
        <v>1000</v>
      </c>
      <c r="S807" s="24">
        <f>J807/2*Date!$B$7+K807</f>
        <v>1000</v>
      </c>
      <c r="T807" s="24">
        <f t="shared" si="72"/>
        <v>500</v>
      </c>
      <c r="U807" s="24">
        <f t="shared" si="73"/>
        <v>1000</v>
      </c>
      <c r="V807" s="4">
        <v>0</v>
      </c>
      <c r="W807" s="4"/>
      <c r="X807" s="28" t="str">
        <f t="shared" si="74"/>
        <v>CHOOSE FORMULA</v>
      </c>
      <c r="Y807" s="4"/>
      <c r="Z807" s="4">
        <v>1000</v>
      </c>
    </row>
    <row r="808" spans="1:26">
      <c r="A808" s="1" t="s">
        <v>6</v>
      </c>
      <c r="B808" s="1" t="s">
        <v>491</v>
      </c>
      <c r="C808" s="1" t="s">
        <v>515</v>
      </c>
      <c r="D808" s="1" t="s">
        <v>331</v>
      </c>
      <c r="E808" s="1" t="s">
        <v>340</v>
      </c>
      <c r="F808" s="1" t="s">
        <v>341</v>
      </c>
      <c r="G808" s="4">
        <v>500</v>
      </c>
      <c r="H808" s="4">
        <v>0</v>
      </c>
      <c r="I808" s="4">
        <v>500</v>
      </c>
      <c r="J808" s="4">
        <v>20</v>
      </c>
      <c r="K808" s="4">
        <v>161.43</v>
      </c>
      <c r="L808" s="4">
        <v>298.57</v>
      </c>
      <c r="M808" s="4">
        <v>477.14</v>
      </c>
      <c r="N808" s="24">
        <f>IF(AND(B808="60",C808="32"),(J808/'FD Date'!$B$4*'FD Date'!$B$6+K808),(J808/Date!$B$4*Date!$B$6+K808))</f>
        <v>261.43</v>
      </c>
      <c r="O808" s="24">
        <f t="shared" si="70"/>
        <v>40</v>
      </c>
      <c r="P808" s="24">
        <f>K808/Date!$B$2*Date!$B$3+K808</f>
        <v>242.14500000000001</v>
      </c>
      <c r="Q808" s="24">
        <f>J808*Date!$B$3+K808</f>
        <v>241.43</v>
      </c>
      <c r="R808" s="24">
        <f t="shared" si="71"/>
        <v>257.97873262551497</v>
      </c>
      <c r="S808" s="24">
        <f>J808/2*Date!$B$7+K808</f>
        <v>241.43</v>
      </c>
      <c r="T808" s="24">
        <f t="shared" si="72"/>
        <v>500</v>
      </c>
      <c r="U808" s="24">
        <f t="shared" si="73"/>
        <v>161.43</v>
      </c>
      <c r="V808" s="4">
        <v>0</v>
      </c>
      <c r="W808" s="4"/>
      <c r="X808" s="28" t="str">
        <f t="shared" si="74"/>
        <v>CHOOSE FORMULA</v>
      </c>
      <c r="Y808" s="4"/>
      <c r="Z808" s="4">
        <v>301</v>
      </c>
    </row>
    <row r="809" spans="1:26">
      <c r="A809" s="1" t="s">
        <v>6</v>
      </c>
      <c r="B809" s="1" t="s">
        <v>491</v>
      </c>
      <c r="C809" s="1" t="s">
        <v>515</v>
      </c>
      <c r="D809" s="1" t="s">
        <v>342</v>
      </c>
      <c r="E809" s="1" t="s">
        <v>8</v>
      </c>
      <c r="F809" s="1" t="s">
        <v>343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24">
        <f>IF(AND(B809="60",C809="32"),(J809/'FD Date'!$B$4*'FD Date'!$B$6+K809),(J809/Date!$B$4*Date!$B$6+K809))</f>
        <v>0</v>
      </c>
      <c r="O809" s="24">
        <f t="shared" si="70"/>
        <v>0</v>
      </c>
      <c r="P809" s="24">
        <f>K809/Date!$B$2*Date!$B$3+K809</f>
        <v>0</v>
      </c>
      <c r="Q809" s="24">
        <f>J809*Date!$B$3+K809</f>
        <v>0</v>
      </c>
      <c r="R809" s="24">
        <f t="shared" si="71"/>
        <v>0</v>
      </c>
      <c r="S809" s="24">
        <f>J809/2*Date!$B$7+K809</f>
        <v>0</v>
      </c>
      <c r="T809" s="24">
        <f t="shared" si="72"/>
        <v>0</v>
      </c>
      <c r="U809" s="24">
        <f t="shared" si="73"/>
        <v>0</v>
      </c>
      <c r="V809" s="4">
        <v>0</v>
      </c>
      <c r="W809" s="4"/>
      <c r="X809" s="28" t="str">
        <f t="shared" si="74"/>
        <v>CHOOSE FORMULA</v>
      </c>
      <c r="Y809" s="4"/>
      <c r="Z809" s="4">
        <v>0</v>
      </c>
    </row>
    <row r="810" spans="1:26">
      <c r="A810" s="1" t="s">
        <v>6</v>
      </c>
      <c r="B810" s="1" t="s">
        <v>491</v>
      </c>
      <c r="C810" s="1" t="s">
        <v>515</v>
      </c>
      <c r="D810" s="1" t="s">
        <v>342</v>
      </c>
      <c r="E810" s="1" t="s">
        <v>13</v>
      </c>
      <c r="F810" s="1" t="s">
        <v>344</v>
      </c>
      <c r="G810" s="4">
        <v>18530</v>
      </c>
      <c r="H810" s="4">
        <v>0</v>
      </c>
      <c r="I810" s="4">
        <v>18530</v>
      </c>
      <c r="J810" s="4">
        <v>903.63</v>
      </c>
      <c r="K810" s="4">
        <v>7598.27</v>
      </c>
      <c r="L810" s="4">
        <v>8980.5300000000007</v>
      </c>
      <c r="M810" s="4">
        <v>15303.33</v>
      </c>
      <c r="N810" s="24">
        <f>IF(AND(B810="60",C810="32"),(J810/'FD Date'!$B$4*'FD Date'!$B$6+K810),(J810/Date!$B$4*Date!$B$6+K810))</f>
        <v>12116.42</v>
      </c>
      <c r="O810" s="24">
        <f t="shared" si="70"/>
        <v>1807.26</v>
      </c>
      <c r="P810" s="24">
        <f>K810/Date!$B$2*Date!$B$3+K810</f>
        <v>11397.405000000001</v>
      </c>
      <c r="Q810" s="24">
        <f>J810*Date!$B$3+K810</f>
        <v>11212.79</v>
      </c>
      <c r="R810" s="24">
        <f t="shared" si="71"/>
        <v>12947.880942338594</v>
      </c>
      <c r="S810" s="24">
        <f>J810/2*Date!$B$7+K810</f>
        <v>11212.79</v>
      </c>
      <c r="T810" s="24">
        <f t="shared" si="72"/>
        <v>18530</v>
      </c>
      <c r="U810" s="24">
        <f t="shared" si="73"/>
        <v>7598.27</v>
      </c>
      <c r="V810" s="4">
        <v>0</v>
      </c>
      <c r="W810" s="4"/>
      <c r="X810" s="28" t="str">
        <f t="shared" si="74"/>
        <v>CHOOSE FORMULA</v>
      </c>
      <c r="Y810" s="4"/>
      <c r="Z810" s="4">
        <v>13704</v>
      </c>
    </row>
    <row r="811" spans="1:26">
      <c r="A811" s="1" t="s">
        <v>6</v>
      </c>
      <c r="B811" s="1" t="s">
        <v>491</v>
      </c>
      <c r="C811" s="1" t="s">
        <v>515</v>
      </c>
      <c r="D811" s="1" t="s">
        <v>345</v>
      </c>
      <c r="E811" s="1" t="s">
        <v>8</v>
      </c>
      <c r="F811" s="1" t="s">
        <v>346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24">
        <f>IF(AND(B811="60",C811="32"),(J811/'FD Date'!$B$4*'FD Date'!$B$6+K811),(J811/Date!$B$4*Date!$B$6+K811))</f>
        <v>0</v>
      </c>
      <c r="O811" s="24">
        <f t="shared" si="70"/>
        <v>0</v>
      </c>
      <c r="P811" s="24">
        <f>K811/Date!$B$2*Date!$B$3+K811</f>
        <v>0</v>
      </c>
      <c r="Q811" s="24">
        <f>J811*Date!$B$3+K811</f>
        <v>0</v>
      </c>
      <c r="R811" s="24">
        <f t="shared" si="71"/>
        <v>0</v>
      </c>
      <c r="S811" s="24">
        <f>J811/2*Date!$B$7+K811</f>
        <v>0</v>
      </c>
      <c r="T811" s="24">
        <f t="shared" si="72"/>
        <v>0</v>
      </c>
      <c r="U811" s="24">
        <f t="shared" si="73"/>
        <v>0</v>
      </c>
      <c r="V811" s="4">
        <v>0</v>
      </c>
      <c r="W811" s="4"/>
      <c r="X811" s="28" t="str">
        <f t="shared" si="74"/>
        <v>CHOOSE FORMULA</v>
      </c>
      <c r="Y811" s="4"/>
      <c r="Z811" s="4">
        <v>0</v>
      </c>
    </row>
    <row r="812" spans="1:26">
      <c r="A812" s="1" t="s">
        <v>6</v>
      </c>
      <c r="B812" s="1" t="s">
        <v>491</v>
      </c>
      <c r="C812" s="1" t="s">
        <v>515</v>
      </c>
      <c r="D812" s="1" t="s">
        <v>347</v>
      </c>
      <c r="E812" s="1" t="s">
        <v>8</v>
      </c>
      <c r="F812" s="1" t="s">
        <v>348</v>
      </c>
      <c r="G812" s="4">
        <v>160</v>
      </c>
      <c r="H812" s="4">
        <v>0</v>
      </c>
      <c r="I812" s="4">
        <v>160</v>
      </c>
      <c r="J812" s="4">
        <v>-135.04</v>
      </c>
      <c r="K812" s="4">
        <v>34.36</v>
      </c>
      <c r="L812" s="4">
        <v>102.24</v>
      </c>
      <c r="M812" s="4">
        <v>126.56</v>
      </c>
      <c r="N812" s="24">
        <f>IF(AND(B812="60",C812="32"),(J812/'FD Date'!$B$4*'FD Date'!$B$6+K812),(J812/Date!$B$4*Date!$B$6+K812))</f>
        <v>-640.83999999999992</v>
      </c>
      <c r="O812" s="24">
        <f t="shared" si="70"/>
        <v>-270.08</v>
      </c>
      <c r="P812" s="24">
        <f>K812/Date!$B$2*Date!$B$3+K812</f>
        <v>51.54</v>
      </c>
      <c r="Q812" s="24">
        <f>J812*Date!$B$3+K812</f>
        <v>-505.79999999999995</v>
      </c>
      <c r="R812" s="24">
        <f t="shared" si="71"/>
        <v>42.533270735524262</v>
      </c>
      <c r="S812" s="24">
        <f>J812/2*Date!$B$7+K812</f>
        <v>-505.79999999999995</v>
      </c>
      <c r="T812" s="24">
        <f t="shared" si="72"/>
        <v>160</v>
      </c>
      <c r="U812" s="24">
        <f t="shared" si="73"/>
        <v>34.36</v>
      </c>
      <c r="V812" s="4">
        <v>0</v>
      </c>
      <c r="W812" s="4"/>
      <c r="X812" s="28" t="str">
        <f t="shared" si="74"/>
        <v>CHOOSE FORMULA</v>
      </c>
      <c r="Y812" s="4"/>
      <c r="Z812" s="4">
        <v>296</v>
      </c>
    </row>
    <row r="813" spans="1:26">
      <c r="A813" s="1" t="s">
        <v>6</v>
      </c>
      <c r="B813" s="1" t="s">
        <v>491</v>
      </c>
      <c r="C813" s="1" t="s">
        <v>515</v>
      </c>
      <c r="D813" s="1" t="s">
        <v>349</v>
      </c>
      <c r="E813" s="1" t="s">
        <v>8</v>
      </c>
      <c r="F813" s="1" t="s">
        <v>350</v>
      </c>
      <c r="G813" s="4">
        <v>0</v>
      </c>
      <c r="H813" s="4">
        <v>0</v>
      </c>
      <c r="I813" s="4">
        <v>0</v>
      </c>
      <c r="J813" s="4">
        <v>0</v>
      </c>
      <c r="K813" s="4">
        <v>9</v>
      </c>
      <c r="L813" s="4">
        <v>288</v>
      </c>
      <c r="M813" s="4">
        <v>504</v>
      </c>
      <c r="N813" s="24">
        <f>IF(AND(B813="60",C813="32"),(J813/'FD Date'!$B$4*'FD Date'!$B$6+K813),(J813/Date!$B$4*Date!$B$6+K813))</f>
        <v>9</v>
      </c>
      <c r="O813" s="24">
        <f t="shared" si="70"/>
        <v>0</v>
      </c>
      <c r="P813" s="24">
        <f>K813/Date!$B$2*Date!$B$3+K813</f>
        <v>13.5</v>
      </c>
      <c r="Q813" s="24">
        <f>J813*Date!$B$3+K813</f>
        <v>9</v>
      </c>
      <c r="R813" s="24">
        <f t="shared" si="71"/>
        <v>15.75</v>
      </c>
      <c r="S813" s="24">
        <f>J813/2*Date!$B$7+K813</f>
        <v>9</v>
      </c>
      <c r="T813" s="24">
        <f t="shared" si="72"/>
        <v>0</v>
      </c>
      <c r="U813" s="24">
        <f t="shared" si="73"/>
        <v>9</v>
      </c>
      <c r="V813" s="4">
        <v>0</v>
      </c>
      <c r="W813" s="4"/>
      <c r="X813" s="28" t="str">
        <f t="shared" si="74"/>
        <v>CHOOSE FORMULA</v>
      </c>
      <c r="Y813" s="4"/>
      <c r="Z813" s="4">
        <v>0</v>
      </c>
    </row>
    <row r="814" spans="1:26">
      <c r="A814" s="1" t="s">
        <v>6</v>
      </c>
      <c r="B814" s="1" t="s">
        <v>491</v>
      </c>
      <c r="C814" s="1" t="s">
        <v>515</v>
      </c>
      <c r="D814" s="1" t="s">
        <v>351</v>
      </c>
      <c r="E814" s="1" t="s">
        <v>8</v>
      </c>
      <c r="F814" s="1" t="s">
        <v>352</v>
      </c>
      <c r="G814" s="4">
        <v>1610</v>
      </c>
      <c r="H814" s="4">
        <v>0</v>
      </c>
      <c r="I814" s="4">
        <v>1610</v>
      </c>
      <c r="J814" s="4">
        <v>75.31</v>
      </c>
      <c r="K814" s="4">
        <v>653.28</v>
      </c>
      <c r="L814" s="4">
        <v>964.29</v>
      </c>
      <c r="M814" s="4">
        <v>1526.99</v>
      </c>
      <c r="N814" s="24">
        <f>IF(AND(B814="60",C814="32"),(J814/'FD Date'!$B$4*'FD Date'!$B$6+K814),(J814/Date!$B$4*Date!$B$6+K814))</f>
        <v>1029.83</v>
      </c>
      <c r="O814" s="24">
        <f t="shared" si="70"/>
        <v>150.62</v>
      </c>
      <c r="P814" s="24">
        <f>K814/Date!$B$2*Date!$B$3+K814</f>
        <v>979.92</v>
      </c>
      <c r="Q814" s="24">
        <f>J814*Date!$B$3+K814</f>
        <v>954.52</v>
      </c>
      <c r="R814" s="24">
        <f t="shared" si="71"/>
        <v>1034.4938008275519</v>
      </c>
      <c r="S814" s="24">
        <f>J814/2*Date!$B$7+K814</f>
        <v>954.52</v>
      </c>
      <c r="T814" s="24">
        <f t="shared" si="72"/>
        <v>1610</v>
      </c>
      <c r="U814" s="24">
        <f t="shared" si="73"/>
        <v>653.28</v>
      </c>
      <c r="V814" s="4">
        <v>0</v>
      </c>
      <c r="W814" s="4"/>
      <c r="X814" s="28" t="str">
        <f t="shared" si="74"/>
        <v>CHOOSE FORMULA</v>
      </c>
      <c r="Y814" s="4"/>
      <c r="Z814" s="4">
        <v>1004</v>
      </c>
    </row>
    <row r="815" spans="1:26">
      <c r="A815" s="1" t="s">
        <v>6</v>
      </c>
      <c r="B815" s="1" t="s">
        <v>491</v>
      </c>
      <c r="C815" s="1" t="s">
        <v>515</v>
      </c>
      <c r="D815" s="1" t="s">
        <v>355</v>
      </c>
      <c r="E815" s="1" t="s">
        <v>8</v>
      </c>
      <c r="F815" s="1" t="s">
        <v>356</v>
      </c>
      <c r="G815" s="4">
        <v>240</v>
      </c>
      <c r="H815" s="4">
        <v>0</v>
      </c>
      <c r="I815" s="4">
        <v>240</v>
      </c>
      <c r="J815" s="4">
        <v>12.06</v>
      </c>
      <c r="K815" s="4">
        <v>94.65</v>
      </c>
      <c r="L815" s="4">
        <v>142.57</v>
      </c>
      <c r="M815" s="4">
        <v>227.84</v>
      </c>
      <c r="N815" s="24">
        <f>IF(AND(B815="60",C815="32"),(J815/'FD Date'!$B$4*'FD Date'!$B$6+K815),(J815/Date!$B$4*Date!$B$6+K815))</f>
        <v>154.95000000000002</v>
      </c>
      <c r="O815" s="24">
        <f t="shared" si="70"/>
        <v>24.12</v>
      </c>
      <c r="P815" s="24">
        <f>K815/Date!$B$2*Date!$B$3+K815</f>
        <v>141.97500000000002</v>
      </c>
      <c r="Q815" s="24">
        <f>J815*Date!$B$3+K815</f>
        <v>142.89000000000001</v>
      </c>
      <c r="R815" s="24">
        <f t="shared" si="71"/>
        <v>151.25942344111667</v>
      </c>
      <c r="S815" s="24">
        <f>J815/2*Date!$B$7+K815</f>
        <v>142.89000000000001</v>
      </c>
      <c r="T815" s="24">
        <f t="shared" si="72"/>
        <v>240</v>
      </c>
      <c r="U815" s="24">
        <f t="shared" si="73"/>
        <v>94.65</v>
      </c>
      <c r="V815" s="4">
        <v>0</v>
      </c>
      <c r="W815" s="4"/>
      <c r="X815" s="28" t="str">
        <f t="shared" si="74"/>
        <v>CHOOSE FORMULA</v>
      </c>
      <c r="Y815" s="4"/>
      <c r="Z815" s="4">
        <v>143</v>
      </c>
    </row>
    <row r="816" spans="1:26">
      <c r="A816" s="1" t="s">
        <v>6</v>
      </c>
      <c r="B816" s="1" t="s">
        <v>491</v>
      </c>
      <c r="C816" s="1" t="s">
        <v>515</v>
      </c>
      <c r="D816" s="1" t="s">
        <v>357</v>
      </c>
      <c r="E816" s="1" t="s">
        <v>8</v>
      </c>
      <c r="F816" s="1" t="s">
        <v>358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24">
        <f>IF(AND(B816="60",C816="32"),(J816/'FD Date'!$B$4*'FD Date'!$B$6+K816),(J816/Date!$B$4*Date!$B$6+K816))</f>
        <v>0</v>
      </c>
      <c r="O816" s="24">
        <f t="shared" si="70"/>
        <v>0</v>
      </c>
      <c r="P816" s="24">
        <f>K816/Date!$B$2*Date!$B$3+K816</f>
        <v>0</v>
      </c>
      <c r="Q816" s="24">
        <f>J816*Date!$B$3+K816</f>
        <v>0</v>
      </c>
      <c r="R816" s="24">
        <f t="shared" si="71"/>
        <v>0</v>
      </c>
      <c r="S816" s="24">
        <f>J816/2*Date!$B$7+K816</f>
        <v>0</v>
      </c>
      <c r="T816" s="24">
        <f t="shared" si="72"/>
        <v>0</v>
      </c>
      <c r="U816" s="24">
        <f t="shared" si="73"/>
        <v>0</v>
      </c>
      <c r="V816" s="4">
        <v>0</v>
      </c>
      <c r="W816" s="4"/>
      <c r="X816" s="28" t="str">
        <f t="shared" si="74"/>
        <v>CHOOSE FORMULA</v>
      </c>
      <c r="Y816" s="4"/>
      <c r="Z816" s="4">
        <v>0</v>
      </c>
    </row>
    <row r="817" spans="1:26">
      <c r="A817" s="1" t="s">
        <v>6</v>
      </c>
      <c r="B817" s="1" t="s">
        <v>491</v>
      </c>
      <c r="C817" s="1" t="s">
        <v>515</v>
      </c>
      <c r="D817" s="1" t="s">
        <v>359</v>
      </c>
      <c r="E817" s="1" t="s">
        <v>8</v>
      </c>
      <c r="F817" s="1" t="s">
        <v>360</v>
      </c>
      <c r="G817" s="4">
        <v>1750</v>
      </c>
      <c r="H817" s="4">
        <v>0</v>
      </c>
      <c r="I817" s="4">
        <v>1750</v>
      </c>
      <c r="J817" s="4">
        <v>0</v>
      </c>
      <c r="K817" s="4">
        <v>0</v>
      </c>
      <c r="L817" s="4">
        <v>1750</v>
      </c>
      <c r="M817" s="4">
        <v>1750</v>
      </c>
      <c r="N817" s="24">
        <f>IF(AND(B817="60",C817="32"),(J817/'FD Date'!$B$4*'FD Date'!$B$6+K817),(J817/Date!$B$4*Date!$B$6+K817))</f>
        <v>0</v>
      </c>
      <c r="O817" s="24">
        <f t="shared" si="70"/>
        <v>0</v>
      </c>
      <c r="P817" s="24">
        <f>K817/Date!$B$2*Date!$B$3+K817</f>
        <v>0</v>
      </c>
      <c r="Q817" s="24">
        <f>J817*Date!$B$3+K817</f>
        <v>0</v>
      </c>
      <c r="R817" s="24">
        <f t="shared" si="71"/>
        <v>0</v>
      </c>
      <c r="S817" s="24">
        <f>J817/2*Date!$B$7+K817</f>
        <v>0</v>
      </c>
      <c r="T817" s="24">
        <f t="shared" si="72"/>
        <v>1750</v>
      </c>
      <c r="U817" s="24">
        <f t="shared" si="73"/>
        <v>0</v>
      </c>
      <c r="V817" s="4">
        <v>0</v>
      </c>
      <c r="W817" s="4"/>
      <c r="X817" s="28" t="str">
        <f t="shared" si="74"/>
        <v>CHOOSE FORMULA</v>
      </c>
      <c r="Y817" s="4"/>
      <c r="Z817" s="4">
        <v>1750</v>
      </c>
    </row>
    <row r="818" spans="1:26">
      <c r="A818" s="1" t="s">
        <v>6</v>
      </c>
      <c r="B818" s="1" t="s">
        <v>491</v>
      </c>
      <c r="C818" s="1" t="s">
        <v>515</v>
      </c>
      <c r="D818" s="1" t="s">
        <v>361</v>
      </c>
      <c r="E818" s="1" t="s">
        <v>8</v>
      </c>
      <c r="F818" s="1" t="s">
        <v>362</v>
      </c>
      <c r="G818" s="4">
        <v>130</v>
      </c>
      <c r="H818" s="4">
        <v>0</v>
      </c>
      <c r="I818" s="4">
        <v>130</v>
      </c>
      <c r="J818" s="4">
        <v>11.53</v>
      </c>
      <c r="K818" s="4">
        <v>3769.93</v>
      </c>
      <c r="L818" s="4">
        <v>1523.26</v>
      </c>
      <c r="M818" s="4">
        <v>2958.85</v>
      </c>
      <c r="N818" s="24">
        <f>IF(AND(B818="60",C818="32"),(J818/'FD Date'!$B$4*'FD Date'!$B$6+K818),(J818/Date!$B$4*Date!$B$6+K818))</f>
        <v>3827.58</v>
      </c>
      <c r="O818" s="24">
        <f t="shared" ref="O818:O881" si="75">J818*2</f>
        <v>23.06</v>
      </c>
      <c r="P818" s="24">
        <f>K818/Date!$B$2*Date!$B$3+K818</f>
        <v>5654.8949999999995</v>
      </c>
      <c r="Q818" s="24">
        <f>J818*Date!$B$3+K818</f>
        <v>3816.0499999999997</v>
      </c>
      <c r="R818" s="24">
        <f t="shared" ref="R818:R881" si="76">IF(OR(L818=0,M818=0),0,K818/(L818/M818))</f>
        <v>7322.8847212557284</v>
      </c>
      <c r="S818" s="24">
        <f>J818/2*Date!$B$7+K818</f>
        <v>3816.0499999999997</v>
      </c>
      <c r="T818" s="24">
        <f t="shared" ref="T818:T881" si="77">I818</f>
        <v>130</v>
      </c>
      <c r="U818" s="24">
        <f t="shared" ref="U818:U881" si="78">K818</f>
        <v>3769.93</v>
      </c>
      <c r="V818" s="4">
        <v>0</v>
      </c>
      <c r="W818" s="4"/>
      <c r="X818" s="28" t="str">
        <f t="shared" ref="X818:X881" si="79">IF($W818=1,($N818+$V818),IF($W818=2,($O818+$V818), IF($W818=3,($P818+$V818), IF($W818=4,($Q818+$V818), IF($W818=5,($R818+$V818), IF($W818=6,($S818+$V818), IF($W818=7,($T818+$V818), IF($W818=8,($U818+$V818),"CHOOSE FORMULA"))))))))</f>
        <v>CHOOSE FORMULA</v>
      </c>
      <c r="Y818" s="4"/>
      <c r="Z818" s="4">
        <v>8965</v>
      </c>
    </row>
    <row r="819" spans="1:26">
      <c r="A819" s="1" t="s">
        <v>6</v>
      </c>
      <c r="B819" s="1" t="s">
        <v>491</v>
      </c>
      <c r="C819" s="1" t="s">
        <v>515</v>
      </c>
      <c r="D819" s="1" t="s">
        <v>284</v>
      </c>
      <c r="E819" s="1" t="s">
        <v>8</v>
      </c>
      <c r="F819" s="1" t="s">
        <v>285</v>
      </c>
      <c r="G819" s="4">
        <v>1300</v>
      </c>
      <c r="H819" s="4">
        <v>0</v>
      </c>
      <c r="I819" s="4">
        <v>1300</v>
      </c>
      <c r="J819" s="4">
        <v>126.82</v>
      </c>
      <c r="K819" s="4">
        <v>406.94</v>
      </c>
      <c r="L819" s="4">
        <v>426.58</v>
      </c>
      <c r="M819" s="4">
        <v>910.7</v>
      </c>
      <c r="N819" s="24">
        <f>IF(AND(B819="60",C819="32"),(J819/'FD Date'!$B$4*'FD Date'!$B$6+K819),(J819/Date!$B$4*Date!$B$6+K819))</f>
        <v>1041.04</v>
      </c>
      <c r="O819" s="24">
        <f t="shared" si="75"/>
        <v>253.64</v>
      </c>
      <c r="P819" s="24">
        <f>K819/Date!$B$2*Date!$B$3+K819</f>
        <v>610.41</v>
      </c>
      <c r="Q819" s="24">
        <f>J819*Date!$B$3+K819</f>
        <v>914.22</v>
      </c>
      <c r="R819" s="24">
        <f t="shared" si="76"/>
        <v>868.7708237610766</v>
      </c>
      <c r="S819" s="24">
        <f>J819/2*Date!$B$7+K819</f>
        <v>914.22</v>
      </c>
      <c r="T819" s="24">
        <f t="shared" si="77"/>
        <v>1300</v>
      </c>
      <c r="U819" s="24">
        <f t="shared" si="78"/>
        <v>406.94</v>
      </c>
      <c r="V819" s="4">
        <v>0</v>
      </c>
      <c r="W819" s="4"/>
      <c r="X819" s="28" t="str">
        <f t="shared" si="79"/>
        <v>CHOOSE FORMULA</v>
      </c>
      <c r="Y819" s="4"/>
      <c r="Z819" s="4">
        <v>1300</v>
      </c>
    </row>
    <row r="820" spans="1:26">
      <c r="A820" s="1" t="s">
        <v>6</v>
      </c>
      <c r="B820" s="1" t="s">
        <v>491</v>
      </c>
      <c r="C820" s="1" t="s">
        <v>515</v>
      </c>
      <c r="D820" s="1" t="s">
        <v>286</v>
      </c>
      <c r="E820" s="1" t="s">
        <v>8</v>
      </c>
      <c r="F820" s="1" t="s">
        <v>287</v>
      </c>
      <c r="G820" s="4">
        <v>300</v>
      </c>
      <c r="H820" s="4">
        <v>0</v>
      </c>
      <c r="I820" s="4">
        <v>300</v>
      </c>
      <c r="J820" s="4">
        <v>0</v>
      </c>
      <c r="K820" s="4">
        <v>203.08</v>
      </c>
      <c r="L820" s="4">
        <v>0</v>
      </c>
      <c r="M820" s="4">
        <v>0</v>
      </c>
      <c r="N820" s="24">
        <f>IF(AND(B820="60",C820="32"),(J820/'FD Date'!$B$4*'FD Date'!$B$6+K820),(J820/Date!$B$4*Date!$B$6+K820))</f>
        <v>203.08</v>
      </c>
      <c r="O820" s="24">
        <f t="shared" si="75"/>
        <v>0</v>
      </c>
      <c r="P820" s="24">
        <f>K820/Date!$B$2*Date!$B$3+K820</f>
        <v>304.62</v>
      </c>
      <c r="Q820" s="24">
        <f>J820*Date!$B$3+K820</f>
        <v>203.08</v>
      </c>
      <c r="R820" s="24">
        <f t="shared" si="76"/>
        <v>0</v>
      </c>
      <c r="S820" s="24">
        <f>J820/2*Date!$B$7+K820</f>
        <v>203.08</v>
      </c>
      <c r="T820" s="24">
        <f t="shared" si="77"/>
        <v>300</v>
      </c>
      <c r="U820" s="24">
        <f t="shared" si="78"/>
        <v>203.08</v>
      </c>
      <c r="V820" s="4">
        <v>0</v>
      </c>
      <c r="W820" s="4"/>
      <c r="X820" s="28" t="str">
        <f t="shared" si="79"/>
        <v>CHOOSE FORMULA</v>
      </c>
      <c r="Y820" s="4"/>
      <c r="Z820" s="4">
        <v>300</v>
      </c>
    </row>
    <row r="821" spans="1:26">
      <c r="A821" s="1" t="s">
        <v>6</v>
      </c>
      <c r="B821" s="1" t="s">
        <v>491</v>
      </c>
      <c r="C821" s="1" t="s">
        <v>515</v>
      </c>
      <c r="D821" s="1" t="s">
        <v>363</v>
      </c>
      <c r="E821" s="1" t="s">
        <v>8</v>
      </c>
      <c r="F821" s="1" t="s">
        <v>364</v>
      </c>
      <c r="G821" s="4">
        <v>170</v>
      </c>
      <c r="H821" s="4">
        <v>0</v>
      </c>
      <c r="I821" s="4">
        <v>170</v>
      </c>
      <c r="J821" s="4">
        <v>0</v>
      </c>
      <c r="K821" s="4">
        <v>0</v>
      </c>
      <c r="L821" s="4">
        <v>0</v>
      </c>
      <c r="M821" s="4">
        <v>0</v>
      </c>
      <c r="N821" s="24">
        <f>IF(AND(B821="60",C821="32"),(J821/'FD Date'!$B$4*'FD Date'!$B$6+K821),(J821/Date!$B$4*Date!$B$6+K821))</f>
        <v>0</v>
      </c>
      <c r="O821" s="24">
        <f t="shared" si="75"/>
        <v>0</v>
      </c>
      <c r="P821" s="24">
        <f>K821/Date!$B$2*Date!$B$3+K821</f>
        <v>0</v>
      </c>
      <c r="Q821" s="24">
        <f>J821*Date!$B$3+K821</f>
        <v>0</v>
      </c>
      <c r="R821" s="24">
        <f t="shared" si="76"/>
        <v>0</v>
      </c>
      <c r="S821" s="24">
        <f>J821/2*Date!$B$7+K821</f>
        <v>0</v>
      </c>
      <c r="T821" s="24">
        <f t="shared" si="77"/>
        <v>170</v>
      </c>
      <c r="U821" s="24">
        <f t="shared" si="78"/>
        <v>0</v>
      </c>
      <c r="V821" s="4">
        <v>0</v>
      </c>
      <c r="W821" s="4"/>
      <c r="X821" s="28" t="str">
        <f t="shared" si="79"/>
        <v>CHOOSE FORMULA</v>
      </c>
      <c r="Y821" s="4"/>
      <c r="Z821" s="4">
        <v>170</v>
      </c>
    </row>
    <row r="822" spans="1:26">
      <c r="A822" s="1" t="s">
        <v>6</v>
      </c>
      <c r="B822" s="1" t="s">
        <v>491</v>
      </c>
      <c r="C822" s="1" t="s">
        <v>515</v>
      </c>
      <c r="D822" s="1" t="s">
        <v>365</v>
      </c>
      <c r="E822" s="1" t="s">
        <v>8</v>
      </c>
      <c r="F822" s="1" t="s">
        <v>366</v>
      </c>
      <c r="G822" s="4">
        <v>140</v>
      </c>
      <c r="H822" s="4">
        <v>0</v>
      </c>
      <c r="I822" s="4">
        <v>140</v>
      </c>
      <c r="J822" s="4">
        <v>0</v>
      </c>
      <c r="K822" s="4">
        <v>34.83</v>
      </c>
      <c r="L822" s="4">
        <v>53.83</v>
      </c>
      <c r="M822" s="4">
        <v>78.77</v>
      </c>
      <c r="N822" s="24">
        <f>IF(AND(B822="60",C822="32"),(J822/'FD Date'!$B$4*'FD Date'!$B$6+K822),(J822/Date!$B$4*Date!$B$6+K822))</f>
        <v>34.83</v>
      </c>
      <c r="O822" s="24">
        <f t="shared" si="75"/>
        <v>0</v>
      </c>
      <c r="P822" s="24">
        <f>K822/Date!$B$2*Date!$B$3+K822</f>
        <v>52.244999999999997</v>
      </c>
      <c r="Q822" s="24">
        <f>J822*Date!$B$3+K822</f>
        <v>34.83</v>
      </c>
      <c r="R822" s="24">
        <f t="shared" si="76"/>
        <v>50.96710198773917</v>
      </c>
      <c r="S822" s="24">
        <f>J822/2*Date!$B$7+K822</f>
        <v>34.83</v>
      </c>
      <c r="T822" s="24">
        <f t="shared" si="77"/>
        <v>140</v>
      </c>
      <c r="U822" s="24">
        <f t="shared" si="78"/>
        <v>34.83</v>
      </c>
      <c r="V822" s="4">
        <v>0</v>
      </c>
      <c r="W822" s="4"/>
      <c r="X822" s="28" t="str">
        <f t="shared" si="79"/>
        <v>CHOOSE FORMULA</v>
      </c>
      <c r="Y822" s="4"/>
      <c r="Z822" s="4">
        <v>140</v>
      </c>
    </row>
    <row r="823" spans="1:26">
      <c r="A823" s="1" t="s">
        <v>6</v>
      </c>
      <c r="B823" s="1" t="s">
        <v>491</v>
      </c>
      <c r="C823" s="1" t="s">
        <v>515</v>
      </c>
      <c r="D823" s="1" t="s">
        <v>367</v>
      </c>
      <c r="E823" s="1" t="s">
        <v>8</v>
      </c>
      <c r="F823" s="1" t="s">
        <v>368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24">
        <f>IF(AND(B823="60",C823="32"),(J823/'FD Date'!$B$4*'FD Date'!$B$6+K823),(J823/Date!$B$4*Date!$B$6+K823))</f>
        <v>0</v>
      </c>
      <c r="O823" s="24">
        <f t="shared" si="75"/>
        <v>0</v>
      </c>
      <c r="P823" s="24">
        <f>K823/Date!$B$2*Date!$B$3+K823</f>
        <v>0</v>
      </c>
      <c r="Q823" s="24">
        <f>J823*Date!$B$3+K823</f>
        <v>0</v>
      </c>
      <c r="R823" s="24">
        <f t="shared" si="76"/>
        <v>0</v>
      </c>
      <c r="S823" s="24">
        <f>J823/2*Date!$B$7+K823</f>
        <v>0</v>
      </c>
      <c r="T823" s="24">
        <f t="shared" si="77"/>
        <v>0</v>
      </c>
      <c r="U823" s="24">
        <f t="shared" si="78"/>
        <v>0</v>
      </c>
      <c r="V823" s="4">
        <v>0</v>
      </c>
      <c r="W823" s="4"/>
      <c r="X823" s="28" t="str">
        <f t="shared" si="79"/>
        <v>CHOOSE FORMULA</v>
      </c>
      <c r="Y823" s="4"/>
      <c r="Z823" s="4">
        <v>0</v>
      </c>
    </row>
    <row r="824" spans="1:26">
      <c r="A824" s="1" t="s">
        <v>6</v>
      </c>
      <c r="B824" s="1" t="s">
        <v>491</v>
      </c>
      <c r="C824" s="1" t="s">
        <v>515</v>
      </c>
      <c r="D824" s="1" t="s">
        <v>388</v>
      </c>
      <c r="E824" s="1" t="s">
        <v>8</v>
      </c>
      <c r="F824" s="1" t="s">
        <v>389</v>
      </c>
      <c r="G824" s="4">
        <v>1200</v>
      </c>
      <c r="H824" s="4">
        <v>0</v>
      </c>
      <c r="I824" s="4">
        <v>1200</v>
      </c>
      <c r="J824" s="4">
        <v>40.380000000000003</v>
      </c>
      <c r="K824" s="4">
        <v>277.99</v>
      </c>
      <c r="L824" s="4">
        <v>242.42</v>
      </c>
      <c r="M824" s="4">
        <v>386.77</v>
      </c>
      <c r="N824" s="24">
        <f>IF(AND(B824="60",C824="32"),(J824/'FD Date'!$B$4*'FD Date'!$B$6+K824),(J824/Date!$B$4*Date!$B$6+K824))</f>
        <v>479.89</v>
      </c>
      <c r="O824" s="24">
        <f t="shared" si="75"/>
        <v>80.760000000000005</v>
      </c>
      <c r="P824" s="24">
        <f>K824/Date!$B$2*Date!$B$3+K824</f>
        <v>416.98500000000001</v>
      </c>
      <c r="Q824" s="24">
        <f>J824*Date!$B$3+K824</f>
        <v>439.51</v>
      </c>
      <c r="R824" s="24">
        <f t="shared" si="76"/>
        <v>443.52030484283478</v>
      </c>
      <c r="S824" s="24">
        <f>J824/2*Date!$B$7+K824</f>
        <v>439.51</v>
      </c>
      <c r="T824" s="24">
        <f t="shared" si="77"/>
        <v>1200</v>
      </c>
      <c r="U824" s="24">
        <f t="shared" si="78"/>
        <v>277.99</v>
      </c>
      <c r="V824" s="4">
        <v>0</v>
      </c>
      <c r="W824" s="4"/>
      <c r="X824" s="28" t="str">
        <f t="shared" si="79"/>
        <v>CHOOSE FORMULA</v>
      </c>
      <c r="Y824" s="4"/>
      <c r="Z824" s="4">
        <v>600</v>
      </c>
    </row>
    <row r="825" spans="1:26">
      <c r="A825" s="1" t="s">
        <v>6</v>
      </c>
      <c r="B825" s="1" t="s">
        <v>491</v>
      </c>
      <c r="C825" s="1" t="s">
        <v>515</v>
      </c>
      <c r="D825" s="1" t="s">
        <v>425</v>
      </c>
      <c r="E825" s="1" t="s">
        <v>8</v>
      </c>
      <c r="F825" s="1" t="s">
        <v>426</v>
      </c>
      <c r="G825" s="4">
        <v>800</v>
      </c>
      <c r="H825" s="4">
        <v>0</v>
      </c>
      <c r="I825" s="4">
        <v>800</v>
      </c>
      <c r="J825" s="4">
        <v>0</v>
      </c>
      <c r="K825" s="4">
        <v>208</v>
      </c>
      <c r="L825" s="4">
        <v>420.64</v>
      </c>
      <c r="M825" s="4">
        <v>420.64</v>
      </c>
      <c r="N825" s="24">
        <f>IF(AND(B825="60",C825="32"),(J825/'FD Date'!$B$4*'FD Date'!$B$6+K825),(J825/Date!$B$4*Date!$B$6+K825))</f>
        <v>208</v>
      </c>
      <c r="O825" s="24">
        <f t="shared" si="75"/>
        <v>0</v>
      </c>
      <c r="P825" s="24">
        <f>K825/Date!$B$2*Date!$B$3+K825</f>
        <v>312</v>
      </c>
      <c r="Q825" s="24">
        <f>J825*Date!$B$3+K825</f>
        <v>208</v>
      </c>
      <c r="R825" s="24">
        <f t="shared" si="76"/>
        <v>208</v>
      </c>
      <c r="S825" s="24">
        <f>J825/2*Date!$B$7+K825</f>
        <v>208</v>
      </c>
      <c r="T825" s="24">
        <f t="shared" si="77"/>
        <v>800</v>
      </c>
      <c r="U825" s="24">
        <f t="shared" si="78"/>
        <v>208</v>
      </c>
      <c r="V825" s="4">
        <v>0</v>
      </c>
      <c r="W825" s="4"/>
      <c r="X825" s="28" t="str">
        <f t="shared" si="79"/>
        <v>CHOOSE FORMULA</v>
      </c>
      <c r="Y825" s="4"/>
      <c r="Z825" s="4">
        <v>800</v>
      </c>
    </row>
    <row r="826" spans="1:26">
      <c r="A826" s="1" t="s">
        <v>6</v>
      </c>
      <c r="B826" s="1" t="s">
        <v>491</v>
      </c>
      <c r="C826" s="1" t="s">
        <v>515</v>
      </c>
      <c r="D826" s="1" t="s">
        <v>371</v>
      </c>
      <c r="E826" s="1" t="s">
        <v>8</v>
      </c>
      <c r="F826" s="1" t="s">
        <v>402</v>
      </c>
      <c r="G826" s="4">
        <v>550</v>
      </c>
      <c r="H826" s="4">
        <v>0</v>
      </c>
      <c r="I826" s="4">
        <v>550</v>
      </c>
      <c r="J826" s="4">
        <v>210.94</v>
      </c>
      <c r="K826" s="4">
        <v>210.94</v>
      </c>
      <c r="L826" s="4">
        <v>0</v>
      </c>
      <c r="M826" s="4">
        <v>531.03</v>
      </c>
      <c r="N826" s="24">
        <f>IF(AND(B826="60",C826="32"),(J826/'FD Date'!$B$4*'FD Date'!$B$6+K826),(J826/Date!$B$4*Date!$B$6+K826))</f>
        <v>1265.6400000000001</v>
      </c>
      <c r="O826" s="24">
        <f t="shared" si="75"/>
        <v>421.88</v>
      </c>
      <c r="P826" s="24">
        <f>K826/Date!$B$2*Date!$B$3+K826</f>
        <v>316.40999999999997</v>
      </c>
      <c r="Q826" s="24">
        <f>J826*Date!$B$3+K826</f>
        <v>1054.7</v>
      </c>
      <c r="R826" s="24">
        <f t="shared" si="76"/>
        <v>0</v>
      </c>
      <c r="S826" s="24">
        <f>J826/2*Date!$B$7+K826</f>
        <v>1054.7</v>
      </c>
      <c r="T826" s="24">
        <f t="shared" si="77"/>
        <v>550</v>
      </c>
      <c r="U826" s="24">
        <f t="shared" si="78"/>
        <v>210.94</v>
      </c>
      <c r="V826" s="4">
        <v>0</v>
      </c>
      <c r="W826" s="4"/>
      <c r="X826" s="28" t="str">
        <f t="shared" si="79"/>
        <v>CHOOSE FORMULA</v>
      </c>
      <c r="Y826" s="4"/>
      <c r="Z826" s="4">
        <v>550</v>
      </c>
    </row>
    <row r="827" spans="1:26">
      <c r="A827" s="1" t="s">
        <v>6</v>
      </c>
      <c r="B827" s="1" t="s">
        <v>491</v>
      </c>
      <c r="C827" s="1" t="s">
        <v>515</v>
      </c>
      <c r="D827" s="1" t="s">
        <v>375</v>
      </c>
      <c r="E827" s="1" t="s">
        <v>8</v>
      </c>
      <c r="F827" s="1" t="s">
        <v>376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24">
        <f>IF(AND(B827="60",C827="32"),(J827/'FD Date'!$B$4*'FD Date'!$B$6+K827),(J827/Date!$B$4*Date!$B$6+K827))</f>
        <v>0</v>
      </c>
      <c r="O827" s="24">
        <f t="shared" si="75"/>
        <v>0</v>
      </c>
      <c r="P827" s="24">
        <f>K827/Date!$B$2*Date!$B$3+K827</f>
        <v>0</v>
      </c>
      <c r="Q827" s="24">
        <f>J827*Date!$B$3+K827</f>
        <v>0</v>
      </c>
      <c r="R827" s="24">
        <f t="shared" si="76"/>
        <v>0</v>
      </c>
      <c r="S827" s="24">
        <f>J827/2*Date!$B$7+K827</f>
        <v>0</v>
      </c>
      <c r="T827" s="24">
        <f t="shared" si="77"/>
        <v>0</v>
      </c>
      <c r="U827" s="24">
        <f t="shared" si="78"/>
        <v>0</v>
      </c>
      <c r="V827" s="4">
        <v>0</v>
      </c>
      <c r="W827" s="4"/>
      <c r="X827" s="28" t="str">
        <f t="shared" si="79"/>
        <v>CHOOSE FORMULA</v>
      </c>
      <c r="Y827" s="4"/>
      <c r="Z827" s="4">
        <v>0</v>
      </c>
    </row>
    <row r="828" spans="1:26">
      <c r="A828" s="1" t="s">
        <v>6</v>
      </c>
      <c r="B828" s="1" t="s">
        <v>491</v>
      </c>
      <c r="C828" s="1" t="s">
        <v>515</v>
      </c>
      <c r="D828" s="1" t="s">
        <v>297</v>
      </c>
      <c r="E828" s="1" t="s">
        <v>8</v>
      </c>
      <c r="F828" s="1" t="s">
        <v>298</v>
      </c>
      <c r="G828" s="4">
        <v>300</v>
      </c>
      <c r="H828" s="4">
        <v>0</v>
      </c>
      <c r="I828" s="4">
        <v>300</v>
      </c>
      <c r="J828" s="4">
        <v>24.07</v>
      </c>
      <c r="K828" s="4">
        <v>270.35000000000002</v>
      </c>
      <c r="L828" s="4">
        <v>223.93</v>
      </c>
      <c r="M828" s="4">
        <v>320.20999999999998</v>
      </c>
      <c r="N828" s="24">
        <f>IF(AND(B828="60",C828="32"),(J828/'FD Date'!$B$4*'FD Date'!$B$6+K828),(J828/Date!$B$4*Date!$B$6+K828))</f>
        <v>390.70000000000005</v>
      </c>
      <c r="O828" s="24">
        <f t="shared" si="75"/>
        <v>48.14</v>
      </c>
      <c r="P828" s="24">
        <f>K828/Date!$B$2*Date!$B$3+K828</f>
        <v>405.52500000000003</v>
      </c>
      <c r="Q828" s="24">
        <f>J828*Date!$B$3+K828</f>
        <v>366.63</v>
      </c>
      <c r="R828" s="24">
        <f t="shared" si="76"/>
        <v>386.58854776046087</v>
      </c>
      <c r="S828" s="24">
        <f>J828/2*Date!$B$7+K828</f>
        <v>366.63</v>
      </c>
      <c r="T828" s="24">
        <f t="shared" si="77"/>
        <v>300</v>
      </c>
      <c r="U828" s="24">
        <f t="shared" si="78"/>
        <v>270.35000000000002</v>
      </c>
      <c r="V828" s="4">
        <v>0</v>
      </c>
      <c r="W828" s="4"/>
      <c r="X828" s="28" t="str">
        <f t="shared" si="79"/>
        <v>CHOOSE FORMULA</v>
      </c>
      <c r="Y828" s="4"/>
      <c r="Z828" s="4">
        <v>300</v>
      </c>
    </row>
    <row r="829" spans="1:26">
      <c r="A829" s="1" t="s">
        <v>6</v>
      </c>
      <c r="B829" s="1" t="s">
        <v>491</v>
      </c>
      <c r="C829" s="1" t="s">
        <v>515</v>
      </c>
      <c r="D829" s="1" t="s">
        <v>299</v>
      </c>
      <c r="E829" s="1" t="s">
        <v>8</v>
      </c>
      <c r="F829" s="1" t="s">
        <v>300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24">
        <f>IF(AND(B829="60",C829="32"),(J829/'FD Date'!$B$4*'FD Date'!$B$6+K829),(J829/Date!$B$4*Date!$B$6+K829))</f>
        <v>0</v>
      </c>
      <c r="O829" s="24">
        <f t="shared" si="75"/>
        <v>0</v>
      </c>
      <c r="P829" s="24">
        <f>K829/Date!$B$2*Date!$B$3+K829</f>
        <v>0</v>
      </c>
      <c r="Q829" s="24">
        <f>J829*Date!$B$3+K829</f>
        <v>0</v>
      </c>
      <c r="R829" s="24">
        <f t="shared" si="76"/>
        <v>0</v>
      </c>
      <c r="S829" s="24">
        <f>J829/2*Date!$B$7+K829</f>
        <v>0</v>
      </c>
      <c r="T829" s="24">
        <f t="shared" si="77"/>
        <v>0</v>
      </c>
      <c r="U829" s="24">
        <f t="shared" si="78"/>
        <v>0</v>
      </c>
      <c r="V829" s="4">
        <v>0</v>
      </c>
      <c r="W829" s="4"/>
      <c r="X829" s="28" t="str">
        <f t="shared" si="79"/>
        <v>CHOOSE FORMULA</v>
      </c>
      <c r="Y829" s="4"/>
      <c r="Z829" s="4">
        <v>0</v>
      </c>
    </row>
    <row r="830" spans="1:26">
      <c r="A830" s="1" t="s">
        <v>6</v>
      </c>
      <c r="B830" s="1" t="s">
        <v>491</v>
      </c>
      <c r="C830" s="1" t="s">
        <v>515</v>
      </c>
      <c r="D830" s="1" t="s">
        <v>301</v>
      </c>
      <c r="E830" s="1" t="s">
        <v>8</v>
      </c>
      <c r="F830" s="1" t="s">
        <v>302</v>
      </c>
      <c r="G830" s="4">
        <v>710</v>
      </c>
      <c r="H830" s="4">
        <v>0</v>
      </c>
      <c r="I830" s="4">
        <v>710</v>
      </c>
      <c r="J830" s="4">
        <v>0</v>
      </c>
      <c r="K830" s="4">
        <v>13.86</v>
      </c>
      <c r="L830" s="4">
        <v>0</v>
      </c>
      <c r="M830" s="4">
        <v>0</v>
      </c>
      <c r="N830" s="24">
        <f>IF(AND(B830="60",C830="32"),(J830/'FD Date'!$B$4*'FD Date'!$B$6+K830),(J830/Date!$B$4*Date!$B$6+K830))</f>
        <v>13.86</v>
      </c>
      <c r="O830" s="24">
        <f t="shared" si="75"/>
        <v>0</v>
      </c>
      <c r="P830" s="24">
        <f>K830/Date!$B$2*Date!$B$3+K830</f>
        <v>20.79</v>
      </c>
      <c r="Q830" s="24">
        <f>J830*Date!$B$3+K830</f>
        <v>13.86</v>
      </c>
      <c r="R830" s="24">
        <f t="shared" si="76"/>
        <v>0</v>
      </c>
      <c r="S830" s="24">
        <f>J830/2*Date!$B$7+K830</f>
        <v>13.86</v>
      </c>
      <c r="T830" s="24">
        <f t="shared" si="77"/>
        <v>710</v>
      </c>
      <c r="U830" s="24">
        <f t="shared" si="78"/>
        <v>13.86</v>
      </c>
      <c r="V830" s="4">
        <v>0</v>
      </c>
      <c r="W830" s="4"/>
      <c r="X830" s="28" t="str">
        <f t="shared" si="79"/>
        <v>CHOOSE FORMULA</v>
      </c>
      <c r="Y830" s="4"/>
      <c r="Z830" s="4">
        <v>550</v>
      </c>
    </row>
    <row r="831" spans="1:26">
      <c r="A831" s="1" t="s">
        <v>6</v>
      </c>
      <c r="B831" s="1" t="s">
        <v>491</v>
      </c>
      <c r="C831" s="1" t="s">
        <v>515</v>
      </c>
      <c r="D831" s="1" t="s">
        <v>303</v>
      </c>
      <c r="E831" s="1" t="s">
        <v>8</v>
      </c>
      <c r="F831" s="1" t="s">
        <v>304</v>
      </c>
      <c r="G831" s="4">
        <v>200</v>
      </c>
      <c r="H831" s="4">
        <v>0</v>
      </c>
      <c r="I831" s="4">
        <v>200</v>
      </c>
      <c r="J831" s="4">
        <v>0</v>
      </c>
      <c r="K831" s="4">
        <v>100</v>
      </c>
      <c r="L831" s="4">
        <v>55</v>
      </c>
      <c r="M831" s="4">
        <v>55</v>
      </c>
      <c r="N831" s="24">
        <f>IF(AND(B831="60",C831="32"),(J831/'FD Date'!$B$4*'FD Date'!$B$6+K831),(J831/Date!$B$4*Date!$B$6+K831))</f>
        <v>100</v>
      </c>
      <c r="O831" s="24">
        <f t="shared" si="75"/>
        <v>0</v>
      </c>
      <c r="P831" s="24">
        <f>K831/Date!$B$2*Date!$B$3+K831</f>
        <v>150</v>
      </c>
      <c r="Q831" s="24">
        <f>J831*Date!$B$3+K831</f>
        <v>100</v>
      </c>
      <c r="R831" s="24">
        <f t="shared" si="76"/>
        <v>100</v>
      </c>
      <c r="S831" s="24">
        <f>J831/2*Date!$B$7+K831</f>
        <v>100</v>
      </c>
      <c r="T831" s="24">
        <f t="shared" si="77"/>
        <v>200</v>
      </c>
      <c r="U831" s="24">
        <f t="shared" si="78"/>
        <v>100</v>
      </c>
      <c r="V831" s="4">
        <v>0</v>
      </c>
      <c r="W831" s="4"/>
      <c r="X831" s="28" t="str">
        <f t="shared" si="79"/>
        <v>CHOOSE FORMULA</v>
      </c>
      <c r="Y831" s="4"/>
      <c r="Z831" s="4">
        <v>200</v>
      </c>
    </row>
    <row r="832" spans="1:26">
      <c r="A832" s="1" t="s">
        <v>6</v>
      </c>
      <c r="B832" s="1" t="s">
        <v>491</v>
      </c>
      <c r="C832" s="1" t="s">
        <v>515</v>
      </c>
      <c r="D832" s="1" t="s">
        <v>305</v>
      </c>
      <c r="E832" s="1" t="s">
        <v>8</v>
      </c>
      <c r="F832" s="1" t="s">
        <v>306</v>
      </c>
      <c r="G832" s="4">
        <v>150</v>
      </c>
      <c r="H832" s="4">
        <v>0</v>
      </c>
      <c r="I832" s="4">
        <v>150</v>
      </c>
      <c r="J832" s="4">
        <v>0</v>
      </c>
      <c r="K832" s="4">
        <v>0</v>
      </c>
      <c r="L832" s="4">
        <v>45</v>
      </c>
      <c r="M832" s="4">
        <v>95</v>
      </c>
      <c r="N832" s="24">
        <f>IF(AND(B832="60",C832="32"),(J832/'FD Date'!$B$4*'FD Date'!$B$6+K832),(J832/Date!$B$4*Date!$B$6+K832))</f>
        <v>0</v>
      </c>
      <c r="O832" s="24">
        <f t="shared" si="75"/>
        <v>0</v>
      </c>
      <c r="P832" s="24">
        <f>K832/Date!$B$2*Date!$B$3+K832</f>
        <v>0</v>
      </c>
      <c r="Q832" s="24">
        <f>J832*Date!$B$3+K832</f>
        <v>0</v>
      </c>
      <c r="R832" s="24">
        <f t="shared" si="76"/>
        <v>0</v>
      </c>
      <c r="S832" s="24">
        <f>J832/2*Date!$B$7+K832</f>
        <v>0</v>
      </c>
      <c r="T832" s="24">
        <f t="shared" si="77"/>
        <v>150</v>
      </c>
      <c r="U832" s="24">
        <f t="shared" si="78"/>
        <v>0</v>
      </c>
      <c r="V832" s="4">
        <v>0</v>
      </c>
      <c r="W832" s="4"/>
      <c r="X832" s="28" t="str">
        <f t="shared" si="79"/>
        <v>CHOOSE FORMULA</v>
      </c>
      <c r="Y832" s="4"/>
      <c r="Z832" s="4">
        <v>0</v>
      </c>
    </row>
    <row r="833" spans="1:26">
      <c r="A833" s="1" t="s">
        <v>6</v>
      </c>
      <c r="B833" s="1" t="s">
        <v>491</v>
      </c>
      <c r="C833" s="1" t="s">
        <v>515</v>
      </c>
      <c r="D833" s="1" t="s">
        <v>313</v>
      </c>
      <c r="E833" s="1" t="s">
        <v>8</v>
      </c>
      <c r="F833" s="1" t="s">
        <v>314</v>
      </c>
      <c r="G833" s="4">
        <v>100</v>
      </c>
      <c r="H833" s="4">
        <v>0</v>
      </c>
      <c r="I833" s="4">
        <v>100</v>
      </c>
      <c r="J833" s="4">
        <v>0</v>
      </c>
      <c r="K833" s="4">
        <v>0</v>
      </c>
      <c r="L833" s="4">
        <v>0</v>
      </c>
      <c r="M833" s="4">
        <v>0</v>
      </c>
      <c r="N833" s="24">
        <f>IF(AND(B833="60",C833="32"),(J833/'FD Date'!$B$4*'FD Date'!$B$6+K833),(J833/Date!$B$4*Date!$B$6+K833))</f>
        <v>0</v>
      </c>
      <c r="O833" s="24">
        <f t="shared" si="75"/>
        <v>0</v>
      </c>
      <c r="P833" s="24">
        <f>K833/Date!$B$2*Date!$B$3+K833</f>
        <v>0</v>
      </c>
      <c r="Q833" s="24">
        <f>J833*Date!$B$3+K833</f>
        <v>0</v>
      </c>
      <c r="R833" s="24">
        <f t="shared" si="76"/>
        <v>0</v>
      </c>
      <c r="S833" s="24">
        <f>J833/2*Date!$B$7+K833</f>
        <v>0</v>
      </c>
      <c r="T833" s="24">
        <f t="shared" si="77"/>
        <v>100</v>
      </c>
      <c r="U833" s="24">
        <f t="shared" si="78"/>
        <v>0</v>
      </c>
      <c r="V833" s="4">
        <v>0</v>
      </c>
      <c r="W833" s="4"/>
      <c r="X833" s="28" t="str">
        <f t="shared" si="79"/>
        <v>CHOOSE FORMULA</v>
      </c>
      <c r="Y833" s="4"/>
      <c r="Z833" s="4">
        <v>0</v>
      </c>
    </row>
    <row r="834" spans="1:26">
      <c r="A834" s="1" t="s">
        <v>6</v>
      </c>
      <c r="B834" s="1" t="s">
        <v>491</v>
      </c>
      <c r="C834" s="1" t="s">
        <v>515</v>
      </c>
      <c r="D834" s="1" t="s">
        <v>410</v>
      </c>
      <c r="E834" s="1" t="s">
        <v>8</v>
      </c>
      <c r="F834" s="1" t="s">
        <v>411</v>
      </c>
      <c r="G834" s="4">
        <v>2300</v>
      </c>
      <c r="H834" s="4">
        <v>0</v>
      </c>
      <c r="I834" s="4">
        <v>2300</v>
      </c>
      <c r="J834" s="4">
        <v>0</v>
      </c>
      <c r="K834" s="4">
        <v>5153.8999999999996</v>
      </c>
      <c r="L834" s="4">
        <v>1659.22</v>
      </c>
      <c r="M834" s="4">
        <v>2301.34</v>
      </c>
      <c r="N834" s="24">
        <f>IF(AND(B834="60",C834="32"),(J834/'FD Date'!$B$4*'FD Date'!$B$6+K834),(J834/Date!$B$4*Date!$B$6+K834))</f>
        <v>5153.8999999999996</v>
      </c>
      <c r="O834" s="24">
        <f t="shared" si="75"/>
        <v>0</v>
      </c>
      <c r="P834" s="24">
        <f>K834/Date!$B$2*Date!$B$3+K834</f>
        <v>7730.8499999999995</v>
      </c>
      <c r="Q834" s="24">
        <f>J834*Date!$B$3+K834</f>
        <v>5153.8999999999996</v>
      </c>
      <c r="R834" s="24">
        <f t="shared" si="76"/>
        <v>7148.4650775665677</v>
      </c>
      <c r="S834" s="24">
        <f>J834/2*Date!$B$7+K834</f>
        <v>5153.8999999999996</v>
      </c>
      <c r="T834" s="24">
        <f t="shared" si="77"/>
        <v>2300</v>
      </c>
      <c r="U834" s="24">
        <f t="shared" si="78"/>
        <v>5153.8999999999996</v>
      </c>
      <c r="V834" s="4">
        <v>0</v>
      </c>
      <c r="W834" s="4"/>
      <c r="X834" s="28" t="str">
        <f t="shared" si="79"/>
        <v>CHOOSE FORMULA</v>
      </c>
      <c r="Y834" s="4"/>
      <c r="Z834" s="4">
        <v>6467</v>
      </c>
    </row>
    <row r="835" spans="1:26">
      <c r="A835" s="1" t="s">
        <v>6</v>
      </c>
      <c r="B835" s="1" t="s">
        <v>516</v>
      </c>
      <c r="C835" s="1" t="s">
        <v>451</v>
      </c>
      <c r="D835" s="1" t="s">
        <v>315</v>
      </c>
      <c r="E835" s="1" t="s">
        <v>13</v>
      </c>
      <c r="F835" s="1" t="s">
        <v>316</v>
      </c>
      <c r="G835" s="4">
        <v>0</v>
      </c>
      <c r="H835" s="4">
        <v>0</v>
      </c>
      <c r="I835" s="4">
        <v>0</v>
      </c>
      <c r="J835" s="4">
        <v>0</v>
      </c>
      <c r="K835" s="4">
        <v>3905.35</v>
      </c>
      <c r="L835" s="4">
        <v>2060.58</v>
      </c>
      <c r="M835" s="4">
        <v>3756.4</v>
      </c>
      <c r="N835" s="24">
        <f>IF(AND(B835="60",C835="32"),(J835/'FD Date'!$B$4*'FD Date'!$B$6+K835),(J835/Date!$B$4*Date!$B$6+K835))</f>
        <v>3905.35</v>
      </c>
      <c r="O835" s="24">
        <f t="shared" si="75"/>
        <v>0</v>
      </c>
      <c r="P835" s="24">
        <f>K835/Date!$B$2*Date!$B$3+K835</f>
        <v>5858.0249999999996</v>
      </c>
      <c r="Q835" s="24">
        <f>J835*Date!$B$3+K835</f>
        <v>3905.35</v>
      </c>
      <c r="R835" s="24">
        <f t="shared" si="76"/>
        <v>7119.38228071708</v>
      </c>
      <c r="S835" s="24">
        <f>J835/2*Date!$B$7+K835</f>
        <v>3905.35</v>
      </c>
      <c r="T835" s="24">
        <f t="shared" si="77"/>
        <v>0</v>
      </c>
      <c r="U835" s="24">
        <f t="shared" si="78"/>
        <v>3905.35</v>
      </c>
      <c r="V835" s="4">
        <v>0</v>
      </c>
      <c r="W835" s="4"/>
      <c r="X835" s="28" t="str">
        <f t="shared" si="79"/>
        <v>CHOOSE FORMULA</v>
      </c>
      <c r="Y835" s="4"/>
      <c r="Z835" s="4">
        <v>3906</v>
      </c>
    </row>
    <row r="836" spans="1:26">
      <c r="A836" s="1" t="s">
        <v>6</v>
      </c>
      <c r="B836" s="1" t="s">
        <v>516</v>
      </c>
      <c r="C836" s="1" t="s">
        <v>451</v>
      </c>
      <c r="D836" s="1" t="s">
        <v>315</v>
      </c>
      <c r="E836" s="1" t="s">
        <v>15</v>
      </c>
      <c r="F836" s="1" t="s">
        <v>317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24">
        <f>IF(AND(B836="60",C836="32"),(J836/'FD Date'!$B$4*'FD Date'!$B$6+K836),(J836/Date!$B$4*Date!$B$6+K836))</f>
        <v>0</v>
      </c>
      <c r="O836" s="24">
        <f t="shared" si="75"/>
        <v>0</v>
      </c>
      <c r="P836" s="24">
        <f>K836/Date!$B$2*Date!$B$3+K836</f>
        <v>0</v>
      </c>
      <c r="Q836" s="24">
        <f>J836*Date!$B$3+K836</f>
        <v>0</v>
      </c>
      <c r="R836" s="24">
        <f t="shared" si="76"/>
        <v>0</v>
      </c>
      <c r="S836" s="24">
        <f>J836/2*Date!$B$7+K836</f>
        <v>0</v>
      </c>
      <c r="T836" s="24">
        <f t="shared" si="77"/>
        <v>0</v>
      </c>
      <c r="U836" s="24">
        <f t="shared" si="78"/>
        <v>0</v>
      </c>
      <c r="V836" s="4">
        <v>0</v>
      </c>
      <c r="W836" s="4"/>
      <c r="X836" s="28" t="str">
        <f t="shared" si="79"/>
        <v>CHOOSE FORMULA</v>
      </c>
      <c r="Y836" s="4"/>
      <c r="Z836" s="4">
        <v>0</v>
      </c>
    </row>
    <row r="837" spans="1:26">
      <c r="A837" s="1" t="s">
        <v>6</v>
      </c>
      <c r="B837" s="1" t="s">
        <v>516</v>
      </c>
      <c r="C837" s="1" t="s">
        <v>451</v>
      </c>
      <c r="D837" s="1" t="s">
        <v>318</v>
      </c>
      <c r="E837" s="1" t="s">
        <v>8</v>
      </c>
      <c r="F837" s="1" t="s">
        <v>319</v>
      </c>
      <c r="G837" s="4">
        <v>675536</v>
      </c>
      <c r="H837" s="4">
        <v>0</v>
      </c>
      <c r="I837" s="4">
        <v>675536</v>
      </c>
      <c r="J837" s="4">
        <v>52248.41</v>
      </c>
      <c r="K837" s="4">
        <v>427100.89</v>
      </c>
      <c r="L837" s="4">
        <v>520507.06</v>
      </c>
      <c r="M837" s="4">
        <v>750689.86</v>
      </c>
      <c r="N837" s="24">
        <f>IF(AND(B837="60",C837="32"),(J837/'FD Date'!$B$4*'FD Date'!$B$6+K837),(J837/Date!$B$4*Date!$B$6+K837))</f>
        <v>688342.94000000006</v>
      </c>
      <c r="O837" s="24">
        <f t="shared" si="75"/>
        <v>104496.82</v>
      </c>
      <c r="P837" s="24">
        <f>K837/Date!$B$2*Date!$B$3+K837</f>
        <v>640651.33499999996</v>
      </c>
      <c r="Q837" s="24">
        <f>J837*Date!$B$3+K837</f>
        <v>636094.53</v>
      </c>
      <c r="R837" s="24">
        <f t="shared" si="76"/>
        <v>615976.86555870238</v>
      </c>
      <c r="S837" s="24">
        <f>J837/2*Date!$B$7+K837</f>
        <v>636094.53</v>
      </c>
      <c r="T837" s="24">
        <f t="shared" si="77"/>
        <v>675536</v>
      </c>
      <c r="U837" s="24">
        <f t="shared" si="78"/>
        <v>427100.89</v>
      </c>
      <c r="V837" s="4">
        <v>0</v>
      </c>
      <c r="W837" s="4"/>
      <c r="X837" s="28" t="str">
        <f t="shared" si="79"/>
        <v>CHOOSE FORMULA</v>
      </c>
      <c r="Y837" s="4"/>
      <c r="Z837" s="4">
        <v>746389</v>
      </c>
    </row>
    <row r="838" spans="1:26">
      <c r="A838" s="1" t="s">
        <v>6</v>
      </c>
      <c r="B838" s="1" t="s">
        <v>516</v>
      </c>
      <c r="C838" s="1" t="s">
        <v>451</v>
      </c>
      <c r="D838" s="1" t="s">
        <v>318</v>
      </c>
      <c r="E838" s="1" t="s">
        <v>80</v>
      </c>
      <c r="F838" s="1" t="s">
        <v>322</v>
      </c>
      <c r="G838" s="4">
        <v>4800</v>
      </c>
      <c r="H838" s="4">
        <v>0</v>
      </c>
      <c r="I838" s="4">
        <v>4800</v>
      </c>
      <c r="J838" s="4">
        <v>623.14</v>
      </c>
      <c r="K838" s="4">
        <v>5027.8</v>
      </c>
      <c r="L838" s="4">
        <v>3679.26</v>
      </c>
      <c r="M838" s="4">
        <v>6013.48</v>
      </c>
      <c r="N838" s="24">
        <f>IF(AND(B838="60",C838="32"),(J838/'FD Date'!$B$4*'FD Date'!$B$6+K838),(J838/Date!$B$4*Date!$B$6+K838))</f>
        <v>8143.5</v>
      </c>
      <c r="O838" s="24">
        <f t="shared" si="75"/>
        <v>1246.28</v>
      </c>
      <c r="P838" s="24">
        <f>K838/Date!$B$2*Date!$B$3+K838</f>
        <v>7541.7000000000007</v>
      </c>
      <c r="Q838" s="24">
        <f>J838*Date!$B$3+K838</f>
        <v>7520.3600000000006</v>
      </c>
      <c r="R838" s="24">
        <f t="shared" si="76"/>
        <v>8217.5694960399633</v>
      </c>
      <c r="S838" s="24">
        <f>J838/2*Date!$B$7+K838</f>
        <v>7520.3600000000006</v>
      </c>
      <c r="T838" s="24">
        <f t="shared" si="77"/>
        <v>4800</v>
      </c>
      <c r="U838" s="24">
        <f t="shared" si="78"/>
        <v>5027.8</v>
      </c>
      <c r="V838" s="4">
        <v>0</v>
      </c>
      <c r="W838" s="4"/>
      <c r="X838" s="28" t="str">
        <f t="shared" si="79"/>
        <v>CHOOSE FORMULA</v>
      </c>
      <c r="Y838" s="4"/>
      <c r="Z838" s="4">
        <v>8305</v>
      </c>
    </row>
    <row r="839" spans="1:26">
      <c r="A839" s="1" t="s">
        <v>6</v>
      </c>
      <c r="B839" s="1" t="s">
        <v>516</v>
      </c>
      <c r="C839" s="1" t="s">
        <v>451</v>
      </c>
      <c r="D839" s="1" t="s">
        <v>318</v>
      </c>
      <c r="E839" s="1" t="s">
        <v>84</v>
      </c>
      <c r="F839" s="1" t="s">
        <v>517</v>
      </c>
      <c r="G839" s="4">
        <v>1500</v>
      </c>
      <c r="H839" s="4">
        <v>0</v>
      </c>
      <c r="I839" s="4">
        <v>1500</v>
      </c>
      <c r="J839" s="4">
        <v>0</v>
      </c>
      <c r="K839" s="4">
        <v>0</v>
      </c>
      <c r="L839" s="4">
        <v>0</v>
      </c>
      <c r="M839" s="4">
        <v>250</v>
      </c>
      <c r="N839" s="24">
        <f>IF(AND(B839="60",C839="32"),(J839/'FD Date'!$B$4*'FD Date'!$B$6+K839),(J839/Date!$B$4*Date!$B$6+K839))</f>
        <v>0</v>
      </c>
      <c r="O839" s="24">
        <f t="shared" si="75"/>
        <v>0</v>
      </c>
      <c r="P839" s="24">
        <f>K839/Date!$B$2*Date!$B$3+K839</f>
        <v>0</v>
      </c>
      <c r="Q839" s="24">
        <f>J839*Date!$B$3+K839</f>
        <v>0</v>
      </c>
      <c r="R839" s="24">
        <f t="shared" si="76"/>
        <v>0</v>
      </c>
      <c r="S839" s="24">
        <f>J839/2*Date!$B$7+K839</f>
        <v>0</v>
      </c>
      <c r="T839" s="24">
        <f t="shared" si="77"/>
        <v>1500</v>
      </c>
      <c r="U839" s="24">
        <f t="shared" si="78"/>
        <v>0</v>
      </c>
      <c r="V839" s="4">
        <v>0</v>
      </c>
      <c r="W839" s="4"/>
      <c r="X839" s="28" t="str">
        <f t="shared" si="79"/>
        <v>CHOOSE FORMULA</v>
      </c>
      <c r="Y839" s="4"/>
      <c r="Z839" s="4">
        <v>1500</v>
      </c>
    </row>
    <row r="840" spans="1:26">
      <c r="A840" s="1" t="s">
        <v>6</v>
      </c>
      <c r="B840" s="1" t="s">
        <v>516</v>
      </c>
      <c r="C840" s="1" t="s">
        <v>451</v>
      </c>
      <c r="D840" s="1" t="s">
        <v>318</v>
      </c>
      <c r="E840" s="1" t="s">
        <v>323</v>
      </c>
      <c r="F840" s="1" t="s">
        <v>324</v>
      </c>
      <c r="G840" s="4">
        <v>600</v>
      </c>
      <c r="H840" s="4">
        <v>0</v>
      </c>
      <c r="I840" s="4">
        <v>600</v>
      </c>
      <c r="J840" s="4">
        <v>150</v>
      </c>
      <c r="K840" s="4">
        <v>839.29</v>
      </c>
      <c r="L840" s="4">
        <v>50</v>
      </c>
      <c r="M840" s="4">
        <v>273.20999999999998</v>
      </c>
      <c r="N840" s="24">
        <f>IF(AND(B840="60",C840="32"),(J840/'FD Date'!$B$4*'FD Date'!$B$6+K840),(J840/Date!$B$4*Date!$B$6+K840))</f>
        <v>1589.29</v>
      </c>
      <c r="O840" s="24">
        <f t="shared" si="75"/>
        <v>300</v>
      </c>
      <c r="P840" s="24">
        <f>K840/Date!$B$2*Date!$B$3+K840</f>
        <v>1258.9349999999999</v>
      </c>
      <c r="Q840" s="24">
        <f>J840*Date!$B$3+K840</f>
        <v>1439.29</v>
      </c>
      <c r="R840" s="24">
        <f t="shared" si="76"/>
        <v>4586.0484179999994</v>
      </c>
      <c r="S840" s="24">
        <f>J840/2*Date!$B$7+K840</f>
        <v>1439.29</v>
      </c>
      <c r="T840" s="24">
        <f t="shared" si="77"/>
        <v>600</v>
      </c>
      <c r="U840" s="24">
        <f t="shared" si="78"/>
        <v>839.29</v>
      </c>
      <c r="V840" s="4">
        <v>0</v>
      </c>
      <c r="W840" s="4"/>
      <c r="X840" s="28" t="str">
        <f t="shared" si="79"/>
        <v>CHOOSE FORMULA</v>
      </c>
      <c r="Y840" s="4"/>
      <c r="Z840" s="4">
        <v>1289</v>
      </c>
    </row>
    <row r="841" spans="1:26">
      <c r="A841" s="1" t="s">
        <v>6</v>
      </c>
      <c r="B841" s="1" t="s">
        <v>516</v>
      </c>
      <c r="C841" s="1" t="s">
        <v>451</v>
      </c>
      <c r="D841" s="1" t="s">
        <v>318</v>
      </c>
      <c r="E841" s="1" t="s">
        <v>468</v>
      </c>
      <c r="F841" s="1" t="s">
        <v>469</v>
      </c>
      <c r="G841" s="4">
        <v>5720</v>
      </c>
      <c r="H841" s="4">
        <v>0</v>
      </c>
      <c r="I841" s="4">
        <v>5720</v>
      </c>
      <c r="J841" s="4">
        <v>260</v>
      </c>
      <c r="K841" s="4">
        <v>6300</v>
      </c>
      <c r="L841" s="4">
        <v>4141.43</v>
      </c>
      <c r="M841" s="4">
        <v>6481.43</v>
      </c>
      <c r="N841" s="24">
        <f>IF(AND(B841="60",C841="32"),(J841/'FD Date'!$B$4*'FD Date'!$B$6+K841),(J841/Date!$B$4*Date!$B$6+K841))</f>
        <v>7600</v>
      </c>
      <c r="O841" s="24">
        <f t="shared" si="75"/>
        <v>520</v>
      </c>
      <c r="P841" s="24">
        <f>K841/Date!$B$2*Date!$B$3+K841</f>
        <v>9450</v>
      </c>
      <c r="Q841" s="24">
        <f>J841*Date!$B$3+K841</f>
        <v>7340</v>
      </c>
      <c r="R841" s="24">
        <f t="shared" si="76"/>
        <v>9859.6400277198936</v>
      </c>
      <c r="S841" s="24">
        <f>J841/2*Date!$B$7+K841</f>
        <v>7340</v>
      </c>
      <c r="T841" s="24">
        <f t="shared" si="77"/>
        <v>5720</v>
      </c>
      <c r="U841" s="24">
        <f t="shared" si="78"/>
        <v>6300</v>
      </c>
      <c r="V841" s="4">
        <v>0</v>
      </c>
      <c r="W841" s="4"/>
      <c r="X841" s="28" t="str">
        <f t="shared" si="79"/>
        <v>CHOOSE FORMULA</v>
      </c>
      <c r="Y841" s="4"/>
      <c r="Z841" s="4">
        <v>10848</v>
      </c>
    </row>
    <row r="842" spans="1:26">
      <c r="A842" s="1" t="s">
        <v>6</v>
      </c>
      <c r="B842" s="1" t="s">
        <v>516</v>
      </c>
      <c r="C842" s="1" t="s">
        <v>451</v>
      </c>
      <c r="D842" s="1" t="s">
        <v>318</v>
      </c>
      <c r="E842" s="1" t="s">
        <v>325</v>
      </c>
      <c r="F842" s="1" t="s">
        <v>326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  <c r="N842" s="24">
        <f>IF(AND(B842="60",C842="32"),(J842/'FD Date'!$B$4*'FD Date'!$B$6+K842),(J842/Date!$B$4*Date!$B$6+K842))</f>
        <v>0</v>
      </c>
      <c r="O842" s="24">
        <f t="shared" si="75"/>
        <v>0</v>
      </c>
      <c r="P842" s="24">
        <f>K842/Date!$B$2*Date!$B$3+K842</f>
        <v>0</v>
      </c>
      <c r="Q842" s="24">
        <f>J842*Date!$B$3+K842</f>
        <v>0</v>
      </c>
      <c r="R842" s="24">
        <f t="shared" si="76"/>
        <v>0</v>
      </c>
      <c r="S842" s="24">
        <f>J842/2*Date!$B$7+K842</f>
        <v>0</v>
      </c>
      <c r="T842" s="24">
        <f t="shared" si="77"/>
        <v>0</v>
      </c>
      <c r="U842" s="24">
        <f t="shared" si="78"/>
        <v>0</v>
      </c>
      <c r="V842" s="4">
        <v>0</v>
      </c>
      <c r="W842" s="4"/>
      <c r="X842" s="28" t="str">
        <f t="shared" si="79"/>
        <v>CHOOSE FORMULA</v>
      </c>
      <c r="Y842" s="4"/>
      <c r="Z842" s="4">
        <v>0</v>
      </c>
    </row>
    <row r="843" spans="1:26">
      <c r="A843" s="1" t="s">
        <v>6</v>
      </c>
      <c r="B843" s="1" t="s">
        <v>516</v>
      </c>
      <c r="C843" s="1" t="s">
        <v>451</v>
      </c>
      <c r="D843" s="1" t="s">
        <v>327</v>
      </c>
      <c r="E843" s="1" t="s">
        <v>8</v>
      </c>
      <c r="F843" s="1" t="s">
        <v>328</v>
      </c>
      <c r="G843" s="4">
        <v>5590</v>
      </c>
      <c r="H843" s="4">
        <v>0</v>
      </c>
      <c r="I843" s="4">
        <v>5590</v>
      </c>
      <c r="J843" s="4">
        <v>0</v>
      </c>
      <c r="K843" s="4">
        <v>0</v>
      </c>
      <c r="L843" s="4">
        <v>1218.75</v>
      </c>
      <c r="M843" s="4">
        <v>4813.75</v>
      </c>
      <c r="N843" s="24">
        <f>IF(AND(B843="60",C843="32"),(J843/'FD Date'!$B$4*'FD Date'!$B$6+K843),(J843/Date!$B$4*Date!$B$6+K843))</f>
        <v>0</v>
      </c>
      <c r="O843" s="24">
        <f t="shared" si="75"/>
        <v>0</v>
      </c>
      <c r="P843" s="24">
        <f>K843/Date!$B$2*Date!$B$3+K843</f>
        <v>0</v>
      </c>
      <c r="Q843" s="24">
        <f>J843*Date!$B$3+K843</f>
        <v>0</v>
      </c>
      <c r="R843" s="24">
        <f t="shared" si="76"/>
        <v>0</v>
      </c>
      <c r="S843" s="24">
        <f>J843/2*Date!$B$7+K843</f>
        <v>0</v>
      </c>
      <c r="T843" s="24">
        <f t="shared" si="77"/>
        <v>5590</v>
      </c>
      <c r="U843" s="24">
        <f t="shared" si="78"/>
        <v>0</v>
      </c>
      <c r="V843" s="4">
        <v>0</v>
      </c>
      <c r="W843" s="4"/>
      <c r="X843" s="28" t="str">
        <f t="shared" si="79"/>
        <v>CHOOSE FORMULA</v>
      </c>
      <c r="Y843" s="4"/>
      <c r="Z843" s="4">
        <v>5590</v>
      </c>
    </row>
    <row r="844" spans="1:26">
      <c r="A844" s="1" t="s">
        <v>6</v>
      </c>
      <c r="B844" s="1" t="s">
        <v>516</v>
      </c>
      <c r="C844" s="1" t="s">
        <v>451</v>
      </c>
      <c r="D844" s="1" t="s">
        <v>329</v>
      </c>
      <c r="E844" s="1" t="s">
        <v>8</v>
      </c>
      <c r="F844" s="1" t="s">
        <v>330</v>
      </c>
      <c r="G844" s="4">
        <v>3200</v>
      </c>
      <c r="H844" s="4">
        <v>0</v>
      </c>
      <c r="I844" s="4">
        <v>3200</v>
      </c>
      <c r="J844" s="4">
        <v>46.05</v>
      </c>
      <c r="K844" s="4">
        <v>3754.15</v>
      </c>
      <c r="L844" s="4">
        <v>6370.12</v>
      </c>
      <c r="M844" s="4">
        <v>9135.2000000000007</v>
      </c>
      <c r="N844" s="24">
        <f>IF(AND(B844="60",C844="32"),(J844/'FD Date'!$B$4*'FD Date'!$B$6+K844),(J844/Date!$B$4*Date!$B$6+K844))</f>
        <v>3984.4</v>
      </c>
      <c r="O844" s="24">
        <f t="shared" si="75"/>
        <v>92.1</v>
      </c>
      <c r="P844" s="24">
        <f>K844/Date!$B$2*Date!$B$3+K844</f>
        <v>5631.2250000000004</v>
      </c>
      <c r="Q844" s="24">
        <f>J844*Date!$B$3+K844</f>
        <v>3938.35</v>
      </c>
      <c r="R844" s="24">
        <f t="shared" si="76"/>
        <v>5383.7150760111281</v>
      </c>
      <c r="S844" s="24">
        <f>J844/2*Date!$B$7+K844</f>
        <v>3938.35</v>
      </c>
      <c r="T844" s="24">
        <f t="shared" si="77"/>
        <v>3200</v>
      </c>
      <c r="U844" s="24">
        <f t="shared" si="78"/>
        <v>3754.15</v>
      </c>
      <c r="V844" s="4">
        <v>0</v>
      </c>
      <c r="W844" s="4"/>
      <c r="X844" s="28" t="str">
        <f t="shared" si="79"/>
        <v>CHOOSE FORMULA</v>
      </c>
      <c r="Y844" s="4"/>
      <c r="Z844" s="4">
        <v>8263</v>
      </c>
    </row>
    <row r="845" spans="1:26">
      <c r="A845" s="1" t="s">
        <v>6</v>
      </c>
      <c r="B845" s="1" t="s">
        <v>516</v>
      </c>
      <c r="C845" s="1" t="s">
        <v>451</v>
      </c>
      <c r="D845" s="1" t="s">
        <v>331</v>
      </c>
      <c r="E845" s="1" t="s">
        <v>8</v>
      </c>
      <c r="F845" s="1" t="s">
        <v>332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-5206.59</v>
      </c>
      <c r="M845" s="4">
        <v>0</v>
      </c>
      <c r="N845" s="24">
        <f>IF(AND(B845="60",C845="32"),(J845/'FD Date'!$B$4*'FD Date'!$B$6+K845),(J845/Date!$B$4*Date!$B$6+K845))</f>
        <v>0</v>
      </c>
      <c r="O845" s="24">
        <f t="shared" si="75"/>
        <v>0</v>
      </c>
      <c r="P845" s="24">
        <f>K845/Date!$B$2*Date!$B$3+K845</f>
        <v>0</v>
      </c>
      <c r="Q845" s="24">
        <f>J845*Date!$B$3+K845</f>
        <v>0</v>
      </c>
      <c r="R845" s="24">
        <f t="shared" si="76"/>
        <v>0</v>
      </c>
      <c r="S845" s="24">
        <f>J845/2*Date!$B$7+K845</f>
        <v>0</v>
      </c>
      <c r="T845" s="24">
        <f t="shared" si="77"/>
        <v>0</v>
      </c>
      <c r="U845" s="24">
        <f t="shared" si="78"/>
        <v>0</v>
      </c>
      <c r="V845" s="4">
        <v>0</v>
      </c>
      <c r="W845" s="4"/>
      <c r="X845" s="28" t="str">
        <f t="shared" si="79"/>
        <v>CHOOSE FORMULA</v>
      </c>
      <c r="Y845" s="4"/>
      <c r="Z845" s="4">
        <v>0</v>
      </c>
    </row>
    <row r="846" spans="1:26">
      <c r="A846" s="1" t="s">
        <v>6</v>
      </c>
      <c r="B846" s="1" t="s">
        <v>516</v>
      </c>
      <c r="C846" s="1" t="s">
        <v>451</v>
      </c>
      <c r="D846" s="1" t="s">
        <v>331</v>
      </c>
      <c r="E846" s="1" t="s">
        <v>84</v>
      </c>
      <c r="F846" s="1" t="s">
        <v>333</v>
      </c>
      <c r="G846" s="4">
        <v>680</v>
      </c>
      <c r="H846" s="4">
        <v>0</v>
      </c>
      <c r="I846" s="4">
        <v>680</v>
      </c>
      <c r="J846" s="4">
        <v>68.319999999999993</v>
      </c>
      <c r="K846" s="4">
        <v>534.11</v>
      </c>
      <c r="L846" s="4">
        <v>477.02</v>
      </c>
      <c r="M846" s="4">
        <v>743.74</v>
      </c>
      <c r="N846" s="24">
        <f>IF(AND(B846="60",C846="32"),(J846/'FD Date'!$B$4*'FD Date'!$B$6+K846),(J846/Date!$B$4*Date!$B$6+K846))</f>
        <v>875.71</v>
      </c>
      <c r="O846" s="24">
        <f t="shared" si="75"/>
        <v>136.63999999999999</v>
      </c>
      <c r="P846" s="24">
        <f>K846/Date!$B$2*Date!$B$3+K846</f>
        <v>801.16499999999996</v>
      </c>
      <c r="Q846" s="24">
        <f>J846*Date!$B$3+K846</f>
        <v>807.39</v>
      </c>
      <c r="R846" s="24">
        <f t="shared" si="76"/>
        <v>832.7511873715988</v>
      </c>
      <c r="S846" s="24">
        <f>J846/2*Date!$B$7+K846</f>
        <v>807.39</v>
      </c>
      <c r="T846" s="24">
        <f t="shared" si="77"/>
        <v>680</v>
      </c>
      <c r="U846" s="24">
        <f t="shared" si="78"/>
        <v>534.11</v>
      </c>
      <c r="V846" s="4">
        <v>0</v>
      </c>
      <c r="W846" s="4"/>
      <c r="X846" s="28" t="str">
        <f t="shared" si="79"/>
        <v>CHOOSE FORMULA</v>
      </c>
      <c r="Y846" s="4"/>
      <c r="Z846" s="4">
        <v>855</v>
      </c>
    </row>
    <row r="847" spans="1:26">
      <c r="A847" s="1" t="s">
        <v>6</v>
      </c>
      <c r="B847" s="1" t="s">
        <v>516</v>
      </c>
      <c r="C847" s="1" t="s">
        <v>451</v>
      </c>
      <c r="D847" s="1" t="s">
        <v>331</v>
      </c>
      <c r="E847" s="1" t="s">
        <v>334</v>
      </c>
      <c r="F847" s="1" t="s">
        <v>335</v>
      </c>
      <c r="G847" s="4">
        <v>2940</v>
      </c>
      <c r="H847" s="4">
        <v>0</v>
      </c>
      <c r="I847" s="4">
        <v>2940</v>
      </c>
      <c r="J847" s="4">
        <v>254.8</v>
      </c>
      <c r="K847" s="4">
        <v>2049.89</v>
      </c>
      <c r="L847" s="4">
        <v>1769.73</v>
      </c>
      <c r="M847" s="4">
        <v>2950.5</v>
      </c>
      <c r="N847" s="24">
        <f>IF(AND(B847="60",C847="32"),(J847/'FD Date'!$B$4*'FD Date'!$B$6+K847),(J847/Date!$B$4*Date!$B$6+K847))</f>
        <v>3323.89</v>
      </c>
      <c r="O847" s="24">
        <f t="shared" si="75"/>
        <v>509.6</v>
      </c>
      <c r="P847" s="24">
        <f>K847/Date!$B$2*Date!$B$3+K847</f>
        <v>3074.835</v>
      </c>
      <c r="Q847" s="24">
        <f>J847*Date!$B$3+K847</f>
        <v>3069.09</v>
      </c>
      <c r="R847" s="24">
        <f t="shared" si="76"/>
        <v>3417.5837246359615</v>
      </c>
      <c r="S847" s="24">
        <f>J847/2*Date!$B$7+K847</f>
        <v>3069.09</v>
      </c>
      <c r="T847" s="24">
        <f t="shared" si="77"/>
        <v>2940</v>
      </c>
      <c r="U847" s="24">
        <f t="shared" si="78"/>
        <v>2049.89</v>
      </c>
      <c r="V847" s="4">
        <v>0</v>
      </c>
      <c r="W847" s="4"/>
      <c r="X847" s="28" t="str">
        <f t="shared" si="79"/>
        <v>CHOOSE FORMULA</v>
      </c>
      <c r="Y847" s="4"/>
      <c r="Z847" s="4">
        <v>3271</v>
      </c>
    </row>
    <row r="848" spans="1:26">
      <c r="A848" s="1" t="s">
        <v>6</v>
      </c>
      <c r="B848" s="1" t="s">
        <v>516</v>
      </c>
      <c r="C848" s="1" t="s">
        <v>451</v>
      </c>
      <c r="D848" s="1" t="s">
        <v>331</v>
      </c>
      <c r="E848" s="1" t="s">
        <v>336</v>
      </c>
      <c r="F848" s="1" t="s">
        <v>337</v>
      </c>
      <c r="G848" s="4">
        <v>47520</v>
      </c>
      <c r="H848" s="4">
        <v>0</v>
      </c>
      <c r="I848" s="4">
        <v>47520</v>
      </c>
      <c r="J848" s="4">
        <v>6278.66</v>
      </c>
      <c r="K848" s="4">
        <v>48370.33</v>
      </c>
      <c r="L848" s="4">
        <v>30594.639999999999</v>
      </c>
      <c r="M848" s="4">
        <v>46724.68</v>
      </c>
      <c r="N848" s="24">
        <f>IF(AND(B848="60",C848="32"),(J848/'FD Date'!$B$4*'FD Date'!$B$6+K848),(J848/Date!$B$4*Date!$B$6+K848))</f>
        <v>79763.63</v>
      </c>
      <c r="O848" s="24">
        <f t="shared" si="75"/>
        <v>12557.32</v>
      </c>
      <c r="P848" s="24">
        <f>K848/Date!$B$2*Date!$B$3+K848</f>
        <v>72555.494999999995</v>
      </c>
      <c r="Q848" s="24">
        <f>J848*Date!$B$3+K848</f>
        <v>73484.97</v>
      </c>
      <c r="R848" s="24">
        <f t="shared" si="76"/>
        <v>73872.030876794117</v>
      </c>
      <c r="S848" s="24">
        <f>J848/2*Date!$B$7+K848</f>
        <v>73484.97</v>
      </c>
      <c r="T848" s="24">
        <f t="shared" si="77"/>
        <v>47520</v>
      </c>
      <c r="U848" s="24">
        <f t="shared" si="78"/>
        <v>48370.33</v>
      </c>
      <c r="V848" s="4">
        <v>0</v>
      </c>
      <c r="W848" s="4"/>
      <c r="X848" s="28" t="str">
        <f t="shared" si="79"/>
        <v>CHOOSE FORMULA</v>
      </c>
      <c r="Y848" s="4"/>
      <c r="Z848" s="4">
        <v>76468</v>
      </c>
    </row>
    <row r="849" spans="1:26">
      <c r="A849" s="1" t="s">
        <v>6</v>
      </c>
      <c r="B849" s="1" t="s">
        <v>516</v>
      </c>
      <c r="C849" s="1" t="s">
        <v>451</v>
      </c>
      <c r="D849" s="1" t="s">
        <v>331</v>
      </c>
      <c r="E849" s="1" t="s">
        <v>338</v>
      </c>
      <c r="F849" s="1" t="s">
        <v>339</v>
      </c>
      <c r="G849" s="4">
        <v>4000</v>
      </c>
      <c r="H849" s="4">
        <v>0</v>
      </c>
      <c r="I849" s="4">
        <v>4000</v>
      </c>
      <c r="J849" s="4">
        <v>0</v>
      </c>
      <c r="K849" s="4">
        <v>96.2</v>
      </c>
      <c r="L849" s="4">
        <v>5294.64</v>
      </c>
      <c r="M849" s="4">
        <v>6711.91</v>
      </c>
      <c r="N849" s="24">
        <f>IF(AND(B849="60",C849="32"),(J849/'FD Date'!$B$4*'FD Date'!$B$6+K849),(J849/Date!$B$4*Date!$B$6+K849))</f>
        <v>96.2</v>
      </c>
      <c r="O849" s="24">
        <f t="shared" si="75"/>
        <v>0</v>
      </c>
      <c r="P849" s="24">
        <f>K849/Date!$B$2*Date!$B$3+K849</f>
        <v>144.30000000000001</v>
      </c>
      <c r="Q849" s="24">
        <f>J849*Date!$B$3+K849</f>
        <v>96.2</v>
      </c>
      <c r="R849" s="24">
        <f t="shared" si="76"/>
        <v>121.9508298958947</v>
      </c>
      <c r="S849" s="24">
        <f>J849/2*Date!$B$7+K849</f>
        <v>96.2</v>
      </c>
      <c r="T849" s="24">
        <f t="shared" si="77"/>
        <v>4000</v>
      </c>
      <c r="U849" s="24">
        <f t="shared" si="78"/>
        <v>96.2</v>
      </c>
      <c r="V849" s="4">
        <v>0</v>
      </c>
      <c r="W849" s="4"/>
      <c r="X849" s="28" t="str">
        <f t="shared" si="79"/>
        <v>CHOOSE FORMULA</v>
      </c>
      <c r="Y849" s="4"/>
      <c r="Z849" s="4">
        <v>96</v>
      </c>
    </row>
    <row r="850" spans="1:26">
      <c r="A850" s="1" t="s">
        <v>6</v>
      </c>
      <c r="B850" s="1" t="s">
        <v>516</v>
      </c>
      <c r="C850" s="1" t="s">
        <v>451</v>
      </c>
      <c r="D850" s="1" t="s">
        <v>331</v>
      </c>
      <c r="E850" s="1" t="s">
        <v>340</v>
      </c>
      <c r="F850" s="1" t="s">
        <v>341</v>
      </c>
      <c r="G850" s="4">
        <v>960</v>
      </c>
      <c r="H850" s="4">
        <v>0</v>
      </c>
      <c r="I850" s="4">
        <v>960</v>
      </c>
      <c r="J850" s="4">
        <v>71</v>
      </c>
      <c r="K850" s="4">
        <v>830.52</v>
      </c>
      <c r="L850" s="4">
        <v>851.71</v>
      </c>
      <c r="M850" s="4">
        <v>1279.5</v>
      </c>
      <c r="N850" s="24">
        <f>IF(AND(B850="60",C850="32"),(J850/'FD Date'!$B$4*'FD Date'!$B$6+K850),(J850/Date!$B$4*Date!$B$6+K850))</f>
        <v>1185.52</v>
      </c>
      <c r="O850" s="24">
        <f t="shared" si="75"/>
        <v>142</v>
      </c>
      <c r="P850" s="24">
        <f>K850/Date!$B$2*Date!$B$3+K850</f>
        <v>1245.78</v>
      </c>
      <c r="Q850" s="24">
        <f>J850*Date!$B$3+K850</f>
        <v>1114.52</v>
      </c>
      <c r="R850" s="24">
        <f t="shared" si="76"/>
        <v>1247.6668584377312</v>
      </c>
      <c r="S850" s="24">
        <f>J850/2*Date!$B$7+K850</f>
        <v>1114.52</v>
      </c>
      <c r="T850" s="24">
        <f t="shared" si="77"/>
        <v>960</v>
      </c>
      <c r="U850" s="24">
        <f t="shared" si="78"/>
        <v>830.52</v>
      </c>
      <c r="V850" s="4">
        <v>0</v>
      </c>
      <c r="W850" s="4"/>
      <c r="X850" s="28" t="str">
        <f t="shared" si="79"/>
        <v>CHOOSE FORMULA</v>
      </c>
      <c r="Y850" s="4"/>
      <c r="Z850" s="4">
        <v>1723</v>
      </c>
    </row>
    <row r="851" spans="1:26">
      <c r="A851" s="1" t="s">
        <v>6</v>
      </c>
      <c r="B851" s="1" t="s">
        <v>516</v>
      </c>
      <c r="C851" s="1" t="s">
        <v>451</v>
      </c>
      <c r="D851" s="1" t="s">
        <v>342</v>
      </c>
      <c r="E851" s="1" t="s">
        <v>8</v>
      </c>
      <c r="F851" s="1" t="s">
        <v>343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-6364.06</v>
      </c>
      <c r="M851" s="4">
        <v>0</v>
      </c>
      <c r="N851" s="24">
        <f>IF(AND(B851="60",C851="32"),(J851/'FD Date'!$B$4*'FD Date'!$B$6+K851),(J851/Date!$B$4*Date!$B$6+K851))</f>
        <v>0</v>
      </c>
      <c r="O851" s="24">
        <f t="shared" si="75"/>
        <v>0</v>
      </c>
      <c r="P851" s="24">
        <f>K851/Date!$B$2*Date!$B$3+K851</f>
        <v>0</v>
      </c>
      <c r="Q851" s="24">
        <f>J851*Date!$B$3+K851</f>
        <v>0</v>
      </c>
      <c r="R851" s="24">
        <f t="shared" si="76"/>
        <v>0</v>
      </c>
      <c r="S851" s="24">
        <f>J851/2*Date!$B$7+K851</f>
        <v>0</v>
      </c>
      <c r="T851" s="24">
        <f t="shared" si="77"/>
        <v>0</v>
      </c>
      <c r="U851" s="24">
        <f t="shared" si="78"/>
        <v>0</v>
      </c>
      <c r="V851" s="4">
        <v>0</v>
      </c>
      <c r="W851" s="4"/>
      <c r="X851" s="28" t="str">
        <f t="shared" si="79"/>
        <v>CHOOSE FORMULA</v>
      </c>
      <c r="Y851" s="4"/>
      <c r="Z851" s="4">
        <v>0</v>
      </c>
    </row>
    <row r="852" spans="1:26">
      <c r="A852" s="1" t="s">
        <v>6</v>
      </c>
      <c r="B852" s="1" t="s">
        <v>516</v>
      </c>
      <c r="C852" s="1" t="s">
        <v>451</v>
      </c>
      <c r="D852" s="1" t="s">
        <v>342</v>
      </c>
      <c r="E852" s="1" t="s">
        <v>13</v>
      </c>
      <c r="F852" s="1" t="s">
        <v>344</v>
      </c>
      <c r="G852" s="4">
        <v>114180</v>
      </c>
      <c r="H852" s="4">
        <v>0</v>
      </c>
      <c r="I852" s="4">
        <v>114180</v>
      </c>
      <c r="J852" s="4">
        <v>8847.0400000000009</v>
      </c>
      <c r="K852" s="4">
        <v>74115.8</v>
      </c>
      <c r="L852" s="4">
        <v>73780.56</v>
      </c>
      <c r="M852" s="4">
        <v>105035.11</v>
      </c>
      <c r="N852" s="24">
        <f>IF(AND(B852="60",C852="32"),(J852/'FD Date'!$B$4*'FD Date'!$B$6+K852),(J852/Date!$B$4*Date!$B$6+K852))</f>
        <v>118351</v>
      </c>
      <c r="O852" s="24">
        <f t="shared" si="75"/>
        <v>17694.080000000002</v>
      </c>
      <c r="P852" s="24">
        <f>K852/Date!$B$2*Date!$B$3+K852</f>
        <v>111173.70000000001</v>
      </c>
      <c r="Q852" s="24">
        <f>J852*Date!$B$3+K852</f>
        <v>109503.96</v>
      </c>
      <c r="R852" s="24">
        <f t="shared" si="76"/>
        <v>105512.36268385602</v>
      </c>
      <c r="S852" s="24">
        <f>J852/2*Date!$B$7+K852</f>
        <v>109503.96</v>
      </c>
      <c r="T852" s="24">
        <f t="shared" si="77"/>
        <v>114180</v>
      </c>
      <c r="U852" s="24">
        <f t="shared" si="78"/>
        <v>74115.8</v>
      </c>
      <c r="V852" s="4">
        <v>0</v>
      </c>
      <c r="W852" s="4"/>
      <c r="X852" s="28" t="str">
        <f t="shared" si="79"/>
        <v>CHOOSE FORMULA</v>
      </c>
      <c r="Y852" s="4"/>
      <c r="Z852" s="4">
        <v>134843</v>
      </c>
    </row>
    <row r="853" spans="1:26">
      <c r="A853" s="1" t="s">
        <v>6</v>
      </c>
      <c r="B853" s="1" t="s">
        <v>516</v>
      </c>
      <c r="C853" s="1" t="s">
        <v>451</v>
      </c>
      <c r="D853" s="1" t="s">
        <v>345</v>
      </c>
      <c r="E853" s="1" t="s">
        <v>8</v>
      </c>
      <c r="F853" s="1" t="s">
        <v>346</v>
      </c>
      <c r="G853" s="4">
        <v>0</v>
      </c>
      <c r="H853" s="4">
        <v>0</v>
      </c>
      <c r="I853" s="4">
        <v>0</v>
      </c>
      <c r="J853" s="4">
        <v>0</v>
      </c>
      <c r="K853" s="4">
        <v>740</v>
      </c>
      <c r="L853" s="4">
        <v>0</v>
      </c>
      <c r="M853" s="4">
        <v>414</v>
      </c>
      <c r="N853" s="24">
        <f>IF(AND(B853="60",C853="32"),(J853/'FD Date'!$B$4*'FD Date'!$B$6+K853),(J853/Date!$B$4*Date!$B$6+K853))</f>
        <v>740</v>
      </c>
      <c r="O853" s="24">
        <f t="shared" si="75"/>
        <v>0</v>
      </c>
      <c r="P853" s="24">
        <f>K853/Date!$B$2*Date!$B$3+K853</f>
        <v>1110</v>
      </c>
      <c r="Q853" s="24">
        <f>J853*Date!$B$3+K853</f>
        <v>740</v>
      </c>
      <c r="R853" s="24">
        <f t="shared" si="76"/>
        <v>0</v>
      </c>
      <c r="S853" s="24">
        <f>J853/2*Date!$B$7+K853</f>
        <v>740</v>
      </c>
      <c r="T853" s="24">
        <f t="shared" si="77"/>
        <v>0</v>
      </c>
      <c r="U853" s="24">
        <f t="shared" si="78"/>
        <v>740</v>
      </c>
      <c r="V853" s="4">
        <v>0</v>
      </c>
      <c r="W853" s="4"/>
      <c r="X853" s="28" t="str">
        <f t="shared" si="79"/>
        <v>CHOOSE FORMULA</v>
      </c>
      <c r="Y853" s="4"/>
      <c r="Z853" s="4">
        <v>740</v>
      </c>
    </row>
    <row r="854" spans="1:26">
      <c r="A854" s="1" t="s">
        <v>6</v>
      </c>
      <c r="B854" s="1" t="s">
        <v>516</v>
      </c>
      <c r="C854" s="1" t="s">
        <v>451</v>
      </c>
      <c r="D854" s="1" t="s">
        <v>347</v>
      </c>
      <c r="E854" s="1" t="s">
        <v>8</v>
      </c>
      <c r="F854" s="1" t="s">
        <v>348</v>
      </c>
      <c r="G854" s="4">
        <v>7320</v>
      </c>
      <c r="H854" s="4">
        <v>0</v>
      </c>
      <c r="I854" s="4">
        <v>7320</v>
      </c>
      <c r="J854" s="4">
        <v>-10282.74</v>
      </c>
      <c r="K854" s="4">
        <v>4047.88</v>
      </c>
      <c r="L854" s="4">
        <v>7466.48</v>
      </c>
      <c r="M854" s="4">
        <v>7726.01</v>
      </c>
      <c r="N854" s="24">
        <f>IF(AND(B854="60",C854="32"),(J854/'FD Date'!$B$4*'FD Date'!$B$6+K854),(J854/Date!$B$4*Date!$B$6+K854))</f>
        <v>-47365.82</v>
      </c>
      <c r="O854" s="24">
        <f t="shared" si="75"/>
        <v>-20565.48</v>
      </c>
      <c r="P854" s="24">
        <f>K854/Date!$B$2*Date!$B$3+K854</f>
        <v>6071.82</v>
      </c>
      <c r="Q854" s="24">
        <f>J854*Date!$B$3+K854</f>
        <v>-37083.08</v>
      </c>
      <c r="R854" s="24">
        <f t="shared" si="76"/>
        <v>4188.581682238485</v>
      </c>
      <c r="S854" s="24">
        <f>J854/2*Date!$B$7+K854</f>
        <v>-37083.08</v>
      </c>
      <c r="T854" s="24">
        <f t="shared" si="77"/>
        <v>7320</v>
      </c>
      <c r="U854" s="24">
        <f t="shared" si="78"/>
        <v>4047.88</v>
      </c>
      <c r="V854" s="4">
        <v>0</v>
      </c>
      <c r="W854" s="4"/>
      <c r="X854" s="28" t="str">
        <f t="shared" si="79"/>
        <v>CHOOSE FORMULA</v>
      </c>
      <c r="Y854" s="4"/>
      <c r="Z854" s="4">
        <v>28759</v>
      </c>
    </row>
    <row r="855" spans="1:26">
      <c r="A855" s="1" t="s">
        <v>6</v>
      </c>
      <c r="B855" s="1" t="s">
        <v>516</v>
      </c>
      <c r="C855" s="1" t="s">
        <v>451</v>
      </c>
      <c r="D855" s="1" t="s">
        <v>349</v>
      </c>
      <c r="E855" s="1" t="s">
        <v>8</v>
      </c>
      <c r="F855" s="1" t="s">
        <v>350</v>
      </c>
      <c r="G855" s="4">
        <v>0</v>
      </c>
      <c r="H855" s="4">
        <v>0</v>
      </c>
      <c r="I855" s="4">
        <v>0</v>
      </c>
      <c r="J855" s="4">
        <v>0</v>
      </c>
      <c r="K855" s="4">
        <v>356.57</v>
      </c>
      <c r="L855" s="4">
        <v>1296</v>
      </c>
      <c r="M855" s="4">
        <v>2413.19</v>
      </c>
      <c r="N855" s="24">
        <f>IF(AND(B855="60",C855="32"),(J855/'FD Date'!$B$4*'FD Date'!$B$6+K855),(J855/Date!$B$4*Date!$B$6+K855))</f>
        <v>356.57</v>
      </c>
      <c r="O855" s="24">
        <f t="shared" si="75"/>
        <v>0</v>
      </c>
      <c r="P855" s="24">
        <f>K855/Date!$B$2*Date!$B$3+K855</f>
        <v>534.85500000000002</v>
      </c>
      <c r="Q855" s="24">
        <f>J855*Date!$B$3+K855</f>
        <v>356.57</v>
      </c>
      <c r="R855" s="24">
        <f t="shared" si="76"/>
        <v>663.94379498456783</v>
      </c>
      <c r="S855" s="24">
        <f>J855/2*Date!$B$7+K855</f>
        <v>356.57</v>
      </c>
      <c r="T855" s="24">
        <f t="shared" si="77"/>
        <v>0</v>
      </c>
      <c r="U855" s="24">
        <f t="shared" si="78"/>
        <v>356.57</v>
      </c>
      <c r="V855" s="4">
        <v>0</v>
      </c>
      <c r="W855" s="4"/>
      <c r="X855" s="28" t="str">
        <f t="shared" si="79"/>
        <v>CHOOSE FORMULA</v>
      </c>
      <c r="Y855" s="4"/>
      <c r="Z855" s="4">
        <v>303</v>
      </c>
    </row>
    <row r="856" spans="1:26">
      <c r="A856" s="1" t="s">
        <v>6</v>
      </c>
      <c r="B856" s="1" t="s">
        <v>516</v>
      </c>
      <c r="C856" s="1" t="s">
        <v>451</v>
      </c>
      <c r="D856" s="1" t="s">
        <v>351</v>
      </c>
      <c r="E856" s="1" t="s">
        <v>8</v>
      </c>
      <c r="F856" s="1" t="s">
        <v>352</v>
      </c>
      <c r="G856" s="4">
        <v>9940</v>
      </c>
      <c r="H856" s="4">
        <v>0</v>
      </c>
      <c r="I856" s="4">
        <v>9940</v>
      </c>
      <c r="J856" s="4">
        <v>764.88</v>
      </c>
      <c r="K856" s="4">
        <v>6522.25</v>
      </c>
      <c r="L856" s="4">
        <v>8763.91</v>
      </c>
      <c r="M856" s="4">
        <v>12092.57</v>
      </c>
      <c r="N856" s="24">
        <f>IF(AND(B856="60",C856="32"),(J856/'FD Date'!$B$4*'FD Date'!$B$6+K856),(J856/Date!$B$4*Date!$B$6+K856))</f>
        <v>10346.65</v>
      </c>
      <c r="O856" s="24">
        <f t="shared" si="75"/>
        <v>1529.76</v>
      </c>
      <c r="P856" s="24">
        <f>K856/Date!$B$2*Date!$B$3+K856</f>
        <v>9783.375</v>
      </c>
      <c r="Q856" s="24">
        <f>J856*Date!$B$3+K856</f>
        <v>9581.77</v>
      </c>
      <c r="R856" s="24">
        <f t="shared" si="76"/>
        <v>8999.4950521513802</v>
      </c>
      <c r="S856" s="24">
        <f>J856/2*Date!$B$7+K856</f>
        <v>9581.77</v>
      </c>
      <c r="T856" s="24">
        <f t="shared" si="77"/>
        <v>9940</v>
      </c>
      <c r="U856" s="24">
        <f t="shared" si="78"/>
        <v>6522.25</v>
      </c>
      <c r="V856" s="4">
        <v>0</v>
      </c>
      <c r="W856" s="4"/>
      <c r="X856" s="28" t="str">
        <f t="shared" si="79"/>
        <v>CHOOSE FORMULA</v>
      </c>
      <c r="Y856" s="4"/>
      <c r="Z856" s="4">
        <v>11367</v>
      </c>
    </row>
    <row r="857" spans="1:26">
      <c r="A857" s="1" t="s">
        <v>6</v>
      </c>
      <c r="B857" s="1" t="s">
        <v>516</v>
      </c>
      <c r="C857" s="1" t="s">
        <v>451</v>
      </c>
      <c r="D857" s="1" t="s">
        <v>355</v>
      </c>
      <c r="E857" s="1" t="s">
        <v>8</v>
      </c>
      <c r="F857" s="1" t="s">
        <v>356</v>
      </c>
      <c r="G857" s="4">
        <v>1100</v>
      </c>
      <c r="H857" s="4">
        <v>0</v>
      </c>
      <c r="I857" s="4">
        <v>1100</v>
      </c>
      <c r="J857" s="4">
        <v>106.48</v>
      </c>
      <c r="K857" s="4">
        <v>844.3</v>
      </c>
      <c r="L857" s="4">
        <v>742.38</v>
      </c>
      <c r="M857" s="4">
        <v>1171.7</v>
      </c>
      <c r="N857" s="24">
        <f>IF(AND(B857="60",C857="32"),(J857/'FD Date'!$B$4*'FD Date'!$B$6+K857),(J857/Date!$B$4*Date!$B$6+K857))</f>
        <v>1376.6999999999998</v>
      </c>
      <c r="O857" s="24">
        <f t="shared" si="75"/>
        <v>212.96</v>
      </c>
      <c r="P857" s="24">
        <f>K857/Date!$B$2*Date!$B$3+K857</f>
        <v>1266.4499999999998</v>
      </c>
      <c r="Q857" s="24">
        <f>J857*Date!$B$3+K857</f>
        <v>1270.22</v>
      </c>
      <c r="R857" s="24">
        <f t="shared" si="76"/>
        <v>1332.5605619763464</v>
      </c>
      <c r="S857" s="24">
        <f>J857/2*Date!$B$7+K857</f>
        <v>1270.22</v>
      </c>
      <c r="T857" s="24">
        <f t="shared" si="77"/>
        <v>1100</v>
      </c>
      <c r="U857" s="24">
        <f t="shared" si="78"/>
        <v>844.3</v>
      </c>
      <c r="V857" s="4">
        <v>0</v>
      </c>
      <c r="W857" s="4"/>
      <c r="X857" s="28" t="str">
        <f t="shared" si="79"/>
        <v>CHOOSE FORMULA</v>
      </c>
      <c r="Y857" s="4"/>
      <c r="Z857" s="4">
        <v>1352</v>
      </c>
    </row>
    <row r="858" spans="1:26">
      <c r="A858" s="1" t="s">
        <v>6</v>
      </c>
      <c r="B858" s="1" t="s">
        <v>516</v>
      </c>
      <c r="C858" s="1" t="s">
        <v>451</v>
      </c>
      <c r="D858" s="1" t="s">
        <v>359</v>
      </c>
      <c r="E858" s="1" t="s">
        <v>8</v>
      </c>
      <c r="F858" s="1" t="s">
        <v>360</v>
      </c>
      <c r="G858" s="4">
        <v>6000</v>
      </c>
      <c r="H858" s="4">
        <v>0</v>
      </c>
      <c r="I858" s="4">
        <v>6000</v>
      </c>
      <c r="J858" s="4">
        <v>0</v>
      </c>
      <c r="K858" s="4">
        <v>0</v>
      </c>
      <c r="L858" s="4">
        <v>10000</v>
      </c>
      <c r="M858" s="4">
        <v>10000</v>
      </c>
      <c r="N858" s="24">
        <f>IF(AND(B858="60",C858="32"),(J858/'FD Date'!$B$4*'FD Date'!$B$6+K858),(J858/Date!$B$4*Date!$B$6+K858))</f>
        <v>0</v>
      </c>
      <c r="O858" s="24">
        <f t="shared" si="75"/>
        <v>0</v>
      </c>
      <c r="P858" s="24">
        <f>K858/Date!$B$2*Date!$B$3+K858</f>
        <v>0</v>
      </c>
      <c r="Q858" s="24">
        <f>J858*Date!$B$3+K858</f>
        <v>0</v>
      </c>
      <c r="R858" s="24">
        <f t="shared" si="76"/>
        <v>0</v>
      </c>
      <c r="S858" s="24">
        <f>J858/2*Date!$B$7+K858</f>
        <v>0</v>
      </c>
      <c r="T858" s="24">
        <f t="shared" si="77"/>
        <v>6000</v>
      </c>
      <c r="U858" s="24">
        <f t="shared" si="78"/>
        <v>0</v>
      </c>
      <c r="V858" s="4">
        <v>0</v>
      </c>
      <c r="W858" s="4"/>
      <c r="X858" s="28" t="str">
        <f t="shared" si="79"/>
        <v>CHOOSE FORMULA</v>
      </c>
      <c r="Y858" s="4"/>
      <c r="Z858" s="4">
        <v>6000</v>
      </c>
    </row>
    <row r="859" spans="1:26">
      <c r="A859" s="1" t="s">
        <v>6</v>
      </c>
      <c r="B859" s="1" t="s">
        <v>516</v>
      </c>
      <c r="C859" s="1" t="s">
        <v>451</v>
      </c>
      <c r="D859" s="1" t="s">
        <v>361</v>
      </c>
      <c r="E859" s="1" t="s">
        <v>8</v>
      </c>
      <c r="F859" s="1" t="s">
        <v>362</v>
      </c>
      <c r="G859" s="4">
        <v>27230</v>
      </c>
      <c r="H859" s="4">
        <v>0</v>
      </c>
      <c r="I859" s="4">
        <v>27230</v>
      </c>
      <c r="J859" s="4">
        <v>840.6</v>
      </c>
      <c r="K859" s="4">
        <v>15116.6</v>
      </c>
      <c r="L859" s="4">
        <v>8506.6299999999992</v>
      </c>
      <c r="M859" s="4">
        <v>20533.150000000001</v>
      </c>
      <c r="N859" s="24">
        <f>IF(AND(B859="60",C859="32"),(J859/'FD Date'!$B$4*'FD Date'!$B$6+K859),(J859/Date!$B$4*Date!$B$6+K859))</f>
        <v>19319.599999999999</v>
      </c>
      <c r="O859" s="24">
        <f t="shared" si="75"/>
        <v>1681.2</v>
      </c>
      <c r="P859" s="24">
        <f>K859/Date!$B$2*Date!$B$3+K859</f>
        <v>22674.9</v>
      </c>
      <c r="Q859" s="24">
        <f>J859*Date!$B$3+K859</f>
        <v>18479</v>
      </c>
      <c r="R859" s="24">
        <f t="shared" si="76"/>
        <v>36488.176315415156</v>
      </c>
      <c r="S859" s="24">
        <f>J859/2*Date!$B$7+K859</f>
        <v>18479</v>
      </c>
      <c r="T859" s="24">
        <f t="shared" si="77"/>
        <v>27230</v>
      </c>
      <c r="U859" s="24">
        <f t="shared" si="78"/>
        <v>15116.6</v>
      </c>
      <c r="V859" s="4">
        <v>0</v>
      </c>
      <c r="W859" s="4"/>
      <c r="X859" s="28" t="str">
        <f t="shared" si="79"/>
        <v>CHOOSE FORMULA</v>
      </c>
      <c r="Y859" s="4"/>
      <c r="Z859" s="4">
        <v>25892</v>
      </c>
    </row>
    <row r="860" spans="1:26">
      <c r="A860" s="1" t="s">
        <v>6</v>
      </c>
      <c r="B860" s="1" t="s">
        <v>516</v>
      </c>
      <c r="C860" s="1" t="s">
        <v>451</v>
      </c>
      <c r="D860" s="1" t="s">
        <v>284</v>
      </c>
      <c r="E860" s="1" t="s">
        <v>8</v>
      </c>
      <c r="F860" s="1" t="s">
        <v>285</v>
      </c>
      <c r="G860" s="4">
        <v>2910</v>
      </c>
      <c r="H860" s="4">
        <v>0</v>
      </c>
      <c r="I860" s="4">
        <v>2910</v>
      </c>
      <c r="J860" s="4">
        <v>465.36</v>
      </c>
      <c r="K860" s="4">
        <v>1098.8499999999999</v>
      </c>
      <c r="L860" s="4">
        <v>1311.31</v>
      </c>
      <c r="M860" s="4">
        <v>2491.38</v>
      </c>
      <c r="N860" s="24">
        <f>IF(AND(B860="60",C860="32"),(J860/'FD Date'!$B$4*'FD Date'!$B$6+K860),(J860/Date!$B$4*Date!$B$6+K860))</f>
        <v>3425.65</v>
      </c>
      <c r="O860" s="24">
        <f t="shared" si="75"/>
        <v>930.72</v>
      </c>
      <c r="P860" s="24">
        <f>K860/Date!$B$2*Date!$B$3+K860</f>
        <v>1648.2749999999999</v>
      </c>
      <c r="Q860" s="24">
        <f>J860*Date!$B$3+K860</f>
        <v>2960.29</v>
      </c>
      <c r="R860" s="24">
        <f t="shared" si="76"/>
        <v>2087.7236603091565</v>
      </c>
      <c r="S860" s="24">
        <f>J860/2*Date!$B$7+K860</f>
        <v>2960.29</v>
      </c>
      <c r="T860" s="24">
        <f t="shared" si="77"/>
        <v>2910</v>
      </c>
      <c r="U860" s="24">
        <f t="shared" si="78"/>
        <v>1098.8499999999999</v>
      </c>
      <c r="V860" s="4">
        <v>0</v>
      </c>
      <c r="W860" s="4"/>
      <c r="X860" s="28" t="str">
        <f t="shared" si="79"/>
        <v>CHOOSE FORMULA</v>
      </c>
      <c r="Y860" s="4"/>
      <c r="Z860" s="4">
        <v>2910</v>
      </c>
    </row>
    <row r="861" spans="1:26">
      <c r="A861" s="1" t="s">
        <v>6</v>
      </c>
      <c r="B861" s="1" t="s">
        <v>516</v>
      </c>
      <c r="C861" s="1" t="s">
        <v>451</v>
      </c>
      <c r="D861" s="1" t="s">
        <v>363</v>
      </c>
      <c r="E861" s="1" t="s">
        <v>8</v>
      </c>
      <c r="F861" s="1" t="s">
        <v>364</v>
      </c>
      <c r="G861" s="4">
        <v>14530</v>
      </c>
      <c r="H861" s="4">
        <v>0</v>
      </c>
      <c r="I861" s="4">
        <v>14530</v>
      </c>
      <c r="J861" s="4">
        <v>691.13</v>
      </c>
      <c r="K861" s="4">
        <v>5149.99</v>
      </c>
      <c r="L861" s="4">
        <v>3520.2</v>
      </c>
      <c r="M861" s="4">
        <v>13041.59</v>
      </c>
      <c r="N861" s="24">
        <f>IF(AND(B861="60",C861="32"),(J861/'FD Date'!$B$4*'FD Date'!$B$6+K861),(J861/Date!$B$4*Date!$B$6+K861))</f>
        <v>8605.64</v>
      </c>
      <c r="O861" s="24">
        <f t="shared" si="75"/>
        <v>1382.26</v>
      </c>
      <c r="P861" s="24">
        <f>K861/Date!$B$2*Date!$B$3+K861</f>
        <v>7724.9849999999997</v>
      </c>
      <c r="Q861" s="24">
        <f>J861*Date!$B$3+K861</f>
        <v>7914.51</v>
      </c>
      <c r="R861" s="24">
        <f t="shared" si="76"/>
        <v>19079.614250355095</v>
      </c>
      <c r="S861" s="24">
        <f>J861/2*Date!$B$7+K861</f>
        <v>7914.51</v>
      </c>
      <c r="T861" s="24">
        <f t="shared" si="77"/>
        <v>14530</v>
      </c>
      <c r="U861" s="24">
        <f t="shared" si="78"/>
        <v>5149.99</v>
      </c>
      <c r="V861" s="4">
        <v>0</v>
      </c>
      <c r="W861" s="4"/>
      <c r="X861" s="28" t="str">
        <f t="shared" si="79"/>
        <v>CHOOSE FORMULA</v>
      </c>
      <c r="Y861" s="4"/>
      <c r="Z861" s="4">
        <v>14530</v>
      </c>
    </row>
    <row r="862" spans="1:26">
      <c r="A862" s="1" t="s">
        <v>6</v>
      </c>
      <c r="B862" s="1" t="s">
        <v>516</v>
      </c>
      <c r="C862" s="1" t="s">
        <v>451</v>
      </c>
      <c r="D862" s="1" t="s">
        <v>365</v>
      </c>
      <c r="E862" s="1" t="s">
        <v>8</v>
      </c>
      <c r="F862" s="1" t="s">
        <v>366</v>
      </c>
      <c r="G862" s="4">
        <v>4130</v>
      </c>
      <c r="H862" s="4">
        <v>0</v>
      </c>
      <c r="I862" s="4">
        <v>4130</v>
      </c>
      <c r="J862" s="4">
        <v>119.03</v>
      </c>
      <c r="K862" s="4">
        <v>642.17999999999995</v>
      </c>
      <c r="L862" s="4">
        <v>1535.03</v>
      </c>
      <c r="M862" s="4">
        <v>2604.61</v>
      </c>
      <c r="N862" s="24">
        <f>IF(AND(B862="60",C862="32"),(J862/'FD Date'!$B$4*'FD Date'!$B$6+K862),(J862/Date!$B$4*Date!$B$6+K862))</f>
        <v>1237.33</v>
      </c>
      <c r="O862" s="24">
        <f t="shared" si="75"/>
        <v>238.06</v>
      </c>
      <c r="P862" s="24">
        <f>K862/Date!$B$2*Date!$B$3+K862</f>
        <v>963.27</v>
      </c>
      <c r="Q862" s="24">
        <f>J862*Date!$B$3+K862</f>
        <v>1118.3</v>
      </c>
      <c r="R862" s="24">
        <f t="shared" si="76"/>
        <v>1089.6389320078436</v>
      </c>
      <c r="S862" s="24">
        <f>J862/2*Date!$B$7+K862</f>
        <v>1118.3</v>
      </c>
      <c r="T862" s="24">
        <f t="shared" si="77"/>
        <v>4130</v>
      </c>
      <c r="U862" s="24">
        <f t="shared" si="78"/>
        <v>642.17999999999995</v>
      </c>
      <c r="V862" s="4">
        <v>0</v>
      </c>
      <c r="W862" s="4"/>
      <c r="X862" s="28" t="str">
        <f t="shared" si="79"/>
        <v>CHOOSE FORMULA</v>
      </c>
      <c r="Y862" s="4"/>
      <c r="Z862" s="4">
        <v>1103</v>
      </c>
    </row>
    <row r="863" spans="1:26">
      <c r="A863" s="1" t="s">
        <v>6</v>
      </c>
      <c r="B863" s="1" t="s">
        <v>516</v>
      </c>
      <c r="C863" s="1" t="s">
        <v>451</v>
      </c>
      <c r="D863" s="1" t="s">
        <v>367</v>
      </c>
      <c r="E863" s="1" t="s">
        <v>8</v>
      </c>
      <c r="F863" s="1" t="s">
        <v>368</v>
      </c>
      <c r="G863" s="4">
        <v>1400</v>
      </c>
      <c r="H863" s="4">
        <v>0</v>
      </c>
      <c r="I863" s="4">
        <v>1400</v>
      </c>
      <c r="J863" s="4">
        <v>728.5</v>
      </c>
      <c r="K863" s="4">
        <v>1375.38</v>
      </c>
      <c r="L863" s="4">
        <v>1077.18</v>
      </c>
      <c r="M863" s="4">
        <v>16082.42</v>
      </c>
      <c r="N863" s="24">
        <f>IF(AND(B863="60",C863="32"),(J863/'FD Date'!$B$4*'FD Date'!$B$6+K863),(J863/Date!$B$4*Date!$B$6+K863))</f>
        <v>5017.88</v>
      </c>
      <c r="O863" s="24">
        <f t="shared" si="75"/>
        <v>1457</v>
      </c>
      <c r="P863" s="24">
        <f>K863/Date!$B$2*Date!$B$3+K863</f>
        <v>2063.0700000000002</v>
      </c>
      <c r="Q863" s="24">
        <f>J863*Date!$B$3+K863</f>
        <v>4289.38</v>
      </c>
      <c r="R863" s="24">
        <f t="shared" si="76"/>
        <v>20534.579939842923</v>
      </c>
      <c r="S863" s="24">
        <f>J863/2*Date!$B$7+K863</f>
        <v>4289.38</v>
      </c>
      <c r="T863" s="24">
        <f t="shared" si="77"/>
        <v>1400</v>
      </c>
      <c r="U863" s="24">
        <f t="shared" si="78"/>
        <v>1375.38</v>
      </c>
      <c r="V863" s="4">
        <v>0</v>
      </c>
      <c r="W863" s="4"/>
      <c r="X863" s="28" t="str">
        <f t="shared" si="79"/>
        <v>CHOOSE FORMULA</v>
      </c>
      <c r="Y863" s="4"/>
      <c r="Z863" s="4">
        <v>1400</v>
      </c>
    </row>
    <row r="864" spans="1:26">
      <c r="A864" s="1" t="s">
        <v>6</v>
      </c>
      <c r="B864" s="1" t="s">
        <v>516</v>
      </c>
      <c r="C864" s="1" t="s">
        <v>451</v>
      </c>
      <c r="D864" s="1" t="s">
        <v>288</v>
      </c>
      <c r="E864" s="1" t="s">
        <v>8</v>
      </c>
      <c r="F864" s="1" t="s">
        <v>289</v>
      </c>
      <c r="G864" s="4">
        <v>1500</v>
      </c>
      <c r="H864" s="4">
        <v>0</v>
      </c>
      <c r="I864" s="4">
        <v>1500</v>
      </c>
      <c r="J864" s="4">
        <v>0</v>
      </c>
      <c r="K864" s="4">
        <v>114.98</v>
      </c>
      <c r="L864" s="4">
        <v>886.21</v>
      </c>
      <c r="M864" s="4">
        <v>886.21</v>
      </c>
      <c r="N864" s="24">
        <f>IF(AND(B864="60",C864="32"),(J864/'FD Date'!$B$4*'FD Date'!$B$6+K864),(J864/Date!$B$4*Date!$B$6+K864))</f>
        <v>114.98</v>
      </c>
      <c r="O864" s="24">
        <f t="shared" si="75"/>
        <v>0</v>
      </c>
      <c r="P864" s="24">
        <f>K864/Date!$B$2*Date!$B$3+K864</f>
        <v>172.47</v>
      </c>
      <c r="Q864" s="24">
        <f>J864*Date!$B$3+K864</f>
        <v>114.98</v>
      </c>
      <c r="R864" s="24">
        <f t="shared" si="76"/>
        <v>114.98</v>
      </c>
      <c r="S864" s="24">
        <f>J864/2*Date!$B$7+K864</f>
        <v>114.98</v>
      </c>
      <c r="T864" s="24">
        <f t="shared" si="77"/>
        <v>1500</v>
      </c>
      <c r="U864" s="24">
        <f t="shared" si="78"/>
        <v>114.98</v>
      </c>
      <c r="V864" s="4">
        <v>0</v>
      </c>
      <c r="W864" s="4"/>
      <c r="X864" s="28" t="str">
        <f t="shared" si="79"/>
        <v>CHOOSE FORMULA</v>
      </c>
      <c r="Y864" s="4"/>
      <c r="Z864" s="4">
        <v>1500</v>
      </c>
    </row>
    <row r="865" spans="1:26">
      <c r="A865" s="1" t="s">
        <v>6</v>
      </c>
      <c r="B865" s="1" t="s">
        <v>516</v>
      </c>
      <c r="C865" s="1" t="s">
        <v>451</v>
      </c>
      <c r="D865" s="1" t="s">
        <v>388</v>
      </c>
      <c r="E865" s="1" t="s">
        <v>8</v>
      </c>
      <c r="F865" s="1" t="s">
        <v>389</v>
      </c>
      <c r="G865" s="4">
        <v>6400</v>
      </c>
      <c r="H865" s="4">
        <v>0</v>
      </c>
      <c r="I865" s="4">
        <v>6400</v>
      </c>
      <c r="J865" s="4">
        <v>444.48</v>
      </c>
      <c r="K865" s="4">
        <v>3272.45</v>
      </c>
      <c r="L865" s="4">
        <v>3928.38</v>
      </c>
      <c r="M865" s="4">
        <v>5430.8</v>
      </c>
      <c r="N865" s="24">
        <f>IF(AND(B865="60",C865="32"),(J865/'FD Date'!$B$4*'FD Date'!$B$6+K865),(J865/Date!$B$4*Date!$B$6+K865))</f>
        <v>5494.85</v>
      </c>
      <c r="O865" s="24">
        <f t="shared" si="75"/>
        <v>888.96</v>
      </c>
      <c r="P865" s="24">
        <f>K865/Date!$B$2*Date!$B$3+K865</f>
        <v>4908.6749999999993</v>
      </c>
      <c r="Q865" s="24">
        <f>J865*Date!$B$3+K865</f>
        <v>5050.37</v>
      </c>
      <c r="R865" s="24">
        <f t="shared" si="76"/>
        <v>4524.0077232854255</v>
      </c>
      <c r="S865" s="24">
        <f>J865/2*Date!$B$7+K865</f>
        <v>5050.37</v>
      </c>
      <c r="T865" s="24">
        <f t="shared" si="77"/>
        <v>6400</v>
      </c>
      <c r="U865" s="24">
        <f t="shared" si="78"/>
        <v>3272.45</v>
      </c>
      <c r="V865" s="4">
        <v>0</v>
      </c>
      <c r="W865" s="4"/>
      <c r="X865" s="28" t="str">
        <f t="shared" si="79"/>
        <v>CHOOSE FORMULA</v>
      </c>
      <c r="Y865" s="4"/>
      <c r="Z865" s="4">
        <v>4550</v>
      </c>
    </row>
    <row r="866" spans="1:26">
      <c r="A866" s="1" t="s">
        <v>6</v>
      </c>
      <c r="B866" s="1" t="s">
        <v>516</v>
      </c>
      <c r="C866" s="1" t="s">
        <v>451</v>
      </c>
      <c r="D866" s="1" t="s">
        <v>369</v>
      </c>
      <c r="E866" s="1" t="s">
        <v>8</v>
      </c>
      <c r="F866" s="1" t="s">
        <v>370</v>
      </c>
      <c r="G866" s="4">
        <v>2510</v>
      </c>
      <c r="H866" s="4">
        <v>0</v>
      </c>
      <c r="I866" s="4">
        <v>2510</v>
      </c>
      <c r="J866" s="4">
        <v>0</v>
      </c>
      <c r="K866" s="4">
        <v>961.5</v>
      </c>
      <c r="L866" s="4">
        <v>219.86</v>
      </c>
      <c r="M866" s="4">
        <v>439.72</v>
      </c>
      <c r="N866" s="24">
        <f>IF(AND(B866="60",C866="32"),(J866/'FD Date'!$B$4*'FD Date'!$B$6+K866),(J866/Date!$B$4*Date!$B$6+K866))</f>
        <v>961.5</v>
      </c>
      <c r="O866" s="24">
        <f t="shared" si="75"/>
        <v>0</v>
      </c>
      <c r="P866" s="24">
        <f>K866/Date!$B$2*Date!$B$3+K866</f>
        <v>1442.25</v>
      </c>
      <c r="Q866" s="24">
        <f>J866*Date!$B$3+K866</f>
        <v>961.5</v>
      </c>
      <c r="R866" s="24">
        <f t="shared" si="76"/>
        <v>1923</v>
      </c>
      <c r="S866" s="24">
        <f>J866/2*Date!$B$7+K866</f>
        <v>961.5</v>
      </c>
      <c r="T866" s="24">
        <f t="shared" si="77"/>
        <v>2510</v>
      </c>
      <c r="U866" s="24">
        <f t="shared" si="78"/>
        <v>961.5</v>
      </c>
      <c r="V866" s="4">
        <v>0</v>
      </c>
      <c r="W866" s="4"/>
      <c r="X866" s="28" t="str">
        <f t="shared" si="79"/>
        <v>CHOOSE FORMULA</v>
      </c>
      <c r="Y866" s="4"/>
      <c r="Z866" s="4">
        <v>2510</v>
      </c>
    </row>
    <row r="867" spans="1:26">
      <c r="A867" s="1" t="s">
        <v>6</v>
      </c>
      <c r="B867" s="1" t="s">
        <v>516</v>
      </c>
      <c r="C867" s="1" t="s">
        <v>451</v>
      </c>
      <c r="D867" s="1" t="s">
        <v>371</v>
      </c>
      <c r="E867" s="1" t="s">
        <v>8</v>
      </c>
      <c r="F867" s="1" t="s">
        <v>402</v>
      </c>
      <c r="G867" s="4">
        <v>1900</v>
      </c>
      <c r="H867" s="4">
        <v>0</v>
      </c>
      <c r="I867" s="4">
        <v>1900</v>
      </c>
      <c r="J867" s="4">
        <v>0</v>
      </c>
      <c r="K867" s="4">
        <v>701.01</v>
      </c>
      <c r="L867" s="4">
        <v>0</v>
      </c>
      <c r="M867" s="4">
        <v>0</v>
      </c>
      <c r="N867" s="24">
        <f>IF(AND(B867="60",C867="32"),(J867/'FD Date'!$B$4*'FD Date'!$B$6+K867),(J867/Date!$B$4*Date!$B$6+K867))</f>
        <v>701.01</v>
      </c>
      <c r="O867" s="24">
        <f t="shared" si="75"/>
        <v>0</v>
      </c>
      <c r="P867" s="24">
        <f>K867/Date!$B$2*Date!$B$3+K867</f>
        <v>1051.5149999999999</v>
      </c>
      <c r="Q867" s="24">
        <f>J867*Date!$B$3+K867</f>
        <v>701.01</v>
      </c>
      <c r="R867" s="24">
        <f t="shared" si="76"/>
        <v>0</v>
      </c>
      <c r="S867" s="24">
        <f>J867/2*Date!$B$7+K867</f>
        <v>701.01</v>
      </c>
      <c r="T867" s="24">
        <f t="shared" si="77"/>
        <v>1900</v>
      </c>
      <c r="U867" s="24">
        <f t="shared" si="78"/>
        <v>701.01</v>
      </c>
      <c r="V867" s="4">
        <v>0</v>
      </c>
      <c r="W867" s="4"/>
      <c r="X867" s="28" t="str">
        <f t="shared" si="79"/>
        <v>CHOOSE FORMULA</v>
      </c>
      <c r="Y867" s="4"/>
      <c r="Z867" s="4">
        <v>1900</v>
      </c>
    </row>
    <row r="868" spans="1:26">
      <c r="A868" s="1" t="s">
        <v>6</v>
      </c>
      <c r="B868" s="1" t="s">
        <v>516</v>
      </c>
      <c r="C868" s="1" t="s">
        <v>451</v>
      </c>
      <c r="D868" s="1" t="s">
        <v>292</v>
      </c>
      <c r="E868" s="1" t="s">
        <v>8</v>
      </c>
      <c r="F868" s="1" t="s">
        <v>293</v>
      </c>
      <c r="G868" s="4">
        <v>46310</v>
      </c>
      <c r="H868" s="4">
        <v>0</v>
      </c>
      <c r="I868" s="4">
        <v>46310</v>
      </c>
      <c r="J868" s="4">
        <v>1270.5</v>
      </c>
      <c r="K868" s="4">
        <v>41312.43</v>
      </c>
      <c r="L868" s="4">
        <v>500</v>
      </c>
      <c r="M868" s="4">
        <v>997.51</v>
      </c>
      <c r="N868" s="24">
        <f>IF(AND(B868="60",C868="32"),(J868/'FD Date'!$B$4*'FD Date'!$B$6+K868),(J868/Date!$B$4*Date!$B$6+K868))</f>
        <v>47664.93</v>
      </c>
      <c r="O868" s="24">
        <f t="shared" si="75"/>
        <v>2541</v>
      </c>
      <c r="P868" s="24">
        <f>K868/Date!$B$2*Date!$B$3+K868</f>
        <v>61968.645000000004</v>
      </c>
      <c r="Q868" s="24">
        <f>J868*Date!$B$3+K868</f>
        <v>46394.43</v>
      </c>
      <c r="R868" s="24">
        <f t="shared" si="76"/>
        <v>82419.12409859999</v>
      </c>
      <c r="S868" s="24">
        <f>J868/2*Date!$B$7+K868</f>
        <v>46394.43</v>
      </c>
      <c r="T868" s="24">
        <f t="shared" si="77"/>
        <v>46310</v>
      </c>
      <c r="U868" s="24">
        <f t="shared" si="78"/>
        <v>41312.43</v>
      </c>
      <c r="V868" s="4">
        <v>0</v>
      </c>
      <c r="W868" s="4"/>
      <c r="X868" s="28" t="str">
        <f t="shared" si="79"/>
        <v>CHOOSE FORMULA</v>
      </c>
      <c r="Y868" s="4"/>
      <c r="Z868" s="4">
        <v>46310</v>
      </c>
    </row>
    <row r="869" spans="1:26">
      <c r="A869" s="1" t="s">
        <v>6</v>
      </c>
      <c r="B869" s="1" t="s">
        <v>516</v>
      </c>
      <c r="C869" s="1" t="s">
        <v>451</v>
      </c>
      <c r="D869" s="1" t="s">
        <v>375</v>
      </c>
      <c r="E869" s="1" t="s">
        <v>8</v>
      </c>
      <c r="F869" s="1" t="s">
        <v>376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24">
        <f>IF(AND(B869="60",C869="32"),(J869/'FD Date'!$B$4*'FD Date'!$B$6+K869),(J869/Date!$B$4*Date!$B$6+K869))</f>
        <v>0</v>
      </c>
      <c r="O869" s="24">
        <f t="shared" si="75"/>
        <v>0</v>
      </c>
      <c r="P869" s="24">
        <f>K869/Date!$B$2*Date!$B$3+K869</f>
        <v>0</v>
      </c>
      <c r="Q869" s="24">
        <f>J869*Date!$B$3+K869</f>
        <v>0</v>
      </c>
      <c r="R869" s="24">
        <f t="shared" si="76"/>
        <v>0</v>
      </c>
      <c r="S869" s="24">
        <f>J869/2*Date!$B$7+K869</f>
        <v>0</v>
      </c>
      <c r="T869" s="24">
        <f t="shared" si="77"/>
        <v>0</v>
      </c>
      <c r="U869" s="24">
        <f t="shared" si="78"/>
        <v>0</v>
      </c>
      <c r="V869" s="4">
        <v>0</v>
      </c>
      <c r="W869" s="4"/>
      <c r="X869" s="28" t="str">
        <f t="shared" si="79"/>
        <v>CHOOSE FORMULA</v>
      </c>
      <c r="Y869" s="4"/>
      <c r="Z869" s="4">
        <v>0</v>
      </c>
    </row>
    <row r="870" spans="1:26">
      <c r="A870" s="1" t="s">
        <v>6</v>
      </c>
      <c r="B870" s="1" t="s">
        <v>516</v>
      </c>
      <c r="C870" s="1" t="s">
        <v>451</v>
      </c>
      <c r="D870" s="1" t="s">
        <v>375</v>
      </c>
      <c r="E870" s="1" t="s">
        <v>13</v>
      </c>
      <c r="F870" s="1" t="s">
        <v>440</v>
      </c>
      <c r="G870" s="4">
        <v>0</v>
      </c>
      <c r="H870" s="4">
        <v>0</v>
      </c>
      <c r="I870" s="4">
        <v>0</v>
      </c>
      <c r="J870" s="4">
        <v>0</v>
      </c>
      <c r="K870" s="4">
        <v>1000</v>
      </c>
      <c r="L870" s="4">
        <v>0</v>
      </c>
      <c r="M870" s="4">
        <v>0</v>
      </c>
      <c r="N870" s="24">
        <f>IF(AND(B870="60",C870="32"),(J870/'FD Date'!$B$4*'FD Date'!$B$6+K870),(J870/Date!$B$4*Date!$B$6+K870))</f>
        <v>1000</v>
      </c>
      <c r="O870" s="24">
        <f t="shared" si="75"/>
        <v>0</v>
      </c>
      <c r="P870" s="24">
        <f>K870/Date!$B$2*Date!$B$3+K870</f>
        <v>1500</v>
      </c>
      <c r="Q870" s="24">
        <f>J870*Date!$B$3+K870</f>
        <v>1000</v>
      </c>
      <c r="R870" s="24">
        <f t="shared" si="76"/>
        <v>0</v>
      </c>
      <c r="S870" s="24">
        <f>J870/2*Date!$B$7+K870</f>
        <v>1000</v>
      </c>
      <c r="T870" s="24">
        <f t="shared" si="77"/>
        <v>0</v>
      </c>
      <c r="U870" s="24">
        <f t="shared" si="78"/>
        <v>1000</v>
      </c>
      <c r="V870" s="4">
        <v>0</v>
      </c>
      <c r="W870" s="4"/>
      <c r="X870" s="28" t="str">
        <f t="shared" si="79"/>
        <v>CHOOSE FORMULA</v>
      </c>
      <c r="Y870" s="4"/>
      <c r="Z870" s="4">
        <v>0</v>
      </c>
    </row>
    <row r="871" spans="1:26">
      <c r="A871" s="1" t="s">
        <v>6</v>
      </c>
      <c r="B871" s="1" t="s">
        <v>516</v>
      </c>
      <c r="C871" s="1" t="s">
        <v>451</v>
      </c>
      <c r="D871" s="1" t="s">
        <v>294</v>
      </c>
      <c r="E871" s="1" t="s">
        <v>8</v>
      </c>
      <c r="F871" s="1" t="s">
        <v>295</v>
      </c>
      <c r="G871" s="4">
        <v>3750</v>
      </c>
      <c r="H871" s="4">
        <v>0</v>
      </c>
      <c r="I871" s="4">
        <v>3750</v>
      </c>
      <c r="J871" s="4">
        <v>0</v>
      </c>
      <c r="K871" s="4">
        <v>2840.88</v>
      </c>
      <c r="L871" s="4">
        <v>2026.57</v>
      </c>
      <c r="M871" s="4">
        <v>3763.63</v>
      </c>
      <c r="N871" s="24">
        <f>IF(AND(B871="60",C871="32"),(J871/'FD Date'!$B$4*'FD Date'!$B$6+K871),(J871/Date!$B$4*Date!$B$6+K871))</f>
        <v>2840.88</v>
      </c>
      <c r="O871" s="24">
        <f t="shared" si="75"/>
        <v>0</v>
      </c>
      <c r="P871" s="24">
        <f>K871/Date!$B$2*Date!$B$3+K871</f>
        <v>4261.32</v>
      </c>
      <c r="Q871" s="24">
        <f>J871*Date!$B$3+K871</f>
        <v>2840.88</v>
      </c>
      <c r="R871" s="24">
        <f t="shared" si="76"/>
        <v>5275.92</v>
      </c>
      <c r="S871" s="24">
        <f>J871/2*Date!$B$7+K871</f>
        <v>2840.88</v>
      </c>
      <c r="T871" s="24">
        <f t="shared" si="77"/>
        <v>3750</v>
      </c>
      <c r="U871" s="24">
        <f t="shared" si="78"/>
        <v>2840.88</v>
      </c>
      <c r="V871" s="4">
        <v>0</v>
      </c>
      <c r="W871" s="4"/>
      <c r="X871" s="28" t="str">
        <f t="shared" si="79"/>
        <v>CHOOSE FORMULA</v>
      </c>
      <c r="Y871" s="4"/>
      <c r="Z871" s="4">
        <v>3750</v>
      </c>
    </row>
    <row r="872" spans="1:26">
      <c r="A872" s="1" t="s">
        <v>6</v>
      </c>
      <c r="B872" s="1" t="s">
        <v>516</v>
      </c>
      <c r="C872" s="1" t="s">
        <v>451</v>
      </c>
      <c r="D872" s="1" t="s">
        <v>297</v>
      </c>
      <c r="E872" s="1" t="s">
        <v>8</v>
      </c>
      <c r="F872" s="1" t="s">
        <v>298</v>
      </c>
      <c r="G872" s="4">
        <v>6320</v>
      </c>
      <c r="H872" s="4">
        <v>0</v>
      </c>
      <c r="I872" s="4">
        <v>6320</v>
      </c>
      <c r="J872" s="4">
        <v>1103.3699999999999</v>
      </c>
      <c r="K872" s="4">
        <v>5577.94</v>
      </c>
      <c r="L872" s="4">
        <v>14202.29</v>
      </c>
      <c r="M872" s="4">
        <v>18986.45</v>
      </c>
      <c r="N872" s="24">
        <f>IF(AND(B872="60",C872="32"),(J872/'FD Date'!$B$4*'FD Date'!$B$6+K872),(J872/Date!$B$4*Date!$B$6+K872))</f>
        <v>11094.789999999999</v>
      </c>
      <c r="O872" s="24">
        <f t="shared" si="75"/>
        <v>2206.7399999999998</v>
      </c>
      <c r="P872" s="24">
        <f>K872/Date!$B$2*Date!$B$3+K872</f>
        <v>8366.91</v>
      </c>
      <c r="Q872" s="24">
        <f>J872*Date!$B$3+K872</f>
        <v>9991.4199999999983</v>
      </c>
      <c r="R872" s="24">
        <f t="shared" si="76"/>
        <v>7456.9156743736385</v>
      </c>
      <c r="S872" s="24">
        <f>J872/2*Date!$B$7+K872</f>
        <v>9991.4199999999983</v>
      </c>
      <c r="T872" s="24">
        <f t="shared" si="77"/>
        <v>6320</v>
      </c>
      <c r="U872" s="24">
        <f t="shared" si="78"/>
        <v>5577.94</v>
      </c>
      <c r="V872" s="4">
        <v>0</v>
      </c>
      <c r="W872" s="4"/>
      <c r="X872" s="28" t="str">
        <f t="shared" si="79"/>
        <v>CHOOSE FORMULA</v>
      </c>
      <c r="Y872" s="4"/>
      <c r="Z872" s="4">
        <v>6320</v>
      </c>
    </row>
    <row r="873" spans="1:26">
      <c r="A873" s="1" t="s">
        <v>6</v>
      </c>
      <c r="B873" s="1" t="s">
        <v>516</v>
      </c>
      <c r="C873" s="1" t="s">
        <v>451</v>
      </c>
      <c r="D873" s="1" t="s">
        <v>457</v>
      </c>
      <c r="E873" s="1" t="s">
        <v>8</v>
      </c>
      <c r="F873" s="1" t="s">
        <v>296</v>
      </c>
      <c r="G873" s="4">
        <v>212440</v>
      </c>
      <c r="H873" s="4">
        <v>0</v>
      </c>
      <c r="I873" s="4">
        <v>212440</v>
      </c>
      <c r="J873" s="4">
        <v>14679.54</v>
      </c>
      <c r="K873" s="4">
        <v>126284.74</v>
      </c>
      <c r="L873" s="4">
        <v>168048.17</v>
      </c>
      <c r="M873" s="4">
        <v>312713.52</v>
      </c>
      <c r="N873" s="24">
        <f>IF(AND(B873="60",C873="32"),(J873/'FD Date'!$B$4*'FD Date'!$B$6+K873),(J873/Date!$B$4*Date!$B$6+K873))</f>
        <v>199682.44</v>
      </c>
      <c r="O873" s="24">
        <f t="shared" si="75"/>
        <v>29359.08</v>
      </c>
      <c r="P873" s="24">
        <f>K873/Date!$B$2*Date!$B$3+K873</f>
        <v>189427.11000000002</v>
      </c>
      <c r="Q873" s="24">
        <f>J873*Date!$B$3+K873</f>
        <v>185002.90000000002</v>
      </c>
      <c r="R873" s="24">
        <f t="shared" si="76"/>
        <v>234997.77217261455</v>
      </c>
      <c r="S873" s="24">
        <f>J873/2*Date!$B$7+K873</f>
        <v>185002.90000000002</v>
      </c>
      <c r="T873" s="24">
        <f t="shared" si="77"/>
        <v>212440</v>
      </c>
      <c r="U873" s="24">
        <f t="shared" si="78"/>
        <v>126284.74</v>
      </c>
      <c r="V873" s="4">
        <v>0</v>
      </c>
      <c r="W873" s="4"/>
      <c r="X873" s="28" t="str">
        <f t="shared" si="79"/>
        <v>CHOOSE FORMULA</v>
      </c>
      <c r="Y873" s="4"/>
      <c r="Z873" s="4">
        <v>212440</v>
      </c>
    </row>
    <row r="874" spans="1:26">
      <c r="A874" s="1" t="s">
        <v>6</v>
      </c>
      <c r="B874" s="1" t="s">
        <v>516</v>
      </c>
      <c r="C874" s="1" t="s">
        <v>451</v>
      </c>
      <c r="D874" s="1" t="s">
        <v>457</v>
      </c>
      <c r="E874" s="1" t="s">
        <v>13</v>
      </c>
      <c r="F874" s="1" t="s">
        <v>518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24">
        <f>IF(AND(B874="60",C874="32"),(J874/'FD Date'!$B$4*'FD Date'!$B$6+K874),(J874/Date!$B$4*Date!$B$6+K874))</f>
        <v>0</v>
      </c>
      <c r="O874" s="24">
        <f t="shared" si="75"/>
        <v>0</v>
      </c>
      <c r="P874" s="24">
        <f>K874/Date!$B$2*Date!$B$3+K874</f>
        <v>0</v>
      </c>
      <c r="Q874" s="24">
        <f>J874*Date!$B$3+K874</f>
        <v>0</v>
      </c>
      <c r="R874" s="24">
        <f t="shared" si="76"/>
        <v>0</v>
      </c>
      <c r="S874" s="24">
        <f>J874/2*Date!$B$7+K874</f>
        <v>0</v>
      </c>
      <c r="T874" s="24">
        <f t="shared" si="77"/>
        <v>0</v>
      </c>
      <c r="U874" s="24">
        <f t="shared" si="78"/>
        <v>0</v>
      </c>
      <c r="V874" s="4">
        <v>0</v>
      </c>
      <c r="W874" s="4"/>
      <c r="X874" s="28" t="str">
        <f t="shared" si="79"/>
        <v>CHOOSE FORMULA</v>
      </c>
      <c r="Y874" s="4"/>
      <c r="Z874" s="4">
        <v>0</v>
      </c>
    </row>
    <row r="875" spans="1:26">
      <c r="A875" s="1" t="s">
        <v>6</v>
      </c>
      <c r="B875" s="1" t="s">
        <v>516</v>
      </c>
      <c r="C875" s="1" t="s">
        <v>451</v>
      </c>
      <c r="D875" s="1" t="s">
        <v>377</v>
      </c>
      <c r="E875" s="1" t="s">
        <v>8</v>
      </c>
      <c r="F875" s="1" t="s">
        <v>378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24">
        <f>IF(AND(B875="60",C875="32"),(J875/'FD Date'!$B$4*'FD Date'!$B$6+K875),(J875/Date!$B$4*Date!$B$6+K875))</f>
        <v>0</v>
      </c>
      <c r="O875" s="24">
        <f t="shared" si="75"/>
        <v>0</v>
      </c>
      <c r="P875" s="24">
        <f>K875/Date!$B$2*Date!$B$3+K875</f>
        <v>0</v>
      </c>
      <c r="Q875" s="24">
        <f>J875*Date!$B$3+K875</f>
        <v>0</v>
      </c>
      <c r="R875" s="24">
        <f t="shared" si="76"/>
        <v>0</v>
      </c>
      <c r="S875" s="24">
        <f>J875/2*Date!$B$7+K875</f>
        <v>0</v>
      </c>
      <c r="T875" s="24">
        <f t="shared" si="77"/>
        <v>0</v>
      </c>
      <c r="U875" s="24">
        <f t="shared" si="78"/>
        <v>0</v>
      </c>
      <c r="V875" s="4">
        <v>0</v>
      </c>
      <c r="W875" s="4"/>
      <c r="X875" s="28" t="str">
        <f t="shared" si="79"/>
        <v>CHOOSE FORMULA</v>
      </c>
      <c r="Y875" s="4"/>
      <c r="Z875" s="4">
        <v>0</v>
      </c>
    </row>
    <row r="876" spans="1:26">
      <c r="A876" s="1" t="s">
        <v>6</v>
      </c>
      <c r="B876" s="1" t="s">
        <v>516</v>
      </c>
      <c r="C876" s="1" t="s">
        <v>451</v>
      </c>
      <c r="D876" s="1" t="s">
        <v>301</v>
      </c>
      <c r="E876" s="1" t="s">
        <v>8</v>
      </c>
      <c r="F876" s="1" t="s">
        <v>302</v>
      </c>
      <c r="G876" s="4">
        <v>9550</v>
      </c>
      <c r="H876" s="4">
        <v>0</v>
      </c>
      <c r="I876" s="4">
        <v>9550</v>
      </c>
      <c r="J876" s="4">
        <v>3512.02</v>
      </c>
      <c r="K876" s="4">
        <v>7774.43</v>
      </c>
      <c r="L876" s="4">
        <v>1611.04</v>
      </c>
      <c r="M876" s="4">
        <v>1626.37</v>
      </c>
      <c r="N876" s="24">
        <f>IF(AND(B876="60",C876="32"),(J876/'FD Date'!$B$4*'FD Date'!$B$6+K876),(J876/Date!$B$4*Date!$B$6+K876))</f>
        <v>25334.53</v>
      </c>
      <c r="O876" s="24">
        <f t="shared" si="75"/>
        <v>7024.04</v>
      </c>
      <c r="P876" s="24">
        <f>K876/Date!$B$2*Date!$B$3+K876</f>
        <v>11661.645</v>
      </c>
      <c r="Q876" s="24">
        <f>J876*Date!$B$3+K876</f>
        <v>21822.510000000002</v>
      </c>
      <c r="R876" s="24">
        <f t="shared" si="76"/>
        <v>7848.4083071183832</v>
      </c>
      <c r="S876" s="24">
        <f>J876/2*Date!$B$7+K876</f>
        <v>21822.510000000002</v>
      </c>
      <c r="T876" s="24">
        <f t="shared" si="77"/>
        <v>9550</v>
      </c>
      <c r="U876" s="24">
        <f t="shared" si="78"/>
        <v>7774.43</v>
      </c>
      <c r="V876" s="4">
        <v>0</v>
      </c>
      <c r="W876" s="4"/>
      <c r="X876" s="28" t="str">
        <f t="shared" si="79"/>
        <v>CHOOSE FORMULA</v>
      </c>
      <c r="Y876" s="4"/>
      <c r="Z876" s="4">
        <v>9550</v>
      </c>
    </row>
    <row r="877" spans="1:26">
      <c r="A877" s="1" t="s">
        <v>6</v>
      </c>
      <c r="B877" s="1" t="s">
        <v>516</v>
      </c>
      <c r="C877" s="1" t="s">
        <v>451</v>
      </c>
      <c r="D877" s="1" t="s">
        <v>303</v>
      </c>
      <c r="E877" s="1" t="s">
        <v>8</v>
      </c>
      <c r="F877" s="1" t="s">
        <v>304</v>
      </c>
      <c r="G877" s="4">
        <v>2025</v>
      </c>
      <c r="H877" s="4">
        <v>0</v>
      </c>
      <c r="I877" s="4">
        <v>2025</v>
      </c>
      <c r="J877" s="4">
        <v>0</v>
      </c>
      <c r="K877" s="4">
        <v>555</v>
      </c>
      <c r="L877" s="4">
        <v>200</v>
      </c>
      <c r="M877" s="4">
        <v>583</v>
      </c>
      <c r="N877" s="24">
        <f>IF(AND(B877="60",C877="32"),(J877/'FD Date'!$B$4*'FD Date'!$B$6+K877),(J877/Date!$B$4*Date!$B$6+K877))</f>
        <v>555</v>
      </c>
      <c r="O877" s="24">
        <f t="shared" si="75"/>
        <v>0</v>
      </c>
      <c r="P877" s="24">
        <f>K877/Date!$B$2*Date!$B$3+K877</f>
        <v>832.5</v>
      </c>
      <c r="Q877" s="24">
        <f>J877*Date!$B$3+K877</f>
        <v>555</v>
      </c>
      <c r="R877" s="24">
        <f t="shared" si="76"/>
        <v>1617.825</v>
      </c>
      <c r="S877" s="24">
        <f>J877/2*Date!$B$7+K877</f>
        <v>555</v>
      </c>
      <c r="T877" s="24">
        <f t="shared" si="77"/>
        <v>2025</v>
      </c>
      <c r="U877" s="24">
        <f t="shared" si="78"/>
        <v>555</v>
      </c>
      <c r="V877" s="4">
        <v>0</v>
      </c>
      <c r="W877" s="4"/>
      <c r="X877" s="28" t="str">
        <f t="shared" si="79"/>
        <v>CHOOSE FORMULA</v>
      </c>
      <c r="Y877" s="4"/>
      <c r="Z877" s="4">
        <v>2025</v>
      </c>
    </row>
    <row r="878" spans="1:26">
      <c r="A878" s="1" t="s">
        <v>6</v>
      </c>
      <c r="B878" s="1" t="s">
        <v>516</v>
      </c>
      <c r="C878" s="1" t="s">
        <v>451</v>
      </c>
      <c r="D878" s="1" t="s">
        <v>305</v>
      </c>
      <c r="E878" s="1" t="s">
        <v>8</v>
      </c>
      <c r="F878" s="1" t="s">
        <v>306</v>
      </c>
      <c r="G878" s="4">
        <v>26140</v>
      </c>
      <c r="H878" s="4">
        <v>0</v>
      </c>
      <c r="I878" s="4">
        <v>26140</v>
      </c>
      <c r="J878" s="4">
        <v>2050</v>
      </c>
      <c r="K878" s="4">
        <v>23886.19</v>
      </c>
      <c r="L878" s="4">
        <v>1835</v>
      </c>
      <c r="M878" s="4">
        <v>1311</v>
      </c>
      <c r="N878" s="24">
        <f>IF(AND(B878="60",C878="32"),(J878/'FD Date'!$B$4*'FD Date'!$B$6+K878),(J878/Date!$B$4*Date!$B$6+K878))</f>
        <v>34136.19</v>
      </c>
      <c r="O878" s="24">
        <f t="shared" si="75"/>
        <v>4100</v>
      </c>
      <c r="P878" s="24">
        <f>K878/Date!$B$2*Date!$B$3+K878</f>
        <v>35829.284999999996</v>
      </c>
      <c r="Q878" s="24">
        <f>J878*Date!$B$3+K878</f>
        <v>32086.19</v>
      </c>
      <c r="R878" s="24">
        <f t="shared" si="76"/>
        <v>17065.283427792914</v>
      </c>
      <c r="S878" s="24">
        <f>J878/2*Date!$B$7+K878</f>
        <v>32086.19</v>
      </c>
      <c r="T878" s="24">
        <f t="shared" si="77"/>
        <v>26140</v>
      </c>
      <c r="U878" s="24">
        <f t="shared" si="78"/>
        <v>23886.19</v>
      </c>
      <c r="V878" s="4">
        <v>0</v>
      </c>
      <c r="W878" s="4"/>
      <c r="X878" s="28" t="str">
        <f t="shared" si="79"/>
        <v>CHOOSE FORMULA</v>
      </c>
      <c r="Y878" s="4"/>
      <c r="Z878" s="4">
        <v>26140</v>
      </c>
    </row>
    <row r="879" spans="1:26">
      <c r="A879" s="1" t="s">
        <v>6</v>
      </c>
      <c r="B879" s="1" t="s">
        <v>516</v>
      </c>
      <c r="C879" s="1" t="s">
        <v>451</v>
      </c>
      <c r="D879" s="1" t="s">
        <v>379</v>
      </c>
      <c r="E879" s="1" t="s">
        <v>8</v>
      </c>
      <c r="F879" s="1" t="s">
        <v>380</v>
      </c>
      <c r="G879" s="4">
        <v>85290</v>
      </c>
      <c r="H879" s="4">
        <v>0</v>
      </c>
      <c r="I879" s="4">
        <v>85290</v>
      </c>
      <c r="J879" s="4">
        <v>4791.3500000000004</v>
      </c>
      <c r="K879" s="4">
        <v>36229.99</v>
      </c>
      <c r="L879" s="4">
        <v>23304.77</v>
      </c>
      <c r="M879" s="4">
        <v>51977.17</v>
      </c>
      <c r="N879" s="24">
        <f>IF(AND(B879="60",C879="32"),(J879/'FD Date'!$B$4*'FD Date'!$B$6+K879),(J879/Date!$B$4*Date!$B$6+K879))</f>
        <v>60186.74</v>
      </c>
      <c r="O879" s="24">
        <f t="shared" si="75"/>
        <v>9582.7000000000007</v>
      </c>
      <c r="P879" s="24">
        <f>K879/Date!$B$2*Date!$B$3+K879</f>
        <v>54344.985000000001</v>
      </c>
      <c r="Q879" s="24">
        <f>J879*Date!$B$3+K879</f>
        <v>55395.39</v>
      </c>
      <c r="R879" s="24">
        <f t="shared" si="76"/>
        <v>80804.588473874654</v>
      </c>
      <c r="S879" s="24">
        <f>J879/2*Date!$B$7+K879</f>
        <v>55395.39</v>
      </c>
      <c r="T879" s="24">
        <f t="shared" si="77"/>
        <v>85290</v>
      </c>
      <c r="U879" s="24">
        <f t="shared" si="78"/>
        <v>36229.99</v>
      </c>
      <c r="V879" s="4">
        <v>0</v>
      </c>
      <c r="W879" s="4"/>
      <c r="X879" s="28" t="str">
        <f t="shared" si="79"/>
        <v>CHOOSE FORMULA</v>
      </c>
      <c r="Y879" s="4"/>
      <c r="Z879" s="4">
        <v>80917</v>
      </c>
    </row>
    <row r="880" spans="1:26">
      <c r="A880" s="1" t="s">
        <v>6</v>
      </c>
      <c r="B880" s="1" t="s">
        <v>516</v>
      </c>
      <c r="C880" s="1" t="s">
        <v>451</v>
      </c>
      <c r="D880" s="1" t="s">
        <v>381</v>
      </c>
      <c r="E880" s="1" t="s">
        <v>8</v>
      </c>
      <c r="F880" s="1" t="s">
        <v>382</v>
      </c>
      <c r="G880" s="4">
        <v>18500</v>
      </c>
      <c r="H880" s="4">
        <v>0</v>
      </c>
      <c r="I880" s="4">
        <v>18500</v>
      </c>
      <c r="J880" s="4">
        <v>1931.22</v>
      </c>
      <c r="K880" s="4">
        <v>10919.88</v>
      </c>
      <c r="L880" s="4">
        <v>10076.51</v>
      </c>
      <c r="M880" s="4">
        <v>17207.900000000001</v>
      </c>
      <c r="N880" s="24">
        <f>IF(AND(B880="60",C880="32"),(J880/'FD Date'!$B$4*'FD Date'!$B$6+K880),(J880/Date!$B$4*Date!$B$6+K880))</f>
        <v>20575.98</v>
      </c>
      <c r="O880" s="24">
        <f t="shared" si="75"/>
        <v>3862.44</v>
      </c>
      <c r="P880" s="24">
        <f>K880/Date!$B$2*Date!$B$3+K880</f>
        <v>16379.82</v>
      </c>
      <c r="Q880" s="24">
        <f>J880*Date!$B$3+K880</f>
        <v>18644.759999999998</v>
      </c>
      <c r="R880" s="24">
        <f t="shared" si="76"/>
        <v>18648.143360349961</v>
      </c>
      <c r="S880" s="24">
        <f>J880/2*Date!$B$7+K880</f>
        <v>18644.759999999998</v>
      </c>
      <c r="T880" s="24">
        <f t="shared" si="77"/>
        <v>18500</v>
      </c>
      <c r="U880" s="24">
        <f t="shared" si="78"/>
        <v>10919.88</v>
      </c>
      <c r="V880" s="4">
        <v>0</v>
      </c>
      <c r="W880" s="4"/>
      <c r="X880" s="28" t="str">
        <f t="shared" si="79"/>
        <v>CHOOSE FORMULA</v>
      </c>
      <c r="Y880" s="4"/>
      <c r="Z880" s="4">
        <v>17210</v>
      </c>
    </row>
    <row r="881" spans="1:26">
      <c r="A881" s="1" t="s">
        <v>6</v>
      </c>
      <c r="B881" s="1" t="s">
        <v>516</v>
      </c>
      <c r="C881" s="1" t="s">
        <v>451</v>
      </c>
      <c r="D881" s="1" t="s">
        <v>383</v>
      </c>
      <c r="E881" s="1" t="s">
        <v>8</v>
      </c>
      <c r="F881" s="1" t="s">
        <v>384</v>
      </c>
      <c r="G881" s="4">
        <v>10500</v>
      </c>
      <c r="H881" s="4">
        <v>0</v>
      </c>
      <c r="I881" s="4">
        <v>10500</v>
      </c>
      <c r="J881" s="4">
        <v>1228.98</v>
      </c>
      <c r="K881" s="4">
        <v>12667.54</v>
      </c>
      <c r="L881" s="4">
        <v>6789.19</v>
      </c>
      <c r="M881" s="4">
        <v>8268.3799999999992</v>
      </c>
      <c r="N881" s="24">
        <f>IF(AND(B881="60",C881="32"),(J881/'FD Date'!$B$4*'FD Date'!$B$6+K881),(J881/Date!$B$4*Date!$B$6+K881))</f>
        <v>18812.440000000002</v>
      </c>
      <c r="O881" s="24">
        <f t="shared" si="75"/>
        <v>2457.96</v>
      </c>
      <c r="P881" s="24">
        <f>K881/Date!$B$2*Date!$B$3+K881</f>
        <v>19001.310000000001</v>
      </c>
      <c r="Q881" s="24">
        <f>J881*Date!$B$3+K881</f>
        <v>17583.46</v>
      </c>
      <c r="R881" s="24">
        <f t="shared" si="76"/>
        <v>15427.471375112495</v>
      </c>
      <c r="S881" s="24">
        <f>J881/2*Date!$B$7+K881</f>
        <v>17583.46</v>
      </c>
      <c r="T881" s="24">
        <f t="shared" si="77"/>
        <v>10500</v>
      </c>
      <c r="U881" s="24">
        <f t="shared" si="78"/>
        <v>12667.54</v>
      </c>
      <c r="V881" s="4">
        <v>0</v>
      </c>
      <c r="W881" s="4"/>
      <c r="X881" s="28" t="str">
        <f t="shared" si="79"/>
        <v>CHOOSE FORMULA</v>
      </c>
      <c r="Y881" s="4"/>
      <c r="Z881" s="4">
        <v>11083</v>
      </c>
    </row>
    <row r="882" spans="1:26">
      <c r="A882" s="1" t="s">
        <v>6</v>
      </c>
      <c r="B882" s="1" t="s">
        <v>516</v>
      </c>
      <c r="C882" s="1" t="s">
        <v>451</v>
      </c>
      <c r="D882" s="1" t="s">
        <v>519</v>
      </c>
      <c r="E882" s="1" t="s">
        <v>13</v>
      </c>
      <c r="F882" s="1" t="s">
        <v>520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1285.94</v>
      </c>
      <c r="M882" s="4">
        <v>1285.94</v>
      </c>
      <c r="N882" s="24">
        <f>IF(AND(B882="60",C882="32"),(J882/'FD Date'!$B$4*'FD Date'!$B$6+K882),(J882/Date!$B$4*Date!$B$6+K882))</f>
        <v>0</v>
      </c>
      <c r="O882" s="24">
        <f t="shared" ref="O882:O945" si="80">J882*2</f>
        <v>0</v>
      </c>
      <c r="P882" s="24">
        <f>K882/Date!$B$2*Date!$B$3+K882</f>
        <v>0</v>
      </c>
      <c r="Q882" s="24">
        <f>J882*Date!$B$3+K882</f>
        <v>0</v>
      </c>
      <c r="R882" s="24">
        <f t="shared" ref="R882:R945" si="81">IF(OR(L882=0,M882=0),0,K882/(L882/M882))</f>
        <v>0</v>
      </c>
      <c r="S882" s="24">
        <f>J882/2*Date!$B$7+K882</f>
        <v>0</v>
      </c>
      <c r="T882" s="24">
        <f t="shared" ref="T882:T945" si="82">I882</f>
        <v>0</v>
      </c>
      <c r="U882" s="24">
        <f t="shared" ref="U882:U945" si="83">K882</f>
        <v>0</v>
      </c>
      <c r="V882" s="4">
        <v>0</v>
      </c>
      <c r="W882" s="4"/>
      <c r="X882" s="28" t="str">
        <f t="shared" ref="X882:X945" si="84">IF($W882=1,($N882+$V882),IF($W882=2,($O882+$V882), IF($W882=3,($P882+$V882), IF($W882=4,($Q882+$V882), IF($W882=5,($R882+$V882), IF($W882=6,($S882+$V882), IF($W882=7,($T882+$V882), IF($W882=8,($U882+$V882),"CHOOSE FORMULA"))))))))</f>
        <v>CHOOSE FORMULA</v>
      </c>
      <c r="Y882" s="4"/>
      <c r="Z882" s="4">
        <v>0</v>
      </c>
    </row>
    <row r="883" spans="1:26">
      <c r="A883" s="1" t="s">
        <v>6</v>
      </c>
      <c r="B883" s="1" t="s">
        <v>516</v>
      </c>
      <c r="C883" s="1" t="s">
        <v>451</v>
      </c>
      <c r="D883" s="1" t="s">
        <v>313</v>
      </c>
      <c r="E883" s="1" t="s">
        <v>8</v>
      </c>
      <c r="F883" s="1" t="s">
        <v>314</v>
      </c>
      <c r="G883" s="4">
        <v>0</v>
      </c>
      <c r="H883" s="4">
        <v>0</v>
      </c>
      <c r="I883" s="4">
        <v>0</v>
      </c>
      <c r="J883" s="4">
        <v>-147.5</v>
      </c>
      <c r="K883" s="4">
        <v>762.95</v>
      </c>
      <c r="L883" s="4">
        <v>5079.12</v>
      </c>
      <c r="M883" s="4">
        <v>5620.84</v>
      </c>
      <c r="N883" s="24">
        <f>IF(AND(B883="60",C883="32"),(J883/'FD Date'!$B$4*'FD Date'!$B$6+K883),(J883/Date!$B$4*Date!$B$6+K883))</f>
        <v>25.450000000000045</v>
      </c>
      <c r="O883" s="24">
        <f t="shared" si="80"/>
        <v>-295</v>
      </c>
      <c r="P883" s="24">
        <f>K883/Date!$B$2*Date!$B$3+K883</f>
        <v>1144.4250000000002</v>
      </c>
      <c r="Q883" s="24">
        <f>J883*Date!$B$3+K883</f>
        <v>172.95000000000005</v>
      </c>
      <c r="R883" s="24">
        <f t="shared" si="81"/>
        <v>844.32340208540074</v>
      </c>
      <c r="S883" s="24">
        <f>J883/2*Date!$B$7+K883</f>
        <v>172.95000000000005</v>
      </c>
      <c r="T883" s="24">
        <f t="shared" si="82"/>
        <v>0</v>
      </c>
      <c r="U883" s="24">
        <f t="shared" si="83"/>
        <v>762.95</v>
      </c>
      <c r="V883" s="4">
        <v>0</v>
      </c>
      <c r="W883" s="4"/>
      <c r="X883" s="28" t="str">
        <f t="shared" si="84"/>
        <v>CHOOSE FORMULA</v>
      </c>
      <c r="Y883" s="4"/>
      <c r="Z883" s="4">
        <v>1410</v>
      </c>
    </row>
    <row r="884" spans="1:26">
      <c r="A884" s="1" t="s">
        <v>6</v>
      </c>
      <c r="B884" s="1" t="s">
        <v>516</v>
      </c>
      <c r="C884" s="1" t="s">
        <v>451</v>
      </c>
      <c r="D884" s="1" t="s">
        <v>410</v>
      </c>
      <c r="E884" s="1" t="s">
        <v>8</v>
      </c>
      <c r="F884" s="1" t="s">
        <v>411</v>
      </c>
      <c r="G884" s="4">
        <v>0</v>
      </c>
      <c r="H884" s="4">
        <v>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  <c r="N884" s="24">
        <f>IF(AND(B884="60",C884="32"),(J884/'FD Date'!$B$4*'FD Date'!$B$6+K884),(J884/Date!$B$4*Date!$B$6+K884))</f>
        <v>0</v>
      </c>
      <c r="O884" s="24">
        <f t="shared" si="80"/>
        <v>0</v>
      </c>
      <c r="P884" s="24">
        <f>K884/Date!$B$2*Date!$B$3+K884</f>
        <v>0</v>
      </c>
      <c r="Q884" s="24">
        <f>J884*Date!$B$3+K884</f>
        <v>0</v>
      </c>
      <c r="R884" s="24">
        <f t="shared" si="81"/>
        <v>0</v>
      </c>
      <c r="S884" s="24">
        <f>J884/2*Date!$B$7+K884</f>
        <v>0</v>
      </c>
      <c r="T884" s="24">
        <f t="shared" si="82"/>
        <v>0</v>
      </c>
      <c r="U884" s="24">
        <f t="shared" si="83"/>
        <v>0</v>
      </c>
      <c r="V884" s="4">
        <v>0</v>
      </c>
      <c r="W884" s="4"/>
      <c r="X884" s="28" t="str">
        <f t="shared" si="84"/>
        <v>CHOOSE FORMULA</v>
      </c>
      <c r="Y884" s="4"/>
      <c r="Z884" s="4">
        <v>0</v>
      </c>
    </row>
    <row r="885" spans="1:26">
      <c r="A885" s="1" t="s">
        <v>6</v>
      </c>
      <c r="B885" s="1" t="s">
        <v>516</v>
      </c>
      <c r="C885" s="1" t="s">
        <v>451</v>
      </c>
      <c r="D885" s="1" t="s">
        <v>385</v>
      </c>
      <c r="E885" s="1" t="s">
        <v>8</v>
      </c>
      <c r="F885" s="1" t="s">
        <v>386</v>
      </c>
      <c r="G885" s="4">
        <v>15000</v>
      </c>
      <c r="H885" s="4">
        <v>0</v>
      </c>
      <c r="I885" s="4">
        <v>15000</v>
      </c>
      <c r="J885" s="4">
        <v>0</v>
      </c>
      <c r="K885" s="4">
        <v>15000</v>
      </c>
      <c r="L885" s="4">
        <v>15000</v>
      </c>
      <c r="M885" s="4">
        <v>15000</v>
      </c>
      <c r="N885" s="24">
        <f>IF(AND(B885="60",C885="32"),(J885/'FD Date'!$B$4*'FD Date'!$B$6+K885),(J885/Date!$B$4*Date!$B$6+K885))</f>
        <v>15000</v>
      </c>
      <c r="O885" s="24">
        <f t="shared" si="80"/>
        <v>0</v>
      </c>
      <c r="P885" s="24">
        <f>K885/Date!$B$2*Date!$B$3+K885</f>
        <v>22500</v>
      </c>
      <c r="Q885" s="24">
        <f>J885*Date!$B$3+K885</f>
        <v>15000</v>
      </c>
      <c r="R885" s="24">
        <f t="shared" si="81"/>
        <v>15000</v>
      </c>
      <c r="S885" s="24">
        <f>J885/2*Date!$B$7+K885</f>
        <v>15000</v>
      </c>
      <c r="T885" s="24">
        <f t="shared" si="82"/>
        <v>15000</v>
      </c>
      <c r="U885" s="24">
        <f t="shared" si="83"/>
        <v>15000</v>
      </c>
      <c r="V885" s="4">
        <v>0</v>
      </c>
      <c r="W885" s="4"/>
      <c r="X885" s="28" t="str">
        <f t="shared" si="84"/>
        <v>CHOOSE FORMULA</v>
      </c>
      <c r="Y885" s="4"/>
      <c r="Z885" s="4">
        <v>15000</v>
      </c>
    </row>
    <row r="886" spans="1:26">
      <c r="A886" s="1" t="s">
        <v>6</v>
      </c>
      <c r="B886" s="1" t="s">
        <v>516</v>
      </c>
      <c r="C886" s="1" t="s">
        <v>451</v>
      </c>
      <c r="D886" s="1" t="s">
        <v>448</v>
      </c>
      <c r="E886" s="1" t="s">
        <v>8</v>
      </c>
      <c r="F886" s="1" t="s">
        <v>449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24">
        <f>IF(AND(B886="60",C886="32"),(J886/'FD Date'!$B$4*'FD Date'!$B$6+K886),(J886/Date!$B$4*Date!$B$6+K886))</f>
        <v>0</v>
      </c>
      <c r="O886" s="24">
        <f t="shared" si="80"/>
        <v>0</v>
      </c>
      <c r="P886" s="24">
        <f>K886/Date!$B$2*Date!$B$3+K886</f>
        <v>0</v>
      </c>
      <c r="Q886" s="24">
        <f>J886*Date!$B$3+K886</f>
        <v>0</v>
      </c>
      <c r="R886" s="24">
        <f t="shared" si="81"/>
        <v>0</v>
      </c>
      <c r="S886" s="24">
        <f>J886/2*Date!$B$7+K886</f>
        <v>0</v>
      </c>
      <c r="T886" s="24">
        <f t="shared" si="82"/>
        <v>0</v>
      </c>
      <c r="U886" s="24">
        <f t="shared" si="83"/>
        <v>0</v>
      </c>
      <c r="V886" s="4">
        <v>0</v>
      </c>
      <c r="W886" s="4"/>
      <c r="X886" s="28" t="str">
        <f t="shared" si="84"/>
        <v>CHOOSE FORMULA</v>
      </c>
      <c r="Y886" s="4"/>
      <c r="Z886" s="4">
        <v>0</v>
      </c>
    </row>
    <row r="887" spans="1:26">
      <c r="A887" s="1" t="s">
        <v>6</v>
      </c>
      <c r="B887" s="1" t="s">
        <v>516</v>
      </c>
      <c r="C887" s="1" t="s">
        <v>521</v>
      </c>
      <c r="D887" s="1" t="s">
        <v>318</v>
      </c>
      <c r="E887" s="1" t="s">
        <v>8</v>
      </c>
      <c r="F887" s="1" t="s">
        <v>319</v>
      </c>
      <c r="G887" s="4">
        <v>99000</v>
      </c>
      <c r="H887" s="4">
        <v>0</v>
      </c>
      <c r="I887" s="4">
        <v>99000</v>
      </c>
      <c r="J887" s="4">
        <v>11711.57</v>
      </c>
      <c r="K887" s="4">
        <v>80437.119999999995</v>
      </c>
      <c r="L887" s="4">
        <v>0</v>
      </c>
      <c r="M887" s="4">
        <v>0</v>
      </c>
      <c r="N887" s="24">
        <f>IF(AND(B887="60",C887="32"),(J887/'FD Date'!$B$4*'FD Date'!$B$6+K887),(J887/Date!$B$4*Date!$B$6+K887))</f>
        <v>138994.97</v>
      </c>
      <c r="O887" s="24">
        <f t="shared" si="80"/>
        <v>23423.14</v>
      </c>
      <c r="P887" s="24">
        <f>K887/Date!$B$2*Date!$B$3+K887</f>
        <v>120655.67999999999</v>
      </c>
      <c r="Q887" s="24">
        <f>J887*Date!$B$3+K887</f>
        <v>127283.4</v>
      </c>
      <c r="R887" s="24">
        <f t="shared" si="81"/>
        <v>0</v>
      </c>
      <c r="S887" s="24">
        <f>J887/2*Date!$B$7+K887</f>
        <v>127283.4</v>
      </c>
      <c r="T887" s="24">
        <f t="shared" si="82"/>
        <v>99000</v>
      </c>
      <c r="U887" s="24">
        <f t="shared" si="83"/>
        <v>80437.119999999995</v>
      </c>
      <c r="V887" s="4">
        <v>0</v>
      </c>
      <c r="W887" s="4"/>
      <c r="X887" s="28" t="str">
        <f t="shared" si="84"/>
        <v>CHOOSE FORMULA</v>
      </c>
      <c r="Y887" s="4"/>
      <c r="Z887" s="4">
        <v>99000</v>
      </c>
    </row>
    <row r="888" spans="1:26">
      <c r="A888" s="1" t="s">
        <v>6</v>
      </c>
      <c r="B888" s="1" t="s">
        <v>516</v>
      </c>
      <c r="C888" s="1" t="s">
        <v>521</v>
      </c>
      <c r="D888" s="1" t="s">
        <v>342</v>
      </c>
      <c r="E888" s="1" t="s">
        <v>13</v>
      </c>
      <c r="F888" s="1" t="s">
        <v>344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24">
        <f>IF(AND(B888="60",C888="32"),(J888/'FD Date'!$B$4*'FD Date'!$B$6+K888),(J888/Date!$B$4*Date!$B$6+K888))</f>
        <v>0</v>
      </c>
      <c r="O888" s="24">
        <f t="shared" si="80"/>
        <v>0</v>
      </c>
      <c r="P888" s="24">
        <f>K888/Date!$B$2*Date!$B$3+K888</f>
        <v>0</v>
      </c>
      <c r="Q888" s="24">
        <f>J888*Date!$B$3+K888</f>
        <v>0</v>
      </c>
      <c r="R888" s="24">
        <f t="shared" si="81"/>
        <v>0</v>
      </c>
      <c r="S888" s="24">
        <f>J888/2*Date!$B$7+K888</f>
        <v>0</v>
      </c>
      <c r="T888" s="24">
        <f t="shared" si="82"/>
        <v>0</v>
      </c>
      <c r="U888" s="24">
        <f t="shared" si="83"/>
        <v>0</v>
      </c>
      <c r="V888" s="4">
        <v>0</v>
      </c>
      <c r="W888" s="4"/>
      <c r="X888" s="28" t="str">
        <f t="shared" si="84"/>
        <v>CHOOSE FORMULA</v>
      </c>
      <c r="Y888" s="4"/>
      <c r="Z888" s="4">
        <v>0</v>
      </c>
    </row>
    <row r="889" spans="1:26">
      <c r="A889" s="1" t="s">
        <v>6</v>
      </c>
      <c r="B889" s="1" t="s">
        <v>516</v>
      </c>
      <c r="C889" s="1" t="s">
        <v>521</v>
      </c>
      <c r="D889" s="1" t="s">
        <v>345</v>
      </c>
      <c r="E889" s="1" t="s">
        <v>8</v>
      </c>
      <c r="F889" s="1" t="s">
        <v>346</v>
      </c>
      <c r="G889" s="4">
        <v>0</v>
      </c>
      <c r="H889" s="4">
        <v>0</v>
      </c>
      <c r="I889" s="4">
        <v>0</v>
      </c>
      <c r="J889" s="4">
        <v>0</v>
      </c>
      <c r="K889" s="4">
        <v>324</v>
      </c>
      <c r="L889" s="4">
        <v>0</v>
      </c>
      <c r="M889" s="4">
        <v>0</v>
      </c>
      <c r="N889" s="24">
        <f>IF(AND(B889="60",C889="32"),(J889/'FD Date'!$B$4*'FD Date'!$B$6+K889),(J889/Date!$B$4*Date!$B$6+K889))</f>
        <v>324</v>
      </c>
      <c r="O889" s="24">
        <f t="shared" si="80"/>
        <v>0</v>
      </c>
      <c r="P889" s="24">
        <f>K889/Date!$B$2*Date!$B$3+K889</f>
        <v>486</v>
      </c>
      <c r="Q889" s="24">
        <f>J889*Date!$B$3+K889</f>
        <v>324</v>
      </c>
      <c r="R889" s="24">
        <f t="shared" si="81"/>
        <v>0</v>
      </c>
      <c r="S889" s="24">
        <f>J889/2*Date!$B$7+K889</f>
        <v>324</v>
      </c>
      <c r="T889" s="24">
        <f t="shared" si="82"/>
        <v>0</v>
      </c>
      <c r="U889" s="24">
        <f t="shared" si="83"/>
        <v>324</v>
      </c>
      <c r="V889" s="4">
        <v>0</v>
      </c>
      <c r="W889" s="4"/>
      <c r="X889" s="28" t="str">
        <f t="shared" si="84"/>
        <v>CHOOSE FORMULA</v>
      </c>
      <c r="Y889" s="4"/>
      <c r="Z889" s="4">
        <v>0</v>
      </c>
    </row>
    <row r="890" spans="1:26">
      <c r="A890" s="1" t="s">
        <v>6</v>
      </c>
      <c r="B890" s="1" t="s">
        <v>516</v>
      </c>
      <c r="C890" s="1" t="s">
        <v>521</v>
      </c>
      <c r="D890" s="1" t="s">
        <v>347</v>
      </c>
      <c r="E890" s="1" t="s">
        <v>8</v>
      </c>
      <c r="F890" s="1" t="s">
        <v>348</v>
      </c>
      <c r="G890" s="4">
        <v>1090</v>
      </c>
      <c r="H890" s="4">
        <v>0</v>
      </c>
      <c r="I890" s="4">
        <v>1090</v>
      </c>
      <c r="J890" s="4">
        <v>-1735.36</v>
      </c>
      <c r="K890" s="4">
        <v>507.24</v>
      </c>
      <c r="L890" s="4">
        <v>0</v>
      </c>
      <c r="M890" s="4">
        <v>0</v>
      </c>
      <c r="N890" s="24">
        <f>IF(AND(B890="60",C890="32"),(J890/'FD Date'!$B$4*'FD Date'!$B$6+K890),(J890/Date!$B$4*Date!$B$6+K890))</f>
        <v>-8169.5599999999995</v>
      </c>
      <c r="O890" s="24">
        <f t="shared" si="80"/>
        <v>-3470.72</v>
      </c>
      <c r="P890" s="24">
        <f>K890/Date!$B$2*Date!$B$3+K890</f>
        <v>760.86</v>
      </c>
      <c r="Q890" s="24">
        <f>J890*Date!$B$3+K890</f>
        <v>-6434.2</v>
      </c>
      <c r="R890" s="24">
        <f t="shared" si="81"/>
        <v>0</v>
      </c>
      <c r="S890" s="24">
        <f>J890/2*Date!$B$7+K890</f>
        <v>-6434.2</v>
      </c>
      <c r="T890" s="24">
        <f t="shared" si="82"/>
        <v>1090</v>
      </c>
      <c r="U890" s="24">
        <f t="shared" si="83"/>
        <v>507.24</v>
      </c>
      <c r="V890" s="4">
        <v>0</v>
      </c>
      <c r="W890" s="4"/>
      <c r="X890" s="28" t="str">
        <f t="shared" si="84"/>
        <v>CHOOSE FORMULA</v>
      </c>
      <c r="Y890" s="4"/>
      <c r="Z890" s="4">
        <v>3000</v>
      </c>
    </row>
    <row r="891" spans="1:26">
      <c r="A891" s="1" t="s">
        <v>6</v>
      </c>
      <c r="B891" s="1" t="s">
        <v>516</v>
      </c>
      <c r="C891" s="1" t="s">
        <v>521</v>
      </c>
      <c r="D891" s="1" t="s">
        <v>349</v>
      </c>
      <c r="E891" s="1" t="s">
        <v>8</v>
      </c>
      <c r="F891" s="1" t="s">
        <v>350</v>
      </c>
      <c r="G891" s="4">
        <v>0</v>
      </c>
      <c r="H891" s="4">
        <v>0</v>
      </c>
      <c r="I891" s="4">
        <v>0</v>
      </c>
      <c r="J891" s="4">
        <v>0</v>
      </c>
      <c r="K891" s="4">
        <v>1011.23</v>
      </c>
      <c r="L891" s="4">
        <v>0</v>
      </c>
      <c r="M891" s="4">
        <v>0</v>
      </c>
      <c r="N891" s="24">
        <f>IF(AND(B891="60",C891="32"),(J891/'FD Date'!$B$4*'FD Date'!$B$6+K891),(J891/Date!$B$4*Date!$B$6+K891))</f>
        <v>1011.23</v>
      </c>
      <c r="O891" s="24">
        <f t="shared" si="80"/>
        <v>0</v>
      </c>
      <c r="P891" s="24">
        <f>K891/Date!$B$2*Date!$B$3+K891</f>
        <v>1516.845</v>
      </c>
      <c r="Q891" s="24">
        <f>J891*Date!$B$3+K891</f>
        <v>1011.23</v>
      </c>
      <c r="R891" s="24">
        <f t="shared" si="81"/>
        <v>0</v>
      </c>
      <c r="S891" s="24">
        <f>J891/2*Date!$B$7+K891</f>
        <v>1011.23</v>
      </c>
      <c r="T891" s="24">
        <f t="shared" si="82"/>
        <v>0</v>
      </c>
      <c r="U891" s="24">
        <f t="shared" si="83"/>
        <v>1011.23</v>
      </c>
      <c r="V891" s="4">
        <v>0</v>
      </c>
      <c r="W891" s="4"/>
      <c r="X891" s="28" t="str">
        <f t="shared" si="84"/>
        <v>CHOOSE FORMULA</v>
      </c>
      <c r="Y891" s="4"/>
      <c r="Z891" s="4">
        <v>986</v>
      </c>
    </row>
    <row r="892" spans="1:26">
      <c r="A892" s="1" t="s">
        <v>6</v>
      </c>
      <c r="B892" s="1" t="s">
        <v>516</v>
      </c>
      <c r="C892" s="1" t="s">
        <v>521</v>
      </c>
      <c r="D892" s="1" t="s">
        <v>351</v>
      </c>
      <c r="E892" s="1" t="s">
        <v>8</v>
      </c>
      <c r="F892" s="1" t="s">
        <v>352</v>
      </c>
      <c r="G892" s="4">
        <v>1440</v>
      </c>
      <c r="H892" s="4">
        <v>0</v>
      </c>
      <c r="I892" s="4">
        <v>1440</v>
      </c>
      <c r="J892" s="4">
        <v>169.8</v>
      </c>
      <c r="K892" s="4">
        <v>1166.31</v>
      </c>
      <c r="L892" s="4">
        <v>0</v>
      </c>
      <c r="M892" s="4">
        <v>0</v>
      </c>
      <c r="N892" s="24">
        <f>IF(AND(B892="60",C892="32"),(J892/'FD Date'!$B$4*'FD Date'!$B$6+K892),(J892/Date!$B$4*Date!$B$6+K892))</f>
        <v>2015.31</v>
      </c>
      <c r="O892" s="24">
        <f t="shared" si="80"/>
        <v>339.6</v>
      </c>
      <c r="P892" s="24">
        <f>K892/Date!$B$2*Date!$B$3+K892</f>
        <v>1749.4649999999999</v>
      </c>
      <c r="Q892" s="24">
        <f>J892*Date!$B$3+K892</f>
        <v>1845.51</v>
      </c>
      <c r="R892" s="24">
        <f t="shared" si="81"/>
        <v>0</v>
      </c>
      <c r="S892" s="24">
        <f>J892/2*Date!$B$7+K892</f>
        <v>1845.51</v>
      </c>
      <c r="T892" s="24">
        <f t="shared" si="82"/>
        <v>1440</v>
      </c>
      <c r="U892" s="24">
        <f t="shared" si="83"/>
        <v>1166.31</v>
      </c>
      <c r="V892" s="4">
        <v>0</v>
      </c>
      <c r="W892" s="4"/>
      <c r="X892" s="28" t="str">
        <f t="shared" si="84"/>
        <v>CHOOSE FORMULA</v>
      </c>
      <c r="Y892" s="4"/>
      <c r="Z892" s="4">
        <v>1440</v>
      </c>
    </row>
    <row r="893" spans="1:26">
      <c r="A893" s="1" t="s">
        <v>6</v>
      </c>
      <c r="B893" s="1" t="s">
        <v>516</v>
      </c>
      <c r="C893" s="1" t="s">
        <v>522</v>
      </c>
      <c r="D893" s="1" t="s">
        <v>315</v>
      </c>
      <c r="E893" s="1" t="s">
        <v>13</v>
      </c>
      <c r="F893" s="1" t="s">
        <v>316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1437.79</v>
      </c>
      <c r="M893" s="4">
        <v>1944.25</v>
      </c>
      <c r="N893" s="24">
        <f>IF(AND(B893="60",C893="32"),(J893/'FD Date'!$B$4*'FD Date'!$B$6+K893),(J893/Date!$B$4*Date!$B$6+K893))</f>
        <v>0</v>
      </c>
      <c r="O893" s="24">
        <f t="shared" si="80"/>
        <v>0</v>
      </c>
      <c r="P893" s="24">
        <f>K893/Date!$B$2*Date!$B$3+K893</f>
        <v>0</v>
      </c>
      <c r="Q893" s="24">
        <f>J893*Date!$B$3+K893</f>
        <v>0</v>
      </c>
      <c r="R893" s="24">
        <f t="shared" si="81"/>
        <v>0</v>
      </c>
      <c r="S893" s="24">
        <f>J893/2*Date!$B$7+K893</f>
        <v>0</v>
      </c>
      <c r="T893" s="24">
        <f t="shared" si="82"/>
        <v>0</v>
      </c>
      <c r="U893" s="24">
        <f t="shared" si="83"/>
        <v>0</v>
      </c>
      <c r="V893" s="4">
        <v>0</v>
      </c>
      <c r="W893" s="4"/>
      <c r="X893" s="28" t="str">
        <f t="shared" si="84"/>
        <v>CHOOSE FORMULA</v>
      </c>
      <c r="Y893" s="4"/>
      <c r="Z893" s="4">
        <v>0</v>
      </c>
    </row>
    <row r="894" spans="1:26">
      <c r="A894" s="1" t="s">
        <v>6</v>
      </c>
      <c r="B894" s="1" t="s">
        <v>516</v>
      </c>
      <c r="C894" s="1" t="s">
        <v>522</v>
      </c>
      <c r="D894" s="1" t="s">
        <v>315</v>
      </c>
      <c r="E894" s="1" t="s">
        <v>15</v>
      </c>
      <c r="F894" s="1" t="s">
        <v>317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4">
        <v>4418.6099999999997</v>
      </c>
      <c r="M894" s="4">
        <v>4418.6099999999997</v>
      </c>
      <c r="N894" s="24">
        <f>IF(AND(B894="60",C894="32"),(J894/'FD Date'!$B$4*'FD Date'!$B$6+K894),(J894/Date!$B$4*Date!$B$6+K894))</f>
        <v>0</v>
      </c>
      <c r="O894" s="24">
        <f t="shared" si="80"/>
        <v>0</v>
      </c>
      <c r="P894" s="24">
        <f>K894/Date!$B$2*Date!$B$3+K894</f>
        <v>0</v>
      </c>
      <c r="Q894" s="24">
        <f>J894*Date!$B$3+K894</f>
        <v>0</v>
      </c>
      <c r="R894" s="24">
        <f t="shared" si="81"/>
        <v>0</v>
      </c>
      <c r="S894" s="24">
        <f>J894/2*Date!$B$7+K894</f>
        <v>0</v>
      </c>
      <c r="T894" s="24">
        <f t="shared" si="82"/>
        <v>0</v>
      </c>
      <c r="U894" s="24">
        <f t="shared" si="83"/>
        <v>0</v>
      </c>
      <c r="V894" s="4">
        <v>0</v>
      </c>
      <c r="W894" s="4"/>
      <c r="X894" s="28" t="str">
        <f t="shared" si="84"/>
        <v>CHOOSE FORMULA</v>
      </c>
      <c r="Y894" s="4"/>
      <c r="Z894" s="4">
        <v>0</v>
      </c>
    </row>
    <row r="895" spans="1:26">
      <c r="A895" s="1" t="s">
        <v>6</v>
      </c>
      <c r="B895" s="1" t="s">
        <v>516</v>
      </c>
      <c r="C895" s="1" t="s">
        <v>522</v>
      </c>
      <c r="D895" s="1" t="s">
        <v>318</v>
      </c>
      <c r="E895" s="1" t="s">
        <v>8</v>
      </c>
      <c r="F895" s="1" t="s">
        <v>319</v>
      </c>
      <c r="G895" s="4">
        <v>244650</v>
      </c>
      <c r="H895" s="4">
        <v>0</v>
      </c>
      <c r="I895" s="4">
        <v>244650</v>
      </c>
      <c r="J895" s="4">
        <v>28427.72</v>
      </c>
      <c r="K895" s="4">
        <v>162389</v>
      </c>
      <c r="L895" s="4">
        <v>148121.56</v>
      </c>
      <c r="M895" s="4">
        <v>238615.97</v>
      </c>
      <c r="N895" s="24">
        <f>IF(AND(B895="60",C895="32"),(J895/'FD Date'!$B$4*'FD Date'!$B$6+K895),(J895/Date!$B$4*Date!$B$6+K895))</f>
        <v>304527.59999999998</v>
      </c>
      <c r="O895" s="24">
        <f t="shared" si="80"/>
        <v>56855.44</v>
      </c>
      <c r="P895" s="24">
        <f>K895/Date!$B$2*Date!$B$3+K895</f>
        <v>243583.5</v>
      </c>
      <c r="Q895" s="24">
        <f>J895*Date!$B$3+K895</f>
        <v>276099.88</v>
      </c>
      <c r="R895" s="24">
        <f t="shared" si="81"/>
        <v>261600.05844071586</v>
      </c>
      <c r="S895" s="24">
        <f>J895/2*Date!$B$7+K895</f>
        <v>276099.88</v>
      </c>
      <c r="T895" s="24">
        <f t="shared" si="82"/>
        <v>244650</v>
      </c>
      <c r="U895" s="24">
        <f t="shared" si="83"/>
        <v>162389</v>
      </c>
      <c r="V895" s="4">
        <v>0</v>
      </c>
      <c r="W895" s="4"/>
      <c r="X895" s="28" t="str">
        <f t="shared" si="84"/>
        <v>CHOOSE FORMULA</v>
      </c>
      <c r="Y895" s="4"/>
      <c r="Z895" s="4">
        <v>249373</v>
      </c>
    </row>
    <row r="896" spans="1:26">
      <c r="A896" s="1" t="s">
        <v>6</v>
      </c>
      <c r="B896" s="1" t="s">
        <v>516</v>
      </c>
      <c r="C896" s="1" t="s">
        <v>522</v>
      </c>
      <c r="D896" s="1" t="s">
        <v>318</v>
      </c>
      <c r="E896" s="1" t="s">
        <v>80</v>
      </c>
      <c r="F896" s="1" t="s">
        <v>322</v>
      </c>
      <c r="G896" s="4">
        <v>3000</v>
      </c>
      <c r="H896" s="4">
        <v>0</v>
      </c>
      <c r="I896" s="4">
        <v>3000</v>
      </c>
      <c r="J896" s="4">
        <v>173.13</v>
      </c>
      <c r="K896" s="4">
        <v>1797.25</v>
      </c>
      <c r="L896" s="4">
        <v>1838.12</v>
      </c>
      <c r="M896" s="4">
        <v>2984.08</v>
      </c>
      <c r="N896" s="24">
        <f>IF(AND(B896="60",C896="32"),(J896/'FD Date'!$B$4*'FD Date'!$B$6+K896),(J896/Date!$B$4*Date!$B$6+K896))</f>
        <v>2662.9</v>
      </c>
      <c r="O896" s="24">
        <f t="shared" si="80"/>
        <v>346.26</v>
      </c>
      <c r="P896" s="24">
        <f>K896/Date!$B$2*Date!$B$3+K896</f>
        <v>2695.875</v>
      </c>
      <c r="Q896" s="24">
        <f>J896*Date!$B$3+K896</f>
        <v>2489.77</v>
      </c>
      <c r="R896" s="24">
        <f t="shared" si="81"/>
        <v>2917.7299523426113</v>
      </c>
      <c r="S896" s="24">
        <f>J896/2*Date!$B$7+K896</f>
        <v>2489.77</v>
      </c>
      <c r="T896" s="24">
        <f t="shared" si="82"/>
        <v>3000</v>
      </c>
      <c r="U896" s="24">
        <f t="shared" si="83"/>
        <v>1797.25</v>
      </c>
      <c r="V896" s="4">
        <v>0</v>
      </c>
      <c r="W896" s="4"/>
      <c r="X896" s="28" t="str">
        <f t="shared" si="84"/>
        <v>CHOOSE FORMULA</v>
      </c>
      <c r="Y896" s="4"/>
      <c r="Z896" s="4">
        <v>3009</v>
      </c>
    </row>
    <row r="897" spans="1:26">
      <c r="A897" s="1" t="s">
        <v>6</v>
      </c>
      <c r="B897" s="1" t="s">
        <v>516</v>
      </c>
      <c r="C897" s="1" t="s">
        <v>522</v>
      </c>
      <c r="D897" s="1" t="s">
        <v>318</v>
      </c>
      <c r="E897" s="1" t="s">
        <v>82</v>
      </c>
      <c r="F897" s="1" t="s">
        <v>523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24">
        <f>IF(AND(B897="60",C897="32"),(J897/'FD Date'!$B$4*'FD Date'!$B$6+K897),(J897/Date!$B$4*Date!$B$6+K897))</f>
        <v>0</v>
      </c>
      <c r="O897" s="24">
        <f t="shared" si="80"/>
        <v>0</v>
      </c>
      <c r="P897" s="24">
        <f>K897/Date!$B$2*Date!$B$3+K897</f>
        <v>0</v>
      </c>
      <c r="Q897" s="24">
        <f>J897*Date!$B$3+K897</f>
        <v>0</v>
      </c>
      <c r="R897" s="24">
        <f t="shared" si="81"/>
        <v>0</v>
      </c>
      <c r="S897" s="24">
        <f>J897/2*Date!$B$7+K897</f>
        <v>0</v>
      </c>
      <c r="T897" s="24">
        <f t="shared" si="82"/>
        <v>0</v>
      </c>
      <c r="U897" s="24">
        <f t="shared" si="83"/>
        <v>0</v>
      </c>
      <c r="V897" s="4">
        <v>0</v>
      </c>
      <c r="W897" s="4"/>
      <c r="X897" s="28" t="str">
        <f t="shared" si="84"/>
        <v>CHOOSE FORMULA</v>
      </c>
      <c r="Y897" s="4"/>
      <c r="Z897" s="4">
        <v>0</v>
      </c>
    </row>
    <row r="898" spans="1:26">
      <c r="A898" s="1" t="s">
        <v>6</v>
      </c>
      <c r="B898" s="1" t="s">
        <v>516</v>
      </c>
      <c r="C898" s="1" t="s">
        <v>522</v>
      </c>
      <c r="D898" s="1" t="s">
        <v>318</v>
      </c>
      <c r="E898" s="1" t="s">
        <v>468</v>
      </c>
      <c r="F898" s="1" t="s">
        <v>469</v>
      </c>
      <c r="G898" s="4">
        <v>7800</v>
      </c>
      <c r="H898" s="4">
        <v>0</v>
      </c>
      <c r="I898" s="4">
        <v>7800</v>
      </c>
      <c r="J898" s="4">
        <v>600</v>
      </c>
      <c r="K898" s="4">
        <v>4821.43</v>
      </c>
      <c r="L898" s="4">
        <v>4842.8599999999997</v>
      </c>
      <c r="M898" s="4">
        <v>7821.43</v>
      </c>
      <c r="N898" s="24">
        <f>IF(AND(B898="60",C898="32"),(J898/'FD Date'!$B$4*'FD Date'!$B$6+K898),(J898/Date!$B$4*Date!$B$6+K898))</f>
        <v>7821.43</v>
      </c>
      <c r="O898" s="24">
        <f t="shared" si="80"/>
        <v>1200</v>
      </c>
      <c r="P898" s="24">
        <f>K898/Date!$B$2*Date!$B$3+K898</f>
        <v>7232.1450000000004</v>
      </c>
      <c r="Q898" s="24">
        <f>J898*Date!$B$3+K898</f>
        <v>7221.43</v>
      </c>
      <c r="R898" s="24">
        <f t="shared" si="81"/>
        <v>7786.8196158674846</v>
      </c>
      <c r="S898" s="24">
        <f>J898/2*Date!$B$7+K898</f>
        <v>7221.43</v>
      </c>
      <c r="T898" s="24">
        <f t="shared" si="82"/>
        <v>7800</v>
      </c>
      <c r="U898" s="24">
        <f t="shared" si="83"/>
        <v>4821.43</v>
      </c>
      <c r="V898" s="4">
        <v>0</v>
      </c>
      <c r="W898" s="4"/>
      <c r="X898" s="28" t="str">
        <f t="shared" si="84"/>
        <v>CHOOSE FORMULA</v>
      </c>
      <c r="Y898" s="4"/>
      <c r="Z898" s="4">
        <v>7821</v>
      </c>
    </row>
    <row r="899" spans="1:26">
      <c r="A899" s="1" t="s">
        <v>6</v>
      </c>
      <c r="B899" s="1" t="s">
        <v>516</v>
      </c>
      <c r="C899" s="1" t="s">
        <v>522</v>
      </c>
      <c r="D899" s="1" t="s">
        <v>318</v>
      </c>
      <c r="E899" s="1" t="s">
        <v>524</v>
      </c>
      <c r="F899" s="1" t="s">
        <v>525</v>
      </c>
      <c r="G899" s="4">
        <v>600</v>
      </c>
      <c r="H899" s="4">
        <v>0</v>
      </c>
      <c r="I899" s="4">
        <v>600</v>
      </c>
      <c r="J899" s="4">
        <v>0</v>
      </c>
      <c r="K899" s="4">
        <v>324.77</v>
      </c>
      <c r="L899" s="4">
        <v>367.63</v>
      </c>
      <c r="M899" s="4">
        <v>596.78</v>
      </c>
      <c r="N899" s="24">
        <f>IF(AND(B899="60",C899="32"),(J899/'FD Date'!$B$4*'FD Date'!$B$6+K899),(J899/Date!$B$4*Date!$B$6+K899))</f>
        <v>324.77</v>
      </c>
      <c r="O899" s="24">
        <f t="shared" si="80"/>
        <v>0</v>
      </c>
      <c r="P899" s="24">
        <f>K899/Date!$B$2*Date!$B$3+K899</f>
        <v>487.15499999999997</v>
      </c>
      <c r="Q899" s="24">
        <f>J899*Date!$B$3+K899</f>
        <v>324.77</v>
      </c>
      <c r="R899" s="24">
        <f t="shared" si="81"/>
        <v>527.20463672714402</v>
      </c>
      <c r="S899" s="24">
        <f>J899/2*Date!$B$7+K899</f>
        <v>324.77</v>
      </c>
      <c r="T899" s="24">
        <f t="shared" si="82"/>
        <v>600</v>
      </c>
      <c r="U899" s="24">
        <f t="shared" si="83"/>
        <v>324.77</v>
      </c>
      <c r="V899" s="4">
        <v>0</v>
      </c>
      <c r="W899" s="4"/>
      <c r="X899" s="28" t="str">
        <f t="shared" si="84"/>
        <v>CHOOSE FORMULA</v>
      </c>
      <c r="Y899" s="4"/>
      <c r="Z899" s="4">
        <v>602</v>
      </c>
    </row>
    <row r="900" spans="1:26">
      <c r="A900" s="1" t="s">
        <v>6</v>
      </c>
      <c r="B900" s="1" t="s">
        <v>516</v>
      </c>
      <c r="C900" s="1" t="s">
        <v>522</v>
      </c>
      <c r="D900" s="1" t="s">
        <v>318</v>
      </c>
      <c r="E900" s="1" t="s">
        <v>325</v>
      </c>
      <c r="F900" s="1" t="s">
        <v>326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24">
        <f>IF(AND(B900="60",C900="32"),(J900/'FD Date'!$B$4*'FD Date'!$B$6+K900),(J900/Date!$B$4*Date!$B$6+K900))</f>
        <v>0</v>
      </c>
      <c r="O900" s="24">
        <f t="shared" si="80"/>
        <v>0</v>
      </c>
      <c r="P900" s="24">
        <f>K900/Date!$B$2*Date!$B$3+K900</f>
        <v>0</v>
      </c>
      <c r="Q900" s="24">
        <f>J900*Date!$B$3+K900</f>
        <v>0</v>
      </c>
      <c r="R900" s="24">
        <f t="shared" si="81"/>
        <v>0</v>
      </c>
      <c r="S900" s="24">
        <f>J900/2*Date!$B$7+K900</f>
        <v>0</v>
      </c>
      <c r="T900" s="24">
        <f t="shared" si="82"/>
        <v>0</v>
      </c>
      <c r="U900" s="24">
        <f t="shared" si="83"/>
        <v>0</v>
      </c>
      <c r="V900" s="4">
        <v>0</v>
      </c>
      <c r="W900" s="4"/>
      <c r="X900" s="28" t="str">
        <f t="shared" si="84"/>
        <v>CHOOSE FORMULA</v>
      </c>
      <c r="Y900" s="4"/>
      <c r="Z900" s="4">
        <v>0</v>
      </c>
    </row>
    <row r="901" spans="1:26">
      <c r="A901" s="1" t="s">
        <v>6</v>
      </c>
      <c r="B901" s="1" t="s">
        <v>516</v>
      </c>
      <c r="C901" s="1" t="s">
        <v>522</v>
      </c>
      <c r="D901" s="1" t="s">
        <v>327</v>
      </c>
      <c r="E901" s="1" t="s">
        <v>8</v>
      </c>
      <c r="F901" s="1" t="s">
        <v>328</v>
      </c>
      <c r="G901" s="4">
        <v>2350</v>
      </c>
      <c r="H901" s="4">
        <v>0</v>
      </c>
      <c r="I901" s="4">
        <v>2350</v>
      </c>
      <c r="J901" s="4">
        <v>155</v>
      </c>
      <c r="K901" s="4">
        <v>155</v>
      </c>
      <c r="L901" s="4">
        <v>0</v>
      </c>
      <c r="M901" s="4">
        <v>2590</v>
      </c>
      <c r="N901" s="24">
        <f>IF(AND(B901="60",C901="32"),(J901/'FD Date'!$B$4*'FD Date'!$B$6+K901),(J901/Date!$B$4*Date!$B$6+K901))</f>
        <v>930</v>
      </c>
      <c r="O901" s="24">
        <f t="shared" si="80"/>
        <v>310</v>
      </c>
      <c r="P901" s="24">
        <f>K901/Date!$B$2*Date!$B$3+K901</f>
        <v>232.5</v>
      </c>
      <c r="Q901" s="24">
        <f>J901*Date!$B$3+K901</f>
        <v>775</v>
      </c>
      <c r="R901" s="24">
        <f t="shared" si="81"/>
        <v>0</v>
      </c>
      <c r="S901" s="24">
        <f>J901/2*Date!$B$7+K901</f>
        <v>775</v>
      </c>
      <c r="T901" s="24">
        <f t="shared" si="82"/>
        <v>2350</v>
      </c>
      <c r="U901" s="24">
        <f t="shared" si="83"/>
        <v>155</v>
      </c>
      <c r="V901" s="4">
        <v>0</v>
      </c>
      <c r="W901" s="4"/>
      <c r="X901" s="28" t="str">
        <f t="shared" si="84"/>
        <v>CHOOSE FORMULA</v>
      </c>
      <c r="Y901" s="4"/>
      <c r="Z901" s="4">
        <v>2350</v>
      </c>
    </row>
    <row r="902" spans="1:26">
      <c r="A902" s="1" t="s">
        <v>6</v>
      </c>
      <c r="B902" s="1" t="s">
        <v>516</v>
      </c>
      <c r="C902" s="1" t="s">
        <v>522</v>
      </c>
      <c r="D902" s="1" t="s">
        <v>329</v>
      </c>
      <c r="E902" s="1" t="s">
        <v>8</v>
      </c>
      <c r="F902" s="1" t="s">
        <v>330</v>
      </c>
      <c r="G902" s="4">
        <v>16000</v>
      </c>
      <c r="H902" s="4">
        <v>0</v>
      </c>
      <c r="I902" s="4">
        <v>16000</v>
      </c>
      <c r="J902" s="4">
        <v>2795.49</v>
      </c>
      <c r="K902" s="4">
        <v>8051.82</v>
      </c>
      <c r="L902" s="4">
        <v>9956.2800000000007</v>
      </c>
      <c r="M902" s="4">
        <v>12979.6</v>
      </c>
      <c r="N902" s="24">
        <f>IF(AND(B902="60",C902="32"),(J902/'FD Date'!$B$4*'FD Date'!$B$6+K902),(J902/Date!$B$4*Date!$B$6+K902))</f>
        <v>22029.269999999997</v>
      </c>
      <c r="O902" s="24">
        <f t="shared" si="80"/>
        <v>5590.98</v>
      </c>
      <c r="P902" s="24">
        <f>K902/Date!$B$2*Date!$B$3+K902</f>
        <v>12077.73</v>
      </c>
      <c r="Q902" s="24">
        <f>J902*Date!$B$3+K902</f>
        <v>19233.78</v>
      </c>
      <c r="R902" s="24">
        <f t="shared" si="81"/>
        <v>10496.832438621654</v>
      </c>
      <c r="S902" s="24">
        <f>J902/2*Date!$B$7+K902</f>
        <v>19233.78</v>
      </c>
      <c r="T902" s="24">
        <f t="shared" si="82"/>
        <v>16000</v>
      </c>
      <c r="U902" s="24">
        <f t="shared" si="83"/>
        <v>8051.82</v>
      </c>
      <c r="V902" s="4">
        <v>0</v>
      </c>
      <c r="W902" s="4"/>
      <c r="X902" s="28" t="str">
        <f t="shared" si="84"/>
        <v>CHOOSE FORMULA</v>
      </c>
      <c r="Y902" s="4"/>
      <c r="Z902" s="4">
        <v>10120</v>
      </c>
    </row>
    <row r="903" spans="1:26">
      <c r="A903" s="1" t="s">
        <v>6</v>
      </c>
      <c r="B903" s="1" t="s">
        <v>516</v>
      </c>
      <c r="C903" s="1" t="s">
        <v>522</v>
      </c>
      <c r="D903" s="1" t="s">
        <v>331</v>
      </c>
      <c r="E903" s="1" t="s">
        <v>84</v>
      </c>
      <c r="F903" s="1" t="s">
        <v>333</v>
      </c>
      <c r="G903" s="4">
        <v>480</v>
      </c>
      <c r="H903" s="4">
        <v>0</v>
      </c>
      <c r="I903" s="4">
        <v>480</v>
      </c>
      <c r="J903" s="4">
        <v>23.44</v>
      </c>
      <c r="K903" s="4">
        <v>271.8</v>
      </c>
      <c r="L903" s="4">
        <v>277.3</v>
      </c>
      <c r="M903" s="4">
        <v>423.98</v>
      </c>
      <c r="N903" s="24">
        <f>IF(AND(B903="60",C903="32"),(J903/'FD Date'!$B$4*'FD Date'!$B$6+K903),(J903/Date!$B$4*Date!$B$6+K903))</f>
        <v>389</v>
      </c>
      <c r="O903" s="24">
        <f t="shared" si="80"/>
        <v>46.88</v>
      </c>
      <c r="P903" s="24">
        <f>K903/Date!$B$2*Date!$B$3+K903</f>
        <v>407.70000000000005</v>
      </c>
      <c r="Q903" s="24">
        <f>J903*Date!$B$3+K903</f>
        <v>365.56</v>
      </c>
      <c r="R903" s="24">
        <f t="shared" si="81"/>
        <v>415.57073205914173</v>
      </c>
      <c r="S903" s="24">
        <f>J903/2*Date!$B$7+K903</f>
        <v>365.56</v>
      </c>
      <c r="T903" s="24">
        <f t="shared" si="82"/>
        <v>480</v>
      </c>
      <c r="U903" s="24">
        <f t="shared" si="83"/>
        <v>271.8</v>
      </c>
      <c r="V903" s="4">
        <v>0</v>
      </c>
      <c r="W903" s="4"/>
      <c r="X903" s="28" t="str">
        <f t="shared" si="84"/>
        <v>CHOOSE FORMULA</v>
      </c>
      <c r="Y903" s="4"/>
      <c r="Z903" s="4">
        <v>438</v>
      </c>
    </row>
    <row r="904" spans="1:26">
      <c r="A904" s="1" t="s">
        <v>6</v>
      </c>
      <c r="B904" s="1" t="s">
        <v>516</v>
      </c>
      <c r="C904" s="1" t="s">
        <v>522</v>
      </c>
      <c r="D904" s="1" t="s">
        <v>331</v>
      </c>
      <c r="E904" s="1" t="s">
        <v>334</v>
      </c>
      <c r="F904" s="1" t="s">
        <v>335</v>
      </c>
      <c r="G904" s="4">
        <v>1700</v>
      </c>
      <c r="H904" s="4">
        <v>0</v>
      </c>
      <c r="I904" s="4">
        <v>1700</v>
      </c>
      <c r="J904" s="4">
        <v>82.7</v>
      </c>
      <c r="K904" s="4">
        <v>932.47</v>
      </c>
      <c r="L904" s="4">
        <v>972.03</v>
      </c>
      <c r="M904" s="4">
        <v>1578.96</v>
      </c>
      <c r="N904" s="24">
        <f>IF(AND(B904="60",C904="32"),(J904/'FD Date'!$B$4*'FD Date'!$B$6+K904),(J904/Date!$B$4*Date!$B$6+K904))</f>
        <v>1345.97</v>
      </c>
      <c r="O904" s="24">
        <f t="shared" si="80"/>
        <v>165.4</v>
      </c>
      <c r="P904" s="24">
        <f>K904/Date!$B$2*Date!$B$3+K904</f>
        <v>1398.7049999999999</v>
      </c>
      <c r="Q904" s="24">
        <f>J904*Date!$B$3+K904</f>
        <v>1263.27</v>
      </c>
      <c r="R904" s="24">
        <f t="shared" si="81"/>
        <v>1514.6989611431748</v>
      </c>
      <c r="S904" s="24">
        <f>J904/2*Date!$B$7+K904</f>
        <v>1263.27</v>
      </c>
      <c r="T904" s="24">
        <f t="shared" si="82"/>
        <v>1700</v>
      </c>
      <c r="U904" s="24">
        <f t="shared" si="83"/>
        <v>932.47</v>
      </c>
      <c r="V904" s="4">
        <v>0</v>
      </c>
      <c r="W904" s="4"/>
      <c r="X904" s="28" t="str">
        <f t="shared" si="84"/>
        <v>CHOOSE FORMULA</v>
      </c>
      <c r="Y904" s="4"/>
      <c r="Z904" s="4">
        <v>1500</v>
      </c>
    </row>
    <row r="905" spans="1:26">
      <c r="A905" s="1" t="s">
        <v>6</v>
      </c>
      <c r="B905" s="1" t="s">
        <v>516</v>
      </c>
      <c r="C905" s="1" t="s">
        <v>522</v>
      </c>
      <c r="D905" s="1" t="s">
        <v>331</v>
      </c>
      <c r="E905" s="1" t="s">
        <v>336</v>
      </c>
      <c r="F905" s="1" t="s">
        <v>337</v>
      </c>
      <c r="G905" s="4">
        <v>30900</v>
      </c>
      <c r="H905" s="4">
        <v>0</v>
      </c>
      <c r="I905" s="4">
        <v>30900</v>
      </c>
      <c r="J905" s="4">
        <v>1929.84</v>
      </c>
      <c r="K905" s="4">
        <v>23226.27</v>
      </c>
      <c r="L905" s="4">
        <v>18360.349999999999</v>
      </c>
      <c r="M905" s="4">
        <v>29704.89</v>
      </c>
      <c r="N905" s="24">
        <f>IF(AND(B905="60",C905="32"),(J905/'FD Date'!$B$4*'FD Date'!$B$6+K905),(J905/Date!$B$4*Date!$B$6+K905))</f>
        <v>32875.47</v>
      </c>
      <c r="O905" s="24">
        <f t="shared" si="80"/>
        <v>3859.68</v>
      </c>
      <c r="P905" s="24">
        <f>K905/Date!$B$2*Date!$B$3+K905</f>
        <v>34839.404999999999</v>
      </c>
      <c r="Q905" s="24">
        <f>J905*Date!$B$3+K905</f>
        <v>30945.63</v>
      </c>
      <c r="R905" s="24">
        <f t="shared" si="81"/>
        <v>37577.377090322356</v>
      </c>
      <c r="S905" s="24">
        <f>J905/2*Date!$B$7+K905</f>
        <v>30945.63</v>
      </c>
      <c r="T905" s="24">
        <f t="shared" si="82"/>
        <v>30900</v>
      </c>
      <c r="U905" s="24">
        <f t="shared" si="83"/>
        <v>23226.27</v>
      </c>
      <c r="V905" s="4">
        <v>0</v>
      </c>
      <c r="W905" s="4"/>
      <c r="X905" s="28" t="str">
        <f t="shared" si="84"/>
        <v>CHOOSE FORMULA</v>
      </c>
      <c r="Y905" s="4"/>
      <c r="Z905" s="4">
        <v>37592</v>
      </c>
    </row>
    <row r="906" spans="1:26">
      <c r="A906" s="1" t="s">
        <v>6</v>
      </c>
      <c r="B906" s="1" t="s">
        <v>516</v>
      </c>
      <c r="C906" s="1" t="s">
        <v>522</v>
      </c>
      <c r="D906" s="1" t="s">
        <v>331</v>
      </c>
      <c r="E906" s="1" t="s">
        <v>338</v>
      </c>
      <c r="F906" s="1" t="s">
        <v>339</v>
      </c>
      <c r="G906" s="4">
        <v>2500</v>
      </c>
      <c r="H906" s="4">
        <v>0</v>
      </c>
      <c r="I906" s="4">
        <v>2500</v>
      </c>
      <c r="J906" s="4">
        <v>0</v>
      </c>
      <c r="K906" s="4">
        <v>357.14</v>
      </c>
      <c r="L906" s="4">
        <v>2379.46</v>
      </c>
      <c r="M906" s="4">
        <v>7022.32</v>
      </c>
      <c r="N906" s="24">
        <f>IF(AND(B906="60",C906="32"),(J906/'FD Date'!$B$4*'FD Date'!$B$6+K906),(J906/Date!$B$4*Date!$B$6+K906))</f>
        <v>357.14</v>
      </c>
      <c r="O906" s="24">
        <f t="shared" si="80"/>
        <v>0</v>
      </c>
      <c r="P906" s="24">
        <f>K906/Date!$B$2*Date!$B$3+K906</f>
        <v>535.71</v>
      </c>
      <c r="Q906" s="24">
        <f>J906*Date!$B$3+K906</f>
        <v>357.14</v>
      </c>
      <c r="R906" s="24">
        <f t="shared" si="81"/>
        <v>1054.0002205542432</v>
      </c>
      <c r="S906" s="24">
        <f>J906/2*Date!$B$7+K906</f>
        <v>357.14</v>
      </c>
      <c r="T906" s="24">
        <f t="shared" si="82"/>
        <v>2500</v>
      </c>
      <c r="U906" s="24">
        <f t="shared" si="83"/>
        <v>357.14</v>
      </c>
      <c r="V906" s="4">
        <v>0</v>
      </c>
      <c r="W906" s="4"/>
      <c r="X906" s="28" t="str">
        <f t="shared" si="84"/>
        <v>CHOOSE FORMULA</v>
      </c>
      <c r="Y906" s="4"/>
      <c r="Z906" s="4">
        <v>357</v>
      </c>
    </row>
    <row r="907" spans="1:26">
      <c r="A907" s="1" t="s">
        <v>6</v>
      </c>
      <c r="B907" s="1" t="s">
        <v>516</v>
      </c>
      <c r="C907" s="1" t="s">
        <v>522</v>
      </c>
      <c r="D907" s="1" t="s">
        <v>331</v>
      </c>
      <c r="E907" s="1" t="s">
        <v>340</v>
      </c>
      <c r="F907" s="1" t="s">
        <v>341</v>
      </c>
      <c r="G907" s="4">
        <v>1210</v>
      </c>
      <c r="H907" s="4">
        <v>0</v>
      </c>
      <c r="I907" s="4">
        <v>1210</v>
      </c>
      <c r="J907" s="4">
        <v>68</v>
      </c>
      <c r="K907" s="4">
        <v>733.86</v>
      </c>
      <c r="L907" s="4">
        <v>722.5</v>
      </c>
      <c r="M907" s="4">
        <v>1160.6400000000001</v>
      </c>
      <c r="N907" s="24">
        <f>IF(AND(B907="60",C907="32"),(J907/'FD Date'!$B$4*'FD Date'!$B$6+K907),(J907/Date!$B$4*Date!$B$6+K907))</f>
        <v>1073.8600000000001</v>
      </c>
      <c r="O907" s="24">
        <f t="shared" si="80"/>
        <v>136</v>
      </c>
      <c r="P907" s="24">
        <f>K907/Date!$B$2*Date!$B$3+K907</f>
        <v>1100.79</v>
      </c>
      <c r="Q907" s="24">
        <f>J907*Date!$B$3+K907</f>
        <v>1005.86</v>
      </c>
      <c r="R907" s="24">
        <f t="shared" si="81"/>
        <v>1178.8889555709343</v>
      </c>
      <c r="S907" s="24">
        <f>J907/2*Date!$B$7+K907</f>
        <v>1005.86</v>
      </c>
      <c r="T907" s="24">
        <f t="shared" si="82"/>
        <v>1210</v>
      </c>
      <c r="U907" s="24">
        <f t="shared" si="83"/>
        <v>733.86</v>
      </c>
      <c r="V907" s="4">
        <v>0</v>
      </c>
      <c r="W907" s="4"/>
      <c r="X907" s="28" t="str">
        <f t="shared" si="84"/>
        <v>CHOOSE FORMULA</v>
      </c>
      <c r="Y907" s="4"/>
      <c r="Z907" s="4">
        <v>1246</v>
      </c>
    </row>
    <row r="908" spans="1:26">
      <c r="A908" s="1" t="s">
        <v>6</v>
      </c>
      <c r="B908" s="1" t="s">
        <v>516</v>
      </c>
      <c r="C908" s="1" t="s">
        <v>522</v>
      </c>
      <c r="D908" s="1" t="s">
        <v>342</v>
      </c>
      <c r="E908" s="1" t="s">
        <v>8</v>
      </c>
      <c r="F908" s="1" t="s">
        <v>343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  <c r="N908" s="24">
        <f>IF(AND(B908="60",C908="32"),(J908/'FD Date'!$B$4*'FD Date'!$B$6+K908),(J908/Date!$B$4*Date!$B$6+K908))</f>
        <v>0</v>
      </c>
      <c r="O908" s="24">
        <f t="shared" si="80"/>
        <v>0</v>
      </c>
      <c r="P908" s="24">
        <f>K908/Date!$B$2*Date!$B$3+K908</f>
        <v>0</v>
      </c>
      <c r="Q908" s="24">
        <f>J908*Date!$B$3+K908</f>
        <v>0</v>
      </c>
      <c r="R908" s="24">
        <f t="shared" si="81"/>
        <v>0</v>
      </c>
      <c r="S908" s="24">
        <f>J908/2*Date!$B$7+K908</f>
        <v>0</v>
      </c>
      <c r="T908" s="24">
        <f t="shared" si="82"/>
        <v>0</v>
      </c>
      <c r="U908" s="24">
        <f t="shared" si="83"/>
        <v>0</v>
      </c>
      <c r="V908" s="4">
        <v>0</v>
      </c>
      <c r="W908" s="4"/>
      <c r="X908" s="28" t="str">
        <f t="shared" si="84"/>
        <v>CHOOSE FORMULA</v>
      </c>
      <c r="Y908" s="4"/>
      <c r="Z908" s="4">
        <v>0</v>
      </c>
    </row>
    <row r="909" spans="1:26">
      <c r="A909" s="1" t="s">
        <v>6</v>
      </c>
      <c r="B909" s="1" t="s">
        <v>516</v>
      </c>
      <c r="C909" s="1" t="s">
        <v>522</v>
      </c>
      <c r="D909" s="1" t="s">
        <v>342</v>
      </c>
      <c r="E909" s="1" t="s">
        <v>13</v>
      </c>
      <c r="F909" s="1" t="s">
        <v>344</v>
      </c>
      <c r="G909" s="4">
        <v>44810</v>
      </c>
      <c r="H909" s="4">
        <v>0</v>
      </c>
      <c r="I909" s="4">
        <v>44810</v>
      </c>
      <c r="J909" s="4">
        <v>5333.91</v>
      </c>
      <c r="K909" s="4">
        <v>29362.58</v>
      </c>
      <c r="L909" s="4">
        <v>22410.35</v>
      </c>
      <c r="M909" s="4">
        <v>37963.910000000003</v>
      </c>
      <c r="N909" s="24">
        <f>IF(AND(B909="60",C909="32"),(J909/'FD Date'!$B$4*'FD Date'!$B$6+K909),(J909/Date!$B$4*Date!$B$6+K909))</f>
        <v>56032.130000000005</v>
      </c>
      <c r="O909" s="24">
        <f t="shared" si="80"/>
        <v>10667.82</v>
      </c>
      <c r="P909" s="24">
        <f>K909/Date!$B$2*Date!$B$3+K909</f>
        <v>44043.87</v>
      </c>
      <c r="Q909" s="24">
        <f>J909*Date!$B$3+K909</f>
        <v>50698.22</v>
      </c>
      <c r="R909" s="24">
        <f t="shared" si="81"/>
        <v>49741.228695125254</v>
      </c>
      <c r="S909" s="24">
        <f>J909/2*Date!$B$7+K909</f>
        <v>50698.22</v>
      </c>
      <c r="T909" s="24">
        <f t="shared" si="82"/>
        <v>44810</v>
      </c>
      <c r="U909" s="24">
        <f t="shared" si="83"/>
        <v>29362.58</v>
      </c>
      <c r="V909" s="4">
        <v>0</v>
      </c>
      <c r="W909" s="4"/>
      <c r="X909" s="28" t="str">
        <f t="shared" si="84"/>
        <v>CHOOSE FORMULA</v>
      </c>
      <c r="Y909" s="4"/>
      <c r="Z909" s="4">
        <v>44621</v>
      </c>
    </row>
    <row r="910" spans="1:26">
      <c r="A910" s="1" t="s">
        <v>6</v>
      </c>
      <c r="B910" s="1" t="s">
        <v>516</v>
      </c>
      <c r="C910" s="1" t="s">
        <v>522</v>
      </c>
      <c r="D910" s="1" t="s">
        <v>345</v>
      </c>
      <c r="E910" s="1" t="s">
        <v>8</v>
      </c>
      <c r="F910" s="1" t="s">
        <v>346</v>
      </c>
      <c r="G910" s="4">
        <v>0</v>
      </c>
      <c r="H910" s="4">
        <v>0</v>
      </c>
      <c r="I910" s="4">
        <v>0</v>
      </c>
      <c r="J910" s="4">
        <v>0</v>
      </c>
      <c r="K910" s="4">
        <v>0</v>
      </c>
      <c r="L910" s="4">
        <v>48</v>
      </c>
      <c r="M910" s="4">
        <v>275</v>
      </c>
      <c r="N910" s="24">
        <f>IF(AND(B910="60",C910="32"),(J910/'FD Date'!$B$4*'FD Date'!$B$6+K910),(J910/Date!$B$4*Date!$B$6+K910))</f>
        <v>0</v>
      </c>
      <c r="O910" s="24">
        <f t="shared" si="80"/>
        <v>0</v>
      </c>
      <c r="P910" s="24">
        <f>K910/Date!$B$2*Date!$B$3+K910</f>
        <v>0</v>
      </c>
      <c r="Q910" s="24">
        <f>J910*Date!$B$3+K910</f>
        <v>0</v>
      </c>
      <c r="R910" s="24">
        <f t="shared" si="81"/>
        <v>0</v>
      </c>
      <c r="S910" s="24">
        <f>J910/2*Date!$B$7+K910</f>
        <v>0</v>
      </c>
      <c r="T910" s="24">
        <f t="shared" si="82"/>
        <v>0</v>
      </c>
      <c r="U910" s="24">
        <f t="shared" si="83"/>
        <v>0</v>
      </c>
      <c r="V910" s="4">
        <v>0</v>
      </c>
      <c r="W910" s="4"/>
      <c r="X910" s="28" t="str">
        <f t="shared" si="84"/>
        <v>CHOOSE FORMULA</v>
      </c>
      <c r="Y910" s="4"/>
      <c r="Z910" s="4">
        <v>0</v>
      </c>
    </row>
    <row r="911" spans="1:26">
      <c r="A911" s="1" t="s">
        <v>6</v>
      </c>
      <c r="B911" s="1" t="s">
        <v>516</v>
      </c>
      <c r="C911" s="1" t="s">
        <v>522</v>
      </c>
      <c r="D911" s="1" t="s">
        <v>347</v>
      </c>
      <c r="E911" s="1" t="s">
        <v>8</v>
      </c>
      <c r="F911" s="1" t="s">
        <v>348</v>
      </c>
      <c r="G911" s="4">
        <v>4170</v>
      </c>
      <c r="H911" s="4">
        <v>0</v>
      </c>
      <c r="I911" s="4">
        <v>4170</v>
      </c>
      <c r="J911" s="4">
        <v>-7133.2</v>
      </c>
      <c r="K911" s="4">
        <v>2395.4</v>
      </c>
      <c r="L911" s="4">
        <v>2927.04</v>
      </c>
      <c r="M911" s="4">
        <v>3724.06</v>
      </c>
      <c r="N911" s="24">
        <f>IF(AND(B911="60",C911="32"),(J911/'FD Date'!$B$4*'FD Date'!$B$6+K911),(J911/Date!$B$4*Date!$B$6+K911))</f>
        <v>-33270.6</v>
      </c>
      <c r="O911" s="24">
        <f t="shared" si="80"/>
        <v>-14266.4</v>
      </c>
      <c r="P911" s="24">
        <f>K911/Date!$B$2*Date!$B$3+K911</f>
        <v>3593.1000000000004</v>
      </c>
      <c r="Q911" s="24">
        <f>J911*Date!$B$3+K911</f>
        <v>-26137.399999999998</v>
      </c>
      <c r="R911" s="24">
        <f t="shared" si="81"/>
        <v>3047.6567877446155</v>
      </c>
      <c r="S911" s="24">
        <f>J911/2*Date!$B$7+K911</f>
        <v>-26137.399999999998</v>
      </c>
      <c r="T911" s="24">
        <f t="shared" si="82"/>
        <v>4170</v>
      </c>
      <c r="U911" s="24">
        <f t="shared" si="83"/>
        <v>2395.4</v>
      </c>
      <c r="V911" s="4">
        <v>0</v>
      </c>
      <c r="W911" s="4"/>
      <c r="X911" s="28" t="str">
        <f t="shared" si="84"/>
        <v>CHOOSE FORMULA</v>
      </c>
      <c r="Y911" s="4"/>
      <c r="Z911" s="4">
        <v>17460</v>
      </c>
    </row>
    <row r="912" spans="1:26">
      <c r="A912" s="1" t="s">
        <v>6</v>
      </c>
      <c r="B912" s="1" t="s">
        <v>516</v>
      </c>
      <c r="C912" s="1" t="s">
        <v>522</v>
      </c>
      <c r="D912" s="1" t="s">
        <v>349</v>
      </c>
      <c r="E912" s="1" t="s">
        <v>8</v>
      </c>
      <c r="F912" s="1" t="s">
        <v>350</v>
      </c>
      <c r="G912" s="4">
        <v>0</v>
      </c>
      <c r="H912" s="4">
        <v>0</v>
      </c>
      <c r="I912" s="4">
        <v>0</v>
      </c>
      <c r="J912" s="4">
        <v>0</v>
      </c>
      <c r="K912" s="4">
        <v>45</v>
      </c>
      <c r="L912" s="4">
        <v>720</v>
      </c>
      <c r="M912" s="4">
        <v>1260</v>
      </c>
      <c r="N912" s="24">
        <f>IF(AND(B912="60",C912="32"),(J912/'FD Date'!$B$4*'FD Date'!$B$6+K912),(J912/Date!$B$4*Date!$B$6+K912))</f>
        <v>45</v>
      </c>
      <c r="O912" s="24">
        <f t="shared" si="80"/>
        <v>0</v>
      </c>
      <c r="P912" s="24">
        <f>K912/Date!$B$2*Date!$B$3+K912</f>
        <v>67.5</v>
      </c>
      <c r="Q912" s="24">
        <f>J912*Date!$B$3+K912</f>
        <v>45</v>
      </c>
      <c r="R912" s="24">
        <f t="shared" si="81"/>
        <v>78.75</v>
      </c>
      <c r="S912" s="24">
        <f>J912/2*Date!$B$7+K912</f>
        <v>45</v>
      </c>
      <c r="T912" s="24">
        <f t="shared" si="82"/>
        <v>0</v>
      </c>
      <c r="U912" s="24">
        <f t="shared" si="83"/>
        <v>45</v>
      </c>
      <c r="V912" s="4">
        <v>0</v>
      </c>
      <c r="W912" s="4"/>
      <c r="X912" s="28" t="str">
        <f t="shared" si="84"/>
        <v>CHOOSE FORMULA</v>
      </c>
      <c r="Y912" s="4"/>
      <c r="Z912" s="4">
        <v>0</v>
      </c>
    </row>
    <row r="913" spans="1:26">
      <c r="A913" s="1" t="s">
        <v>6</v>
      </c>
      <c r="B913" s="1" t="s">
        <v>516</v>
      </c>
      <c r="C913" s="1" t="s">
        <v>522</v>
      </c>
      <c r="D913" s="1" t="s">
        <v>351</v>
      </c>
      <c r="E913" s="1" t="s">
        <v>8</v>
      </c>
      <c r="F913" s="1" t="s">
        <v>352</v>
      </c>
      <c r="G913" s="4">
        <v>3880</v>
      </c>
      <c r="H913" s="4">
        <v>0</v>
      </c>
      <c r="I913" s="4">
        <v>3880</v>
      </c>
      <c r="J913" s="4">
        <v>458.99</v>
      </c>
      <c r="K913" s="4">
        <v>2504.91</v>
      </c>
      <c r="L913" s="4">
        <v>2414.71</v>
      </c>
      <c r="M913" s="4">
        <v>3815.36</v>
      </c>
      <c r="N913" s="24">
        <f>IF(AND(B913="60",C913="32"),(J913/'FD Date'!$B$4*'FD Date'!$B$6+K913),(J913/Date!$B$4*Date!$B$6+K913))</f>
        <v>4799.8599999999997</v>
      </c>
      <c r="O913" s="24">
        <f t="shared" si="80"/>
        <v>917.98</v>
      </c>
      <c r="P913" s="24">
        <f>K913/Date!$B$2*Date!$B$3+K913</f>
        <v>3757.3649999999998</v>
      </c>
      <c r="Q913" s="24">
        <f>J913*Date!$B$3+K913</f>
        <v>4340.87</v>
      </c>
      <c r="R913" s="24">
        <f t="shared" si="81"/>
        <v>3957.8804152879638</v>
      </c>
      <c r="S913" s="24">
        <f>J913/2*Date!$B$7+K913</f>
        <v>4340.87</v>
      </c>
      <c r="T913" s="24">
        <f t="shared" si="82"/>
        <v>3880</v>
      </c>
      <c r="U913" s="24">
        <f t="shared" si="83"/>
        <v>2504.91</v>
      </c>
      <c r="V913" s="4">
        <v>0</v>
      </c>
      <c r="W913" s="4"/>
      <c r="X913" s="28" t="str">
        <f t="shared" si="84"/>
        <v>CHOOSE FORMULA</v>
      </c>
      <c r="Y913" s="4"/>
      <c r="Z913" s="4">
        <v>3756</v>
      </c>
    </row>
    <row r="914" spans="1:26">
      <c r="A914" s="1" t="s">
        <v>6</v>
      </c>
      <c r="B914" s="1" t="s">
        <v>516</v>
      </c>
      <c r="C914" s="1" t="s">
        <v>522</v>
      </c>
      <c r="D914" s="1" t="s">
        <v>355</v>
      </c>
      <c r="E914" s="1" t="s">
        <v>8</v>
      </c>
      <c r="F914" s="1" t="s">
        <v>356</v>
      </c>
      <c r="G914" s="4">
        <v>560</v>
      </c>
      <c r="H914" s="4">
        <v>0</v>
      </c>
      <c r="I914" s="4">
        <v>560</v>
      </c>
      <c r="J914" s="4">
        <v>27.76</v>
      </c>
      <c r="K914" s="4">
        <v>321.87</v>
      </c>
      <c r="L914" s="4">
        <v>277.82</v>
      </c>
      <c r="M914" s="4">
        <v>448.41</v>
      </c>
      <c r="N914" s="24">
        <f>IF(AND(B914="60",C914="32"),(J914/'FD Date'!$B$4*'FD Date'!$B$6+K914),(J914/Date!$B$4*Date!$B$6+K914))</f>
        <v>460.67</v>
      </c>
      <c r="O914" s="24">
        <f t="shared" si="80"/>
        <v>55.52</v>
      </c>
      <c r="P914" s="24">
        <f>K914/Date!$B$2*Date!$B$3+K914</f>
        <v>482.80500000000001</v>
      </c>
      <c r="Q914" s="24">
        <f>J914*Date!$B$3+K914</f>
        <v>432.91</v>
      </c>
      <c r="R914" s="24">
        <f t="shared" si="81"/>
        <v>519.50805089626385</v>
      </c>
      <c r="S914" s="24">
        <f>J914/2*Date!$B$7+K914</f>
        <v>432.91</v>
      </c>
      <c r="T914" s="24">
        <f t="shared" si="82"/>
        <v>560</v>
      </c>
      <c r="U914" s="24">
        <f t="shared" si="83"/>
        <v>321.87</v>
      </c>
      <c r="V914" s="4">
        <v>0</v>
      </c>
      <c r="W914" s="4"/>
      <c r="X914" s="28" t="str">
        <f t="shared" si="84"/>
        <v>CHOOSE FORMULA</v>
      </c>
      <c r="Y914" s="4"/>
      <c r="Z914" s="4">
        <v>519</v>
      </c>
    </row>
    <row r="915" spans="1:26">
      <c r="A915" s="1" t="s">
        <v>6</v>
      </c>
      <c r="B915" s="1" t="s">
        <v>516</v>
      </c>
      <c r="C915" s="1" t="s">
        <v>522</v>
      </c>
      <c r="D915" s="1" t="s">
        <v>357</v>
      </c>
      <c r="E915" s="1" t="s">
        <v>8</v>
      </c>
      <c r="F915" s="1" t="s">
        <v>358</v>
      </c>
      <c r="G915" s="4">
        <v>0</v>
      </c>
      <c r="H915" s="4">
        <v>0</v>
      </c>
      <c r="I915" s="4">
        <v>0</v>
      </c>
      <c r="J915" s="4">
        <v>0</v>
      </c>
      <c r="K915" s="4">
        <v>0</v>
      </c>
      <c r="L915" s="4">
        <v>0</v>
      </c>
      <c r="M915" s="4">
        <v>240.55</v>
      </c>
      <c r="N915" s="24">
        <f>IF(AND(B915="60",C915="32"),(J915/'FD Date'!$B$4*'FD Date'!$B$6+K915),(J915/Date!$B$4*Date!$B$6+K915))</f>
        <v>0</v>
      </c>
      <c r="O915" s="24">
        <f t="shared" si="80"/>
        <v>0</v>
      </c>
      <c r="P915" s="24">
        <f>K915/Date!$B$2*Date!$B$3+K915</f>
        <v>0</v>
      </c>
      <c r="Q915" s="24">
        <f>J915*Date!$B$3+K915</f>
        <v>0</v>
      </c>
      <c r="R915" s="24">
        <f t="shared" si="81"/>
        <v>0</v>
      </c>
      <c r="S915" s="24">
        <f>J915/2*Date!$B$7+K915</f>
        <v>0</v>
      </c>
      <c r="T915" s="24">
        <f t="shared" si="82"/>
        <v>0</v>
      </c>
      <c r="U915" s="24">
        <f t="shared" si="83"/>
        <v>0</v>
      </c>
      <c r="V915" s="4">
        <v>0</v>
      </c>
      <c r="W915" s="4"/>
      <c r="X915" s="28" t="str">
        <f t="shared" si="84"/>
        <v>CHOOSE FORMULA</v>
      </c>
      <c r="Y915" s="4"/>
      <c r="Z915" s="4">
        <v>0</v>
      </c>
    </row>
    <row r="916" spans="1:26">
      <c r="A916" s="1" t="s">
        <v>6</v>
      </c>
      <c r="B916" s="1" t="s">
        <v>516</v>
      </c>
      <c r="C916" s="1" t="s">
        <v>522</v>
      </c>
      <c r="D916" s="1" t="s">
        <v>359</v>
      </c>
      <c r="E916" s="1" t="s">
        <v>8</v>
      </c>
      <c r="F916" s="1" t="s">
        <v>360</v>
      </c>
      <c r="G916" s="4">
        <v>2000</v>
      </c>
      <c r="H916" s="4">
        <v>0</v>
      </c>
      <c r="I916" s="4">
        <v>2000</v>
      </c>
      <c r="J916" s="4">
        <v>0</v>
      </c>
      <c r="K916" s="4">
        <v>0</v>
      </c>
      <c r="L916" s="4">
        <v>2000</v>
      </c>
      <c r="M916" s="4">
        <v>2000</v>
      </c>
      <c r="N916" s="24">
        <f>IF(AND(B916="60",C916="32"),(J916/'FD Date'!$B$4*'FD Date'!$B$6+K916),(J916/Date!$B$4*Date!$B$6+K916))</f>
        <v>0</v>
      </c>
      <c r="O916" s="24">
        <f t="shared" si="80"/>
        <v>0</v>
      </c>
      <c r="P916" s="24">
        <f>K916/Date!$B$2*Date!$B$3+K916</f>
        <v>0</v>
      </c>
      <c r="Q916" s="24">
        <f>J916*Date!$B$3+K916</f>
        <v>0</v>
      </c>
      <c r="R916" s="24">
        <f t="shared" si="81"/>
        <v>0</v>
      </c>
      <c r="S916" s="24">
        <f>J916/2*Date!$B$7+K916</f>
        <v>0</v>
      </c>
      <c r="T916" s="24">
        <f t="shared" si="82"/>
        <v>2000</v>
      </c>
      <c r="U916" s="24">
        <f t="shared" si="83"/>
        <v>0</v>
      </c>
      <c r="V916" s="4">
        <v>0</v>
      </c>
      <c r="W916" s="4"/>
      <c r="X916" s="28" t="str">
        <f t="shared" si="84"/>
        <v>CHOOSE FORMULA</v>
      </c>
      <c r="Y916" s="4"/>
      <c r="Z916" s="4">
        <v>2000</v>
      </c>
    </row>
    <row r="917" spans="1:26">
      <c r="A917" s="1" t="s">
        <v>6</v>
      </c>
      <c r="B917" s="1" t="s">
        <v>516</v>
      </c>
      <c r="C917" s="1" t="s">
        <v>522</v>
      </c>
      <c r="D917" s="1" t="s">
        <v>284</v>
      </c>
      <c r="E917" s="1" t="s">
        <v>8</v>
      </c>
      <c r="F917" s="1" t="s">
        <v>285</v>
      </c>
      <c r="G917" s="4">
        <v>420</v>
      </c>
      <c r="H917" s="4">
        <v>0</v>
      </c>
      <c r="I917" s="4">
        <v>420</v>
      </c>
      <c r="J917" s="4">
        <v>0</v>
      </c>
      <c r="K917" s="4">
        <v>46.47</v>
      </c>
      <c r="L917" s="4">
        <v>447.08</v>
      </c>
      <c r="M917" s="4">
        <v>455.57</v>
      </c>
      <c r="N917" s="24">
        <f>IF(AND(B917="60",C917="32"),(J917/'FD Date'!$B$4*'FD Date'!$B$6+K917),(J917/Date!$B$4*Date!$B$6+K917))</f>
        <v>46.47</v>
      </c>
      <c r="O917" s="24">
        <f t="shared" si="80"/>
        <v>0</v>
      </c>
      <c r="P917" s="24">
        <f>K917/Date!$B$2*Date!$B$3+K917</f>
        <v>69.704999999999998</v>
      </c>
      <c r="Q917" s="24">
        <f>J917*Date!$B$3+K917</f>
        <v>46.47</v>
      </c>
      <c r="R917" s="24">
        <f t="shared" si="81"/>
        <v>47.352460186096451</v>
      </c>
      <c r="S917" s="24">
        <f>J917/2*Date!$B$7+K917</f>
        <v>46.47</v>
      </c>
      <c r="T917" s="24">
        <f t="shared" si="82"/>
        <v>420</v>
      </c>
      <c r="U917" s="24">
        <f t="shared" si="83"/>
        <v>46.47</v>
      </c>
      <c r="V917" s="4">
        <v>0</v>
      </c>
      <c r="W917" s="4"/>
      <c r="X917" s="28" t="str">
        <f t="shared" si="84"/>
        <v>CHOOSE FORMULA</v>
      </c>
      <c r="Y917" s="4"/>
      <c r="Z917" s="4">
        <v>420</v>
      </c>
    </row>
    <row r="918" spans="1:26">
      <c r="A918" s="1" t="s">
        <v>6</v>
      </c>
      <c r="B918" s="1" t="s">
        <v>516</v>
      </c>
      <c r="C918" s="1" t="s">
        <v>522</v>
      </c>
      <c r="D918" s="1" t="s">
        <v>363</v>
      </c>
      <c r="E918" s="1" t="s">
        <v>8</v>
      </c>
      <c r="F918" s="1" t="s">
        <v>364</v>
      </c>
      <c r="G918" s="4">
        <v>1530</v>
      </c>
      <c r="H918" s="4">
        <v>0</v>
      </c>
      <c r="I918" s="4">
        <v>1530</v>
      </c>
      <c r="J918" s="4">
        <v>0</v>
      </c>
      <c r="K918" s="4">
        <v>624.14</v>
      </c>
      <c r="L918" s="4">
        <v>862.09</v>
      </c>
      <c r="M918" s="4">
        <v>972.21</v>
      </c>
      <c r="N918" s="24">
        <f>IF(AND(B918="60",C918="32"),(J918/'FD Date'!$B$4*'FD Date'!$B$6+K918),(J918/Date!$B$4*Date!$B$6+K918))</f>
        <v>624.14</v>
      </c>
      <c r="O918" s="24">
        <f t="shared" si="80"/>
        <v>0</v>
      </c>
      <c r="P918" s="24">
        <f>K918/Date!$B$2*Date!$B$3+K918</f>
        <v>936.21</v>
      </c>
      <c r="Q918" s="24">
        <f>J918*Date!$B$3+K918</f>
        <v>624.14</v>
      </c>
      <c r="R918" s="24">
        <f t="shared" si="81"/>
        <v>703.86519899314453</v>
      </c>
      <c r="S918" s="24">
        <f>J918/2*Date!$B$7+K918</f>
        <v>624.14</v>
      </c>
      <c r="T918" s="24">
        <f t="shared" si="82"/>
        <v>1530</v>
      </c>
      <c r="U918" s="24">
        <f t="shared" si="83"/>
        <v>624.14</v>
      </c>
      <c r="V918" s="4">
        <v>0</v>
      </c>
      <c r="W918" s="4"/>
      <c r="X918" s="28" t="str">
        <f t="shared" si="84"/>
        <v>CHOOSE FORMULA</v>
      </c>
      <c r="Y918" s="4"/>
      <c r="Z918" s="4">
        <v>1530</v>
      </c>
    </row>
    <row r="919" spans="1:26">
      <c r="A919" s="1" t="s">
        <v>6</v>
      </c>
      <c r="B919" s="1" t="s">
        <v>516</v>
      </c>
      <c r="C919" s="1" t="s">
        <v>522</v>
      </c>
      <c r="D919" s="1" t="s">
        <v>526</v>
      </c>
      <c r="E919" s="1" t="s">
        <v>8</v>
      </c>
      <c r="F919" s="1" t="s">
        <v>527</v>
      </c>
      <c r="G919" s="4">
        <v>1200</v>
      </c>
      <c r="H919" s="4">
        <v>0</v>
      </c>
      <c r="I919" s="4">
        <v>1200</v>
      </c>
      <c r="J919" s="4">
        <v>55.99</v>
      </c>
      <c r="K919" s="4">
        <v>1929.4</v>
      </c>
      <c r="L919" s="4">
        <v>1203.8599999999999</v>
      </c>
      <c r="M919" s="4">
        <v>1337</v>
      </c>
      <c r="N919" s="24">
        <f>IF(AND(B919="60",C919="32"),(J919/'FD Date'!$B$4*'FD Date'!$B$6+K919),(J919/Date!$B$4*Date!$B$6+K919))</f>
        <v>2209.35</v>
      </c>
      <c r="O919" s="24">
        <f t="shared" si="80"/>
        <v>111.98</v>
      </c>
      <c r="P919" s="24">
        <f>K919/Date!$B$2*Date!$B$3+K919</f>
        <v>2894.1000000000004</v>
      </c>
      <c r="Q919" s="24">
        <f>J919*Date!$B$3+K919</f>
        <v>2153.36</v>
      </c>
      <c r="R919" s="24">
        <f t="shared" si="81"/>
        <v>2142.7805558785908</v>
      </c>
      <c r="S919" s="24">
        <f>J919/2*Date!$B$7+K919</f>
        <v>2153.36</v>
      </c>
      <c r="T919" s="24">
        <f t="shared" si="82"/>
        <v>1200</v>
      </c>
      <c r="U919" s="24">
        <f t="shared" si="83"/>
        <v>1929.4</v>
      </c>
      <c r="V919" s="4">
        <v>0</v>
      </c>
      <c r="W919" s="4"/>
      <c r="X919" s="28" t="str">
        <f t="shared" si="84"/>
        <v>CHOOSE FORMULA</v>
      </c>
      <c r="Y919" s="4"/>
      <c r="Z919" s="4">
        <v>2000</v>
      </c>
    </row>
    <row r="920" spans="1:26">
      <c r="A920" s="1" t="s">
        <v>6</v>
      </c>
      <c r="B920" s="1" t="s">
        <v>516</v>
      </c>
      <c r="C920" s="1" t="s">
        <v>522</v>
      </c>
      <c r="D920" s="1" t="s">
        <v>365</v>
      </c>
      <c r="E920" s="1" t="s">
        <v>8</v>
      </c>
      <c r="F920" s="1" t="s">
        <v>366</v>
      </c>
      <c r="G920" s="4">
        <v>4680</v>
      </c>
      <c r="H920" s="4">
        <v>0</v>
      </c>
      <c r="I920" s="4">
        <v>4680</v>
      </c>
      <c r="J920" s="4">
        <v>305.37</v>
      </c>
      <c r="K920" s="4">
        <v>3196.63</v>
      </c>
      <c r="L920" s="4">
        <v>2699.28</v>
      </c>
      <c r="M920" s="4">
        <v>4355.5</v>
      </c>
      <c r="N920" s="24">
        <f>IF(AND(B920="60",C920="32"),(J920/'FD Date'!$B$4*'FD Date'!$B$6+K920),(J920/Date!$B$4*Date!$B$6+K920))</f>
        <v>4723.4799999999996</v>
      </c>
      <c r="O920" s="24">
        <f t="shared" si="80"/>
        <v>610.74</v>
      </c>
      <c r="P920" s="24">
        <f>K920/Date!$B$2*Date!$B$3+K920</f>
        <v>4794.9449999999997</v>
      </c>
      <c r="Q920" s="24">
        <f>J920*Date!$B$3+K920</f>
        <v>4418.1100000000006</v>
      </c>
      <c r="R920" s="24">
        <f t="shared" si="81"/>
        <v>5158.013235010817</v>
      </c>
      <c r="S920" s="24">
        <f>J920/2*Date!$B$7+K920</f>
        <v>4418.1100000000006</v>
      </c>
      <c r="T920" s="24">
        <f t="shared" si="82"/>
        <v>4680</v>
      </c>
      <c r="U920" s="24">
        <f t="shared" si="83"/>
        <v>3196.63</v>
      </c>
      <c r="V920" s="4">
        <v>0</v>
      </c>
      <c r="W920" s="4"/>
      <c r="X920" s="28" t="str">
        <f t="shared" si="84"/>
        <v>CHOOSE FORMULA</v>
      </c>
      <c r="Y920" s="4"/>
      <c r="Z920" s="4">
        <v>4301</v>
      </c>
    </row>
    <row r="921" spans="1:26">
      <c r="A921" s="1" t="s">
        <v>6</v>
      </c>
      <c r="B921" s="1" t="s">
        <v>516</v>
      </c>
      <c r="C921" s="1" t="s">
        <v>522</v>
      </c>
      <c r="D921" s="1" t="s">
        <v>367</v>
      </c>
      <c r="E921" s="1" t="s">
        <v>8</v>
      </c>
      <c r="F921" s="1" t="s">
        <v>368</v>
      </c>
      <c r="G921" s="4">
        <v>4900</v>
      </c>
      <c r="H921" s="4">
        <v>0</v>
      </c>
      <c r="I921" s="4">
        <v>4900</v>
      </c>
      <c r="J921" s="4">
        <v>48.68</v>
      </c>
      <c r="K921" s="4">
        <v>2101.2600000000002</v>
      </c>
      <c r="L921" s="4">
        <v>5892.61</v>
      </c>
      <c r="M921" s="4">
        <v>6051.94</v>
      </c>
      <c r="N921" s="24">
        <f>IF(AND(B921="60",C921="32"),(J921/'FD Date'!$B$4*'FD Date'!$B$6+K921),(J921/Date!$B$4*Date!$B$6+K921))</f>
        <v>2344.6600000000003</v>
      </c>
      <c r="O921" s="24">
        <f t="shared" si="80"/>
        <v>97.36</v>
      </c>
      <c r="P921" s="24">
        <f>K921/Date!$B$2*Date!$B$3+K921</f>
        <v>3151.8900000000003</v>
      </c>
      <c r="Q921" s="24">
        <f>J921*Date!$B$3+K921</f>
        <v>2295.98</v>
      </c>
      <c r="R921" s="24">
        <f t="shared" si="81"/>
        <v>2158.0758686558247</v>
      </c>
      <c r="S921" s="24">
        <f>J921/2*Date!$B$7+K921</f>
        <v>2295.98</v>
      </c>
      <c r="T921" s="24">
        <f t="shared" si="82"/>
        <v>4900</v>
      </c>
      <c r="U921" s="24">
        <f t="shared" si="83"/>
        <v>2101.2600000000002</v>
      </c>
      <c r="V921" s="4">
        <v>0</v>
      </c>
      <c r="W921" s="4"/>
      <c r="X921" s="28" t="str">
        <f t="shared" si="84"/>
        <v>CHOOSE FORMULA</v>
      </c>
      <c r="Y921" s="4"/>
      <c r="Z921" s="4">
        <v>4900</v>
      </c>
    </row>
    <row r="922" spans="1:26">
      <c r="A922" s="1" t="s">
        <v>6</v>
      </c>
      <c r="B922" s="1" t="s">
        <v>516</v>
      </c>
      <c r="C922" s="1" t="s">
        <v>522</v>
      </c>
      <c r="D922" s="1" t="s">
        <v>470</v>
      </c>
      <c r="E922" s="1" t="s">
        <v>8</v>
      </c>
      <c r="F922" s="1" t="s">
        <v>471</v>
      </c>
      <c r="G922" s="4">
        <v>3600</v>
      </c>
      <c r="H922" s="4">
        <v>0</v>
      </c>
      <c r="I922" s="4">
        <v>3600</v>
      </c>
      <c r="J922" s="4">
        <v>0</v>
      </c>
      <c r="K922" s="4">
        <v>3549.87</v>
      </c>
      <c r="L922" s="4">
        <v>3996.43</v>
      </c>
      <c r="M922" s="4">
        <v>4671.1099999999997</v>
      </c>
      <c r="N922" s="24">
        <f>IF(AND(B922="60",C922="32"),(J922/'FD Date'!$B$4*'FD Date'!$B$6+K922),(J922/Date!$B$4*Date!$B$6+K922))</f>
        <v>3549.87</v>
      </c>
      <c r="O922" s="24">
        <f t="shared" si="80"/>
        <v>0</v>
      </c>
      <c r="P922" s="24">
        <f>K922/Date!$B$2*Date!$B$3+K922</f>
        <v>5324.8050000000003</v>
      </c>
      <c r="Q922" s="24">
        <f>J922*Date!$B$3+K922</f>
        <v>3549.87</v>
      </c>
      <c r="R922" s="24">
        <f t="shared" si="81"/>
        <v>4149.1614405106557</v>
      </c>
      <c r="S922" s="24">
        <f>J922/2*Date!$B$7+K922</f>
        <v>3549.87</v>
      </c>
      <c r="T922" s="24">
        <f t="shared" si="82"/>
        <v>3600</v>
      </c>
      <c r="U922" s="24">
        <f t="shared" si="83"/>
        <v>3549.87</v>
      </c>
      <c r="V922" s="4">
        <v>0</v>
      </c>
      <c r="W922" s="4"/>
      <c r="X922" s="28" t="str">
        <f t="shared" si="84"/>
        <v>CHOOSE FORMULA</v>
      </c>
      <c r="Y922" s="4"/>
      <c r="Z922" s="4">
        <v>3600</v>
      </c>
    </row>
    <row r="923" spans="1:26">
      <c r="A923" s="1" t="s">
        <v>6</v>
      </c>
      <c r="B923" s="1" t="s">
        <v>516</v>
      </c>
      <c r="C923" s="1" t="s">
        <v>522</v>
      </c>
      <c r="D923" s="1" t="s">
        <v>388</v>
      </c>
      <c r="E923" s="1" t="s">
        <v>8</v>
      </c>
      <c r="F923" s="1" t="s">
        <v>389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  <c r="N923" s="24">
        <f>IF(AND(B923="60",C923="32"),(J923/'FD Date'!$B$4*'FD Date'!$B$6+K923),(J923/Date!$B$4*Date!$B$6+K923))</f>
        <v>0</v>
      </c>
      <c r="O923" s="24">
        <f t="shared" si="80"/>
        <v>0</v>
      </c>
      <c r="P923" s="24">
        <f>K923/Date!$B$2*Date!$B$3+K923</f>
        <v>0</v>
      </c>
      <c r="Q923" s="24">
        <f>J923*Date!$B$3+K923</f>
        <v>0</v>
      </c>
      <c r="R923" s="24">
        <f t="shared" si="81"/>
        <v>0</v>
      </c>
      <c r="S923" s="24">
        <f>J923/2*Date!$B$7+K923</f>
        <v>0</v>
      </c>
      <c r="T923" s="24">
        <f t="shared" si="82"/>
        <v>0</v>
      </c>
      <c r="U923" s="24">
        <f t="shared" si="83"/>
        <v>0</v>
      </c>
      <c r="V923" s="4">
        <v>0</v>
      </c>
      <c r="W923" s="4"/>
      <c r="X923" s="28" t="str">
        <f t="shared" si="84"/>
        <v>CHOOSE FORMULA</v>
      </c>
      <c r="Y923" s="4"/>
      <c r="Z923" s="4">
        <v>0</v>
      </c>
    </row>
    <row r="924" spans="1:26">
      <c r="A924" s="1" t="s">
        <v>6</v>
      </c>
      <c r="B924" s="1" t="s">
        <v>516</v>
      </c>
      <c r="C924" s="1" t="s">
        <v>522</v>
      </c>
      <c r="D924" s="1" t="s">
        <v>371</v>
      </c>
      <c r="E924" s="1" t="s">
        <v>8</v>
      </c>
      <c r="F924" s="1" t="s">
        <v>402</v>
      </c>
      <c r="G924" s="4">
        <v>200</v>
      </c>
      <c r="H924" s="4">
        <v>0</v>
      </c>
      <c r="I924" s="4">
        <v>200</v>
      </c>
      <c r="J924" s="4">
        <v>0</v>
      </c>
      <c r="K924" s="4">
        <v>0</v>
      </c>
      <c r="L924" s="4">
        <v>0</v>
      </c>
      <c r="M924" s="4">
        <v>0</v>
      </c>
      <c r="N924" s="24">
        <f>IF(AND(B924="60",C924="32"),(J924/'FD Date'!$B$4*'FD Date'!$B$6+K924),(J924/Date!$B$4*Date!$B$6+K924))</f>
        <v>0</v>
      </c>
      <c r="O924" s="24">
        <f t="shared" si="80"/>
        <v>0</v>
      </c>
      <c r="P924" s="24">
        <f>K924/Date!$B$2*Date!$B$3+K924</f>
        <v>0</v>
      </c>
      <c r="Q924" s="24">
        <f>J924*Date!$B$3+K924</f>
        <v>0</v>
      </c>
      <c r="R924" s="24">
        <f t="shared" si="81"/>
        <v>0</v>
      </c>
      <c r="S924" s="24">
        <f>J924/2*Date!$B$7+K924</f>
        <v>0</v>
      </c>
      <c r="T924" s="24">
        <f t="shared" si="82"/>
        <v>200</v>
      </c>
      <c r="U924" s="24">
        <f t="shared" si="83"/>
        <v>0</v>
      </c>
      <c r="V924" s="4">
        <v>0</v>
      </c>
      <c r="W924" s="4"/>
      <c r="X924" s="28" t="str">
        <f t="shared" si="84"/>
        <v>CHOOSE FORMULA</v>
      </c>
      <c r="Y924" s="4"/>
      <c r="Z924" s="4">
        <v>200</v>
      </c>
    </row>
    <row r="925" spans="1:26">
      <c r="A925" s="1" t="s">
        <v>6</v>
      </c>
      <c r="B925" s="1" t="s">
        <v>516</v>
      </c>
      <c r="C925" s="1" t="s">
        <v>522</v>
      </c>
      <c r="D925" s="1" t="s">
        <v>444</v>
      </c>
      <c r="E925" s="1" t="s">
        <v>8</v>
      </c>
      <c r="F925" s="1" t="s">
        <v>445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24">
        <f>IF(AND(B925="60",C925="32"),(J925/'FD Date'!$B$4*'FD Date'!$B$6+K925),(J925/Date!$B$4*Date!$B$6+K925))</f>
        <v>0</v>
      </c>
      <c r="O925" s="24">
        <f t="shared" si="80"/>
        <v>0</v>
      </c>
      <c r="P925" s="24">
        <f>K925/Date!$B$2*Date!$B$3+K925</f>
        <v>0</v>
      </c>
      <c r="Q925" s="24">
        <f>J925*Date!$B$3+K925</f>
        <v>0</v>
      </c>
      <c r="R925" s="24">
        <f t="shared" si="81"/>
        <v>0</v>
      </c>
      <c r="S925" s="24">
        <f>J925/2*Date!$B$7+K925</f>
        <v>0</v>
      </c>
      <c r="T925" s="24">
        <f t="shared" si="82"/>
        <v>0</v>
      </c>
      <c r="U925" s="24">
        <f t="shared" si="83"/>
        <v>0</v>
      </c>
      <c r="V925" s="4">
        <v>0</v>
      </c>
      <c r="W925" s="4"/>
      <c r="X925" s="28" t="str">
        <f t="shared" si="84"/>
        <v>CHOOSE FORMULA</v>
      </c>
      <c r="Y925" s="4"/>
      <c r="Z925" s="4">
        <v>0</v>
      </c>
    </row>
    <row r="926" spans="1:26">
      <c r="A926" s="1" t="s">
        <v>6</v>
      </c>
      <c r="B926" s="1" t="s">
        <v>516</v>
      </c>
      <c r="C926" s="1" t="s">
        <v>522</v>
      </c>
      <c r="D926" s="1" t="s">
        <v>375</v>
      </c>
      <c r="E926" s="1" t="s">
        <v>8</v>
      </c>
      <c r="F926" s="1" t="s">
        <v>376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24">
        <f>IF(AND(B926="60",C926="32"),(J926/'FD Date'!$B$4*'FD Date'!$B$6+K926),(J926/Date!$B$4*Date!$B$6+K926))</f>
        <v>0</v>
      </c>
      <c r="O926" s="24">
        <f t="shared" si="80"/>
        <v>0</v>
      </c>
      <c r="P926" s="24">
        <f>K926/Date!$B$2*Date!$B$3+K926</f>
        <v>0</v>
      </c>
      <c r="Q926" s="24">
        <f>J926*Date!$B$3+K926</f>
        <v>0</v>
      </c>
      <c r="R926" s="24">
        <f t="shared" si="81"/>
        <v>0</v>
      </c>
      <c r="S926" s="24">
        <f>J926/2*Date!$B$7+K926</f>
        <v>0</v>
      </c>
      <c r="T926" s="24">
        <f t="shared" si="82"/>
        <v>0</v>
      </c>
      <c r="U926" s="24">
        <f t="shared" si="83"/>
        <v>0</v>
      </c>
      <c r="V926" s="4">
        <v>0</v>
      </c>
      <c r="W926" s="4"/>
      <c r="X926" s="28" t="str">
        <f t="shared" si="84"/>
        <v>CHOOSE FORMULA</v>
      </c>
      <c r="Y926" s="4"/>
      <c r="Z926" s="4">
        <v>0</v>
      </c>
    </row>
    <row r="927" spans="1:26">
      <c r="A927" s="1" t="s">
        <v>6</v>
      </c>
      <c r="B927" s="1" t="s">
        <v>516</v>
      </c>
      <c r="C927" s="1" t="s">
        <v>522</v>
      </c>
      <c r="D927" s="1" t="s">
        <v>375</v>
      </c>
      <c r="E927" s="1" t="s">
        <v>13</v>
      </c>
      <c r="F927" s="1" t="s">
        <v>440</v>
      </c>
      <c r="G927" s="4">
        <v>0</v>
      </c>
      <c r="H927" s="4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24">
        <f>IF(AND(B927="60",C927="32"),(J927/'FD Date'!$B$4*'FD Date'!$B$6+K927),(J927/Date!$B$4*Date!$B$6+K927))</f>
        <v>0</v>
      </c>
      <c r="O927" s="24">
        <f t="shared" si="80"/>
        <v>0</v>
      </c>
      <c r="P927" s="24">
        <f>K927/Date!$B$2*Date!$B$3+K927</f>
        <v>0</v>
      </c>
      <c r="Q927" s="24">
        <f>J927*Date!$B$3+K927</f>
        <v>0</v>
      </c>
      <c r="R927" s="24">
        <f t="shared" si="81"/>
        <v>0</v>
      </c>
      <c r="S927" s="24">
        <f>J927/2*Date!$B$7+K927</f>
        <v>0</v>
      </c>
      <c r="T927" s="24">
        <f t="shared" si="82"/>
        <v>0</v>
      </c>
      <c r="U927" s="24">
        <f t="shared" si="83"/>
        <v>0</v>
      </c>
      <c r="V927" s="4">
        <v>0</v>
      </c>
      <c r="W927" s="4"/>
      <c r="X927" s="28" t="str">
        <f t="shared" si="84"/>
        <v>CHOOSE FORMULA</v>
      </c>
      <c r="Y927" s="4"/>
      <c r="Z927" s="4">
        <v>0</v>
      </c>
    </row>
    <row r="928" spans="1:26">
      <c r="A928" s="1" t="s">
        <v>6</v>
      </c>
      <c r="B928" s="1" t="s">
        <v>516</v>
      </c>
      <c r="C928" s="1" t="s">
        <v>522</v>
      </c>
      <c r="D928" s="1" t="s">
        <v>297</v>
      </c>
      <c r="E928" s="1" t="s">
        <v>8</v>
      </c>
      <c r="F928" s="1" t="s">
        <v>298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24">
        <f>IF(AND(B928="60",C928="32"),(J928/'FD Date'!$B$4*'FD Date'!$B$6+K928),(J928/Date!$B$4*Date!$B$6+K928))</f>
        <v>0</v>
      </c>
      <c r="O928" s="24">
        <f t="shared" si="80"/>
        <v>0</v>
      </c>
      <c r="P928" s="24">
        <f>K928/Date!$B$2*Date!$B$3+K928</f>
        <v>0</v>
      </c>
      <c r="Q928" s="24">
        <f>J928*Date!$B$3+K928</f>
        <v>0</v>
      </c>
      <c r="R928" s="24">
        <f t="shared" si="81"/>
        <v>0</v>
      </c>
      <c r="S928" s="24">
        <f>J928/2*Date!$B$7+K928</f>
        <v>0</v>
      </c>
      <c r="T928" s="24">
        <f t="shared" si="82"/>
        <v>0</v>
      </c>
      <c r="U928" s="24">
        <f t="shared" si="83"/>
        <v>0</v>
      </c>
      <c r="V928" s="4">
        <v>0</v>
      </c>
      <c r="W928" s="4"/>
      <c r="X928" s="28" t="str">
        <f t="shared" si="84"/>
        <v>CHOOSE FORMULA</v>
      </c>
      <c r="Y928" s="4"/>
      <c r="Z928" s="4">
        <v>0</v>
      </c>
    </row>
    <row r="929" spans="1:26">
      <c r="A929" s="1" t="s">
        <v>6</v>
      </c>
      <c r="B929" s="1" t="s">
        <v>516</v>
      </c>
      <c r="C929" s="1" t="s">
        <v>522</v>
      </c>
      <c r="D929" s="1" t="s">
        <v>457</v>
      </c>
      <c r="E929" s="1" t="s">
        <v>8</v>
      </c>
      <c r="F929" s="1" t="s">
        <v>296</v>
      </c>
      <c r="G929" s="4">
        <v>4200</v>
      </c>
      <c r="H929" s="4">
        <v>0</v>
      </c>
      <c r="I929" s="4">
        <v>4200</v>
      </c>
      <c r="J929" s="4">
        <v>320</v>
      </c>
      <c r="K929" s="4">
        <v>320</v>
      </c>
      <c r="L929" s="4">
        <v>1584.58</v>
      </c>
      <c r="M929" s="4">
        <v>2502.73</v>
      </c>
      <c r="N929" s="24">
        <f>IF(AND(B929="60",C929="32"),(J929/'FD Date'!$B$4*'FD Date'!$B$6+K929),(J929/Date!$B$4*Date!$B$6+K929))</f>
        <v>1920</v>
      </c>
      <c r="O929" s="24">
        <f t="shared" si="80"/>
        <v>640</v>
      </c>
      <c r="P929" s="24">
        <f>K929/Date!$B$2*Date!$B$3+K929</f>
        <v>480</v>
      </c>
      <c r="Q929" s="24">
        <f>J929*Date!$B$3+K929</f>
        <v>1600</v>
      </c>
      <c r="R929" s="24">
        <f t="shared" si="81"/>
        <v>505.41695591260776</v>
      </c>
      <c r="S929" s="24">
        <f>J929/2*Date!$B$7+K929</f>
        <v>1600</v>
      </c>
      <c r="T929" s="24">
        <f t="shared" si="82"/>
        <v>4200</v>
      </c>
      <c r="U929" s="24">
        <f t="shared" si="83"/>
        <v>320</v>
      </c>
      <c r="V929" s="4">
        <v>0</v>
      </c>
      <c r="W929" s="4"/>
      <c r="X929" s="28" t="str">
        <f t="shared" si="84"/>
        <v>CHOOSE FORMULA</v>
      </c>
      <c r="Y929" s="4"/>
      <c r="Z929" s="4">
        <v>4200</v>
      </c>
    </row>
    <row r="930" spans="1:26">
      <c r="A930" s="1" t="s">
        <v>6</v>
      </c>
      <c r="B930" s="1" t="s">
        <v>516</v>
      </c>
      <c r="C930" s="1" t="s">
        <v>522</v>
      </c>
      <c r="D930" s="1" t="s">
        <v>301</v>
      </c>
      <c r="E930" s="1" t="s">
        <v>8</v>
      </c>
      <c r="F930" s="1" t="s">
        <v>302</v>
      </c>
      <c r="G930" s="4">
        <v>920</v>
      </c>
      <c r="H930" s="4">
        <v>0</v>
      </c>
      <c r="I930" s="4">
        <v>920</v>
      </c>
      <c r="J930" s="4">
        <v>0</v>
      </c>
      <c r="K930" s="4">
        <v>550.92999999999995</v>
      </c>
      <c r="L930" s="4">
        <v>0</v>
      </c>
      <c r="M930" s="4">
        <v>0</v>
      </c>
      <c r="N930" s="24">
        <f>IF(AND(B930="60",C930="32"),(J930/'FD Date'!$B$4*'FD Date'!$B$6+K930),(J930/Date!$B$4*Date!$B$6+K930))</f>
        <v>550.92999999999995</v>
      </c>
      <c r="O930" s="24">
        <f t="shared" si="80"/>
        <v>0</v>
      </c>
      <c r="P930" s="24">
        <f>K930/Date!$B$2*Date!$B$3+K930</f>
        <v>826.39499999999998</v>
      </c>
      <c r="Q930" s="24">
        <f>J930*Date!$B$3+K930</f>
        <v>550.92999999999995</v>
      </c>
      <c r="R930" s="24">
        <f t="shared" si="81"/>
        <v>0</v>
      </c>
      <c r="S930" s="24">
        <f>J930/2*Date!$B$7+K930</f>
        <v>550.92999999999995</v>
      </c>
      <c r="T930" s="24">
        <f t="shared" si="82"/>
        <v>920</v>
      </c>
      <c r="U930" s="24">
        <f t="shared" si="83"/>
        <v>550.92999999999995</v>
      </c>
      <c r="V930" s="4">
        <v>0</v>
      </c>
      <c r="W930" s="4"/>
      <c r="X930" s="28" t="str">
        <f t="shared" si="84"/>
        <v>CHOOSE FORMULA</v>
      </c>
      <c r="Y930" s="4"/>
      <c r="Z930" s="4">
        <v>751</v>
      </c>
    </row>
    <row r="931" spans="1:26">
      <c r="A931" s="1" t="s">
        <v>6</v>
      </c>
      <c r="B931" s="1" t="s">
        <v>516</v>
      </c>
      <c r="C931" s="1" t="s">
        <v>522</v>
      </c>
      <c r="D931" s="1" t="s">
        <v>303</v>
      </c>
      <c r="E931" s="1" t="s">
        <v>8</v>
      </c>
      <c r="F931" s="1" t="s">
        <v>304</v>
      </c>
      <c r="G931" s="4">
        <v>400</v>
      </c>
      <c r="H931" s="4">
        <v>0</v>
      </c>
      <c r="I931" s="4">
        <v>400</v>
      </c>
      <c r="J931" s="4">
        <v>0</v>
      </c>
      <c r="K931" s="4">
        <v>0</v>
      </c>
      <c r="L931" s="4">
        <v>50</v>
      </c>
      <c r="M931" s="4">
        <v>50</v>
      </c>
      <c r="N931" s="24">
        <f>IF(AND(B931="60",C931="32"),(J931/'FD Date'!$B$4*'FD Date'!$B$6+K931),(J931/Date!$B$4*Date!$B$6+K931))</f>
        <v>0</v>
      </c>
      <c r="O931" s="24">
        <f t="shared" si="80"/>
        <v>0</v>
      </c>
      <c r="P931" s="24">
        <f>K931/Date!$B$2*Date!$B$3+K931</f>
        <v>0</v>
      </c>
      <c r="Q931" s="24">
        <f>J931*Date!$B$3+K931</f>
        <v>0</v>
      </c>
      <c r="R931" s="24">
        <f t="shared" si="81"/>
        <v>0</v>
      </c>
      <c r="S931" s="24">
        <f>J931/2*Date!$B$7+K931</f>
        <v>0</v>
      </c>
      <c r="T931" s="24">
        <f t="shared" si="82"/>
        <v>400</v>
      </c>
      <c r="U931" s="24">
        <f t="shared" si="83"/>
        <v>0</v>
      </c>
      <c r="V931" s="4">
        <v>0</v>
      </c>
      <c r="W931" s="4"/>
      <c r="X931" s="28" t="str">
        <f t="shared" si="84"/>
        <v>CHOOSE FORMULA</v>
      </c>
      <c r="Y931" s="4"/>
      <c r="Z931" s="4">
        <v>150</v>
      </c>
    </row>
    <row r="932" spans="1:26">
      <c r="A932" s="1" t="s">
        <v>6</v>
      </c>
      <c r="B932" s="1" t="s">
        <v>516</v>
      </c>
      <c r="C932" s="1" t="s">
        <v>522</v>
      </c>
      <c r="D932" s="1" t="s">
        <v>305</v>
      </c>
      <c r="E932" s="1" t="s">
        <v>8</v>
      </c>
      <c r="F932" s="1" t="s">
        <v>306</v>
      </c>
      <c r="G932" s="4">
        <v>1210</v>
      </c>
      <c r="H932" s="4">
        <v>0</v>
      </c>
      <c r="I932" s="4">
        <v>1210</v>
      </c>
      <c r="J932" s="4">
        <v>0</v>
      </c>
      <c r="K932" s="4">
        <v>225</v>
      </c>
      <c r="L932" s="4">
        <v>0</v>
      </c>
      <c r="M932" s="4">
        <v>50</v>
      </c>
      <c r="N932" s="24">
        <f>IF(AND(B932="60",C932="32"),(J932/'FD Date'!$B$4*'FD Date'!$B$6+K932),(J932/Date!$B$4*Date!$B$6+K932))</f>
        <v>225</v>
      </c>
      <c r="O932" s="24">
        <f t="shared" si="80"/>
        <v>0</v>
      </c>
      <c r="P932" s="24">
        <f>K932/Date!$B$2*Date!$B$3+K932</f>
        <v>337.5</v>
      </c>
      <c r="Q932" s="24">
        <f>J932*Date!$B$3+K932</f>
        <v>225</v>
      </c>
      <c r="R932" s="24">
        <f t="shared" si="81"/>
        <v>0</v>
      </c>
      <c r="S932" s="24">
        <f>J932/2*Date!$B$7+K932</f>
        <v>225</v>
      </c>
      <c r="T932" s="24">
        <f t="shared" si="82"/>
        <v>1210</v>
      </c>
      <c r="U932" s="24">
        <f t="shared" si="83"/>
        <v>225</v>
      </c>
      <c r="V932" s="4">
        <v>0</v>
      </c>
      <c r="W932" s="4"/>
      <c r="X932" s="28" t="str">
        <f t="shared" si="84"/>
        <v>CHOOSE FORMULA</v>
      </c>
      <c r="Y932" s="4"/>
      <c r="Z932" s="4">
        <v>800</v>
      </c>
    </row>
    <row r="933" spans="1:26">
      <c r="A933" s="1" t="s">
        <v>6</v>
      </c>
      <c r="B933" s="1" t="s">
        <v>516</v>
      </c>
      <c r="C933" s="1" t="s">
        <v>522</v>
      </c>
      <c r="D933" s="1" t="s">
        <v>528</v>
      </c>
      <c r="E933" s="1" t="s">
        <v>8</v>
      </c>
      <c r="F933" s="1" t="s">
        <v>529</v>
      </c>
      <c r="G933" s="4">
        <v>600</v>
      </c>
      <c r="H933" s="4">
        <v>0</v>
      </c>
      <c r="I933" s="4">
        <v>600</v>
      </c>
      <c r="J933" s="4">
        <v>0</v>
      </c>
      <c r="K933" s="4">
        <v>798</v>
      </c>
      <c r="L933" s="4">
        <v>100</v>
      </c>
      <c r="M933" s="4">
        <v>2539.64</v>
      </c>
      <c r="N933" s="24">
        <f>IF(AND(B933="60",C933="32"),(J933/'FD Date'!$B$4*'FD Date'!$B$6+K933),(J933/Date!$B$4*Date!$B$6+K933))</f>
        <v>798</v>
      </c>
      <c r="O933" s="24">
        <f t="shared" si="80"/>
        <v>0</v>
      </c>
      <c r="P933" s="24">
        <f>K933/Date!$B$2*Date!$B$3+K933</f>
        <v>1197</v>
      </c>
      <c r="Q933" s="24">
        <f>J933*Date!$B$3+K933</f>
        <v>798</v>
      </c>
      <c r="R933" s="24">
        <f t="shared" si="81"/>
        <v>20266.3272</v>
      </c>
      <c r="S933" s="24">
        <f>J933/2*Date!$B$7+K933</f>
        <v>798</v>
      </c>
      <c r="T933" s="24">
        <f t="shared" si="82"/>
        <v>600</v>
      </c>
      <c r="U933" s="24">
        <f t="shared" si="83"/>
        <v>798</v>
      </c>
      <c r="V933" s="4">
        <v>0</v>
      </c>
      <c r="W933" s="4"/>
      <c r="X933" s="28" t="str">
        <f t="shared" si="84"/>
        <v>CHOOSE FORMULA</v>
      </c>
      <c r="Y933" s="4"/>
      <c r="Z933" s="4">
        <v>2000</v>
      </c>
    </row>
    <row r="934" spans="1:26">
      <c r="A934" s="1" t="s">
        <v>6</v>
      </c>
      <c r="B934" s="1" t="s">
        <v>516</v>
      </c>
      <c r="C934" s="1" t="s">
        <v>522</v>
      </c>
      <c r="D934" s="1" t="s">
        <v>379</v>
      </c>
      <c r="E934" s="1" t="s">
        <v>8</v>
      </c>
      <c r="F934" s="1" t="s">
        <v>380</v>
      </c>
      <c r="G934" s="4">
        <v>6920</v>
      </c>
      <c r="H934" s="4">
        <v>0</v>
      </c>
      <c r="I934" s="4">
        <v>6920</v>
      </c>
      <c r="J934" s="4">
        <v>373.8</v>
      </c>
      <c r="K934" s="4">
        <v>2971.29</v>
      </c>
      <c r="L934" s="4">
        <v>1788.02</v>
      </c>
      <c r="M934" s="4">
        <v>4446.2299999999996</v>
      </c>
      <c r="N934" s="24">
        <f>IF(AND(B934="60",C934="32"),(J934/'FD Date'!$B$4*'FD Date'!$B$6+K934),(J934/Date!$B$4*Date!$B$6+K934))</f>
        <v>4840.29</v>
      </c>
      <c r="O934" s="24">
        <f t="shared" si="80"/>
        <v>747.6</v>
      </c>
      <c r="P934" s="24">
        <f>K934/Date!$B$2*Date!$B$3+K934</f>
        <v>4456.9349999999995</v>
      </c>
      <c r="Q934" s="24">
        <f>J934*Date!$B$3+K934</f>
        <v>4466.49</v>
      </c>
      <c r="R934" s="24">
        <f t="shared" si="81"/>
        <v>7388.6414786747337</v>
      </c>
      <c r="S934" s="24">
        <f>J934/2*Date!$B$7+K934</f>
        <v>4466.49</v>
      </c>
      <c r="T934" s="24">
        <f t="shared" si="82"/>
        <v>6920</v>
      </c>
      <c r="U934" s="24">
        <f t="shared" si="83"/>
        <v>2971.29</v>
      </c>
      <c r="V934" s="4">
        <v>0</v>
      </c>
      <c r="W934" s="4"/>
      <c r="X934" s="28" t="str">
        <f t="shared" si="84"/>
        <v>CHOOSE FORMULA</v>
      </c>
      <c r="Y934" s="4"/>
      <c r="Z934" s="4">
        <v>7376</v>
      </c>
    </row>
    <row r="935" spans="1:26">
      <c r="A935" s="1" t="s">
        <v>6</v>
      </c>
      <c r="B935" s="1" t="s">
        <v>516</v>
      </c>
      <c r="C935" s="1" t="s">
        <v>522</v>
      </c>
      <c r="D935" s="1" t="s">
        <v>381</v>
      </c>
      <c r="E935" s="1" t="s">
        <v>8</v>
      </c>
      <c r="F935" s="1" t="s">
        <v>382</v>
      </c>
      <c r="G935" s="4">
        <v>5000</v>
      </c>
      <c r="H935" s="4">
        <v>0</v>
      </c>
      <c r="I935" s="4">
        <v>5000</v>
      </c>
      <c r="J935" s="4">
        <v>512.4</v>
      </c>
      <c r="K935" s="4">
        <v>3692.19</v>
      </c>
      <c r="L935" s="4">
        <v>3333.83</v>
      </c>
      <c r="M935" s="4">
        <v>5141.21</v>
      </c>
      <c r="N935" s="24">
        <f>IF(AND(B935="60",C935="32"),(J935/'FD Date'!$B$4*'FD Date'!$B$6+K935),(J935/Date!$B$4*Date!$B$6+K935))</f>
        <v>6254.1900000000005</v>
      </c>
      <c r="O935" s="24">
        <f t="shared" si="80"/>
        <v>1024.8</v>
      </c>
      <c r="P935" s="24">
        <f>K935/Date!$B$2*Date!$B$3+K935</f>
        <v>5538.2849999999999</v>
      </c>
      <c r="Q935" s="24">
        <f>J935*Date!$B$3+K935</f>
        <v>5741.79</v>
      </c>
      <c r="R935" s="24">
        <f t="shared" si="81"/>
        <v>5693.8488614896387</v>
      </c>
      <c r="S935" s="24">
        <f>J935/2*Date!$B$7+K935</f>
        <v>5741.79</v>
      </c>
      <c r="T935" s="24">
        <f t="shared" si="82"/>
        <v>5000</v>
      </c>
      <c r="U935" s="24">
        <f t="shared" si="83"/>
        <v>3692.19</v>
      </c>
      <c r="V935" s="4">
        <v>0</v>
      </c>
      <c r="W935" s="4"/>
      <c r="X935" s="28" t="str">
        <f t="shared" si="84"/>
        <v>CHOOSE FORMULA</v>
      </c>
      <c r="Y935" s="4"/>
      <c r="Z935" s="4">
        <v>5476</v>
      </c>
    </row>
    <row r="936" spans="1:26">
      <c r="A936" s="1" t="s">
        <v>6</v>
      </c>
      <c r="B936" s="1" t="s">
        <v>516</v>
      </c>
      <c r="C936" s="1" t="s">
        <v>522</v>
      </c>
      <c r="D936" s="1" t="s">
        <v>383</v>
      </c>
      <c r="E936" s="1" t="s">
        <v>8</v>
      </c>
      <c r="F936" s="1" t="s">
        <v>384</v>
      </c>
      <c r="G936" s="4">
        <v>2000</v>
      </c>
      <c r="H936" s="4">
        <v>0</v>
      </c>
      <c r="I936" s="4">
        <v>2000</v>
      </c>
      <c r="J936" s="4">
        <v>130.09</v>
      </c>
      <c r="K936" s="4">
        <v>1714.08</v>
      </c>
      <c r="L936" s="4">
        <v>1251.07</v>
      </c>
      <c r="M936" s="4">
        <v>1655.33</v>
      </c>
      <c r="N936" s="24">
        <f>IF(AND(B936="60",C936="32"),(J936/'FD Date'!$B$4*'FD Date'!$B$6+K936),(J936/Date!$B$4*Date!$B$6+K936))</f>
        <v>2364.5299999999997</v>
      </c>
      <c r="O936" s="24">
        <f t="shared" si="80"/>
        <v>260.18</v>
      </c>
      <c r="P936" s="24">
        <f>K936/Date!$B$2*Date!$B$3+K936</f>
        <v>2571.12</v>
      </c>
      <c r="Q936" s="24">
        <f>J936*Date!$B$3+K936</f>
        <v>2234.44</v>
      </c>
      <c r="R936" s="24">
        <f t="shared" si="81"/>
        <v>2267.9530692926855</v>
      </c>
      <c r="S936" s="24">
        <f>J936/2*Date!$B$7+K936</f>
        <v>2234.44</v>
      </c>
      <c r="T936" s="24">
        <f t="shared" si="82"/>
        <v>2000</v>
      </c>
      <c r="U936" s="24">
        <f t="shared" si="83"/>
        <v>1714.08</v>
      </c>
      <c r="V936" s="4">
        <v>0</v>
      </c>
      <c r="W936" s="4"/>
      <c r="X936" s="28" t="str">
        <f t="shared" si="84"/>
        <v>CHOOSE FORMULA</v>
      </c>
      <c r="Y936" s="4"/>
      <c r="Z936" s="4">
        <v>1540</v>
      </c>
    </row>
    <row r="937" spans="1:26">
      <c r="A937" s="1" t="s">
        <v>6</v>
      </c>
      <c r="B937" s="1" t="s">
        <v>516</v>
      </c>
      <c r="C937" s="1" t="s">
        <v>522</v>
      </c>
      <c r="D937" s="1" t="s">
        <v>313</v>
      </c>
      <c r="E937" s="1" t="s">
        <v>8</v>
      </c>
      <c r="F937" s="1" t="s">
        <v>314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  <c r="N937" s="24">
        <f>IF(AND(B937="60",C937="32"),(J937/'FD Date'!$B$4*'FD Date'!$B$6+K937),(J937/Date!$B$4*Date!$B$6+K937))</f>
        <v>0</v>
      </c>
      <c r="O937" s="24">
        <f t="shared" si="80"/>
        <v>0</v>
      </c>
      <c r="P937" s="24">
        <f>K937/Date!$B$2*Date!$B$3+K937</f>
        <v>0</v>
      </c>
      <c r="Q937" s="24">
        <f>J937*Date!$B$3+K937</f>
        <v>0</v>
      </c>
      <c r="R937" s="24">
        <f t="shared" si="81"/>
        <v>0</v>
      </c>
      <c r="S937" s="24">
        <f>J937/2*Date!$B$7+K937</f>
        <v>0</v>
      </c>
      <c r="T937" s="24">
        <f t="shared" si="82"/>
        <v>0</v>
      </c>
      <c r="U937" s="24">
        <f t="shared" si="83"/>
        <v>0</v>
      </c>
      <c r="V937" s="4">
        <v>0</v>
      </c>
      <c r="W937" s="4"/>
      <c r="X937" s="28" t="str">
        <f t="shared" si="84"/>
        <v>CHOOSE FORMULA</v>
      </c>
      <c r="Y937" s="4"/>
      <c r="Z937" s="4">
        <v>0</v>
      </c>
    </row>
    <row r="938" spans="1:26">
      <c r="A938" s="1" t="s">
        <v>6</v>
      </c>
      <c r="B938" s="1" t="s">
        <v>516</v>
      </c>
      <c r="C938" s="1" t="s">
        <v>522</v>
      </c>
      <c r="D938" s="1" t="s">
        <v>410</v>
      </c>
      <c r="E938" s="1" t="s">
        <v>8</v>
      </c>
      <c r="F938" s="1" t="s">
        <v>411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24">
        <f>IF(AND(B938="60",C938="32"),(J938/'FD Date'!$B$4*'FD Date'!$B$6+K938),(J938/Date!$B$4*Date!$B$6+K938))</f>
        <v>0</v>
      </c>
      <c r="O938" s="24">
        <f t="shared" si="80"/>
        <v>0</v>
      </c>
      <c r="P938" s="24">
        <f>K938/Date!$B$2*Date!$B$3+K938</f>
        <v>0</v>
      </c>
      <c r="Q938" s="24">
        <f>J938*Date!$B$3+K938</f>
        <v>0</v>
      </c>
      <c r="R938" s="24">
        <f t="shared" si="81"/>
        <v>0</v>
      </c>
      <c r="S938" s="24">
        <f>J938/2*Date!$B$7+K938</f>
        <v>0</v>
      </c>
      <c r="T938" s="24">
        <f t="shared" si="82"/>
        <v>0</v>
      </c>
      <c r="U938" s="24">
        <f t="shared" si="83"/>
        <v>0</v>
      </c>
      <c r="V938" s="4">
        <v>0</v>
      </c>
      <c r="W938" s="4"/>
      <c r="X938" s="28" t="str">
        <f t="shared" si="84"/>
        <v>CHOOSE FORMULA</v>
      </c>
      <c r="Y938" s="4"/>
      <c r="Z938" s="4">
        <v>0</v>
      </c>
    </row>
    <row r="939" spans="1:26">
      <c r="A939" s="1" t="s">
        <v>6</v>
      </c>
      <c r="B939" s="1" t="s">
        <v>516</v>
      </c>
      <c r="C939" s="1" t="s">
        <v>522</v>
      </c>
      <c r="D939" s="1" t="s">
        <v>385</v>
      </c>
      <c r="E939" s="1" t="s">
        <v>8</v>
      </c>
      <c r="F939" s="1" t="s">
        <v>386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24">
        <f>IF(AND(B939="60",C939="32"),(J939/'FD Date'!$B$4*'FD Date'!$B$6+K939),(J939/Date!$B$4*Date!$B$6+K939))</f>
        <v>0</v>
      </c>
      <c r="O939" s="24">
        <f t="shared" si="80"/>
        <v>0</v>
      </c>
      <c r="P939" s="24">
        <f>K939/Date!$B$2*Date!$B$3+K939</f>
        <v>0</v>
      </c>
      <c r="Q939" s="24">
        <f>J939*Date!$B$3+K939</f>
        <v>0</v>
      </c>
      <c r="R939" s="24">
        <f t="shared" si="81"/>
        <v>0</v>
      </c>
      <c r="S939" s="24">
        <f>J939/2*Date!$B$7+K939</f>
        <v>0</v>
      </c>
      <c r="T939" s="24">
        <f t="shared" si="82"/>
        <v>0</v>
      </c>
      <c r="U939" s="24">
        <f t="shared" si="83"/>
        <v>0</v>
      </c>
      <c r="V939" s="4">
        <v>0</v>
      </c>
      <c r="W939" s="4"/>
      <c r="X939" s="28" t="str">
        <f t="shared" si="84"/>
        <v>CHOOSE FORMULA</v>
      </c>
      <c r="Y939" s="4"/>
      <c r="Z939" s="4">
        <v>0</v>
      </c>
    </row>
    <row r="940" spans="1:26">
      <c r="A940" s="1" t="s">
        <v>6</v>
      </c>
      <c r="B940" s="1" t="s">
        <v>516</v>
      </c>
      <c r="C940" s="1" t="s">
        <v>522</v>
      </c>
      <c r="D940" s="1" t="s">
        <v>475</v>
      </c>
      <c r="E940" s="1" t="s">
        <v>8</v>
      </c>
      <c r="F940" s="1" t="s">
        <v>476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24">
        <f>IF(AND(B940="60",C940="32"),(J940/'FD Date'!$B$4*'FD Date'!$B$6+K940),(J940/Date!$B$4*Date!$B$6+K940))</f>
        <v>0</v>
      </c>
      <c r="O940" s="24">
        <f t="shared" si="80"/>
        <v>0</v>
      </c>
      <c r="P940" s="24">
        <f>K940/Date!$B$2*Date!$B$3+K940</f>
        <v>0</v>
      </c>
      <c r="Q940" s="24">
        <f>J940*Date!$B$3+K940</f>
        <v>0</v>
      </c>
      <c r="R940" s="24">
        <f t="shared" si="81"/>
        <v>0</v>
      </c>
      <c r="S940" s="24">
        <f>J940/2*Date!$B$7+K940</f>
        <v>0</v>
      </c>
      <c r="T940" s="24">
        <f t="shared" si="82"/>
        <v>0</v>
      </c>
      <c r="U940" s="24">
        <f t="shared" si="83"/>
        <v>0</v>
      </c>
      <c r="V940" s="4">
        <v>0</v>
      </c>
      <c r="W940" s="4"/>
      <c r="X940" s="28" t="str">
        <f t="shared" si="84"/>
        <v>CHOOSE FORMULA</v>
      </c>
      <c r="Y940" s="4"/>
      <c r="Z940" s="4">
        <v>0</v>
      </c>
    </row>
    <row r="941" spans="1:26">
      <c r="A941" s="1" t="s">
        <v>6</v>
      </c>
      <c r="B941" s="1" t="s">
        <v>516</v>
      </c>
      <c r="C941" s="1" t="s">
        <v>530</v>
      </c>
      <c r="D941" s="1" t="s">
        <v>315</v>
      </c>
      <c r="E941" s="1" t="s">
        <v>13</v>
      </c>
      <c r="F941" s="1" t="s">
        <v>316</v>
      </c>
      <c r="G941" s="4">
        <v>0</v>
      </c>
      <c r="H941" s="4">
        <v>0</v>
      </c>
      <c r="I941" s="4">
        <v>0</v>
      </c>
      <c r="J941" s="4">
        <v>0</v>
      </c>
      <c r="K941" s="4">
        <v>0</v>
      </c>
      <c r="L941" s="4">
        <v>7371.04</v>
      </c>
      <c r="M941" s="4">
        <v>9506.16</v>
      </c>
      <c r="N941" s="24">
        <f>IF(AND(B941="60",C941="32"),(J941/'FD Date'!$B$4*'FD Date'!$B$6+K941),(J941/Date!$B$4*Date!$B$6+K941))</f>
        <v>0</v>
      </c>
      <c r="O941" s="24">
        <f t="shared" si="80"/>
        <v>0</v>
      </c>
      <c r="P941" s="24">
        <f>K941/Date!$B$2*Date!$B$3+K941</f>
        <v>0</v>
      </c>
      <c r="Q941" s="24">
        <f>J941*Date!$B$3+K941</f>
        <v>0</v>
      </c>
      <c r="R941" s="24">
        <f t="shared" si="81"/>
        <v>0</v>
      </c>
      <c r="S941" s="24">
        <f>J941/2*Date!$B$7+K941</f>
        <v>0</v>
      </c>
      <c r="T941" s="24">
        <f t="shared" si="82"/>
        <v>0</v>
      </c>
      <c r="U941" s="24">
        <f t="shared" si="83"/>
        <v>0</v>
      </c>
      <c r="V941" s="4">
        <v>0</v>
      </c>
      <c r="W941" s="4"/>
      <c r="X941" s="28" t="str">
        <f t="shared" si="84"/>
        <v>CHOOSE FORMULA</v>
      </c>
      <c r="Y941" s="4"/>
      <c r="Z941" s="4">
        <v>0</v>
      </c>
    </row>
    <row r="942" spans="1:26">
      <c r="A942" s="1" t="s">
        <v>6</v>
      </c>
      <c r="B942" s="1" t="s">
        <v>516</v>
      </c>
      <c r="C942" s="1" t="s">
        <v>530</v>
      </c>
      <c r="D942" s="1" t="s">
        <v>315</v>
      </c>
      <c r="E942" s="1" t="s">
        <v>15</v>
      </c>
      <c r="F942" s="1" t="s">
        <v>317</v>
      </c>
      <c r="G942" s="4">
        <v>0</v>
      </c>
      <c r="H942" s="4">
        <v>0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  <c r="N942" s="24">
        <f>IF(AND(B942="60",C942="32"),(J942/'FD Date'!$B$4*'FD Date'!$B$6+K942),(J942/Date!$B$4*Date!$B$6+K942))</f>
        <v>0</v>
      </c>
      <c r="O942" s="24">
        <f t="shared" si="80"/>
        <v>0</v>
      </c>
      <c r="P942" s="24">
        <f>K942/Date!$B$2*Date!$B$3+K942</f>
        <v>0</v>
      </c>
      <c r="Q942" s="24">
        <f>J942*Date!$B$3+K942</f>
        <v>0</v>
      </c>
      <c r="R942" s="24">
        <f t="shared" si="81"/>
        <v>0</v>
      </c>
      <c r="S942" s="24">
        <f>J942/2*Date!$B$7+K942</f>
        <v>0</v>
      </c>
      <c r="T942" s="24">
        <f t="shared" si="82"/>
        <v>0</v>
      </c>
      <c r="U942" s="24">
        <f t="shared" si="83"/>
        <v>0</v>
      </c>
      <c r="V942" s="4">
        <v>0</v>
      </c>
      <c r="W942" s="4"/>
      <c r="X942" s="28" t="str">
        <f t="shared" si="84"/>
        <v>CHOOSE FORMULA</v>
      </c>
      <c r="Y942" s="4"/>
      <c r="Z942" s="4">
        <v>0</v>
      </c>
    </row>
    <row r="943" spans="1:26">
      <c r="A943" s="1" t="s">
        <v>6</v>
      </c>
      <c r="B943" s="1" t="s">
        <v>516</v>
      </c>
      <c r="C943" s="1" t="s">
        <v>530</v>
      </c>
      <c r="D943" s="1" t="s">
        <v>318</v>
      </c>
      <c r="E943" s="1" t="s">
        <v>8</v>
      </c>
      <c r="F943" s="1" t="s">
        <v>319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4">
        <v>508890.18</v>
      </c>
      <c r="M943" s="4">
        <v>789413.2</v>
      </c>
      <c r="N943" s="24">
        <f>IF(AND(B943="60",C943="32"),(J943/'FD Date'!$B$4*'FD Date'!$B$6+K943),(J943/Date!$B$4*Date!$B$6+K943))</f>
        <v>0</v>
      </c>
      <c r="O943" s="24">
        <f t="shared" si="80"/>
        <v>0</v>
      </c>
      <c r="P943" s="24">
        <f>K943/Date!$B$2*Date!$B$3+K943</f>
        <v>0</v>
      </c>
      <c r="Q943" s="24">
        <f>J943*Date!$B$3+K943</f>
        <v>0</v>
      </c>
      <c r="R943" s="24">
        <f t="shared" si="81"/>
        <v>0</v>
      </c>
      <c r="S943" s="24">
        <f>J943/2*Date!$B$7+K943</f>
        <v>0</v>
      </c>
      <c r="T943" s="24">
        <f t="shared" si="82"/>
        <v>0</v>
      </c>
      <c r="U943" s="24">
        <f t="shared" si="83"/>
        <v>0</v>
      </c>
      <c r="V943" s="4">
        <v>0</v>
      </c>
      <c r="W943" s="4"/>
      <c r="X943" s="28" t="str">
        <f t="shared" si="84"/>
        <v>CHOOSE FORMULA</v>
      </c>
      <c r="Y943" s="4"/>
      <c r="Z943" s="4">
        <v>0</v>
      </c>
    </row>
    <row r="944" spans="1:26">
      <c r="A944" s="1" t="s">
        <v>6</v>
      </c>
      <c r="B944" s="1" t="s">
        <v>516</v>
      </c>
      <c r="C944" s="1" t="s">
        <v>530</v>
      </c>
      <c r="D944" s="1" t="s">
        <v>318</v>
      </c>
      <c r="E944" s="1" t="s">
        <v>80</v>
      </c>
      <c r="F944" s="1" t="s">
        <v>322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4">
        <v>9400.94</v>
      </c>
      <c r="M944" s="4">
        <v>16945.22</v>
      </c>
      <c r="N944" s="24">
        <f>IF(AND(B944="60",C944="32"),(J944/'FD Date'!$B$4*'FD Date'!$B$6+K944),(J944/Date!$B$4*Date!$B$6+K944))</f>
        <v>0</v>
      </c>
      <c r="O944" s="24">
        <f t="shared" si="80"/>
        <v>0</v>
      </c>
      <c r="P944" s="24">
        <f>K944/Date!$B$2*Date!$B$3+K944</f>
        <v>0</v>
      </c>
      <c r="Q944" s="24">
        <f>J944*Date!$B$3+K944</f>
        <v>0</v>
      </c>
      <c r="R944" s="24">
        <f t="shared" si="81"/>
        <v>0</v>
      </c>
      <c r="S944" s="24">
        <f>J944/2*Date!$B$7+K944</f>
        <v>0</v>
      </c>
      <c r="T944" s="24">
        <f t="shared" si="82"/>
        <v>0</v>
      </c>
      <c r="U944" s="24">
        <f t="shared" si="83"/>
        <v>0</v>
      </c>
      <c r="V944" s="4">
        <v>0</v>
      </c>
      <c r="W944" s="4"/>
      <c r="X944" s="28" t="str">
        <f t="shared" si="84"/>
        <v>CHOOSE FORMULA</v>
      </c>
      <c r="Y944" s="4"/>
      <c r="Z944" s="4">
        <v>0</v>
      </c>
    </row>
    <row r="945" spans="1:26">
      <c r="A945" s="1" t="s">
        <v>6</v>
      </c>
      <c r="B945" s="1" t="s">
        <v>516</v>
      </c>
      <c r="C945" s="1" t="s">
        <v>530</v>
      </c>
      <c r="D945" s="1" t="s">
        <v>318</v>
      </c>
      <c r="E945" s="1" t="s">
        <v>84</v>
      </c>
      <c r="F945" s="1" t="s">
        <v>517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  <c r="N945" s="24">
        <f>IF(AND(B945="60",C945="32"),(J945/'FD Date'!$B$4*'FD Date'!$B$6+K945),(J945/Date!$B$4*Date!$B$6+K945))</f>
        <v>0</v>
      </c>
      <c r="O945" s="24">
        <f t="shared" si="80"/>
        <v>0</v>
      </c>
      <c r="P945" s="24">
        <f>K945/Date!$B$2*Date!$B$3+K945</f>
        <v>0</v>
      </c>
      <c r="Q945" s="24">
        <f>J945*Date!$B$3+K945</f>
        <v>0</v>
      </c>
      <c r="R945" s="24">
        <f t="shared" si="81"/>
        <v>0</v>
      </c>
      <c r="S945" s="24">
        <f>J945/2*Date!$B$7+K945</f>
        <v>0</v>
      </c>
      <c r="T945" s="24">
        <f t="shared" si="82"/>
        <v>0</v>
      </c>
      <c r="U945" s="24">
        <f t="shared" si="83"/>
        <v>0</v>
      </c>
      <c r="V945" s="4">
        <v>0</v>
      </c>
      <c r="W945" s="4"/>
      <c r="X945" s="28" t="str">
        <f t="shared" si="84"/>
        <v>CHOOSE FORMULA</v>
      </c>
      <c r="Y945" s="4"/>
      <c r="Z945" s="4">
        <v>0</v>
      </c>
    </row>
    <row r="946" spans="1:26">
      <c r="A946" s="1" t="s">
        <v>6</v>
      </c>
      <c r="B946" s="1" t="s">
        <v>516</v>
      </c>
      <c r="C946" s="1" t="s">
        <v>530</v>
      </c>
      <c r="D946" s="1" t="s">
        <v>318</v>
      </c>
      <c r="E946" s="1" t="s">
        <v>468</v>
      </c>
      <c r="F946" s="1" t="s">
        <v>469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8022.86</v>
      </c>
      <c r="M946" s="4">
        <v>12702.86</v>
      </c>
      <c r="N946" s="24">
        <f>IF(AND(B946="60",C946="32"),(J946/'FD Date'!$B$4*'FD Date'!$B$6+K946),(J946/Date!$B$4*Date!$B$6+K946))</f>
        <v>0</v>
      </c>
      <c r="O946" s="24">
        <f t="shared" ref="O946:O1009" si="85">J946*2</f>
        <v>0</v>
      </c>
      <c r="P946" s="24">
        <f>K946/Date!$B$2*Date!$B$3+K946</f>
        <v>0</v>
      </c>
      <c r="Q946" s="24">
        <f>J946*Date!$B$3+K946</f>
        <v>0</v>
      </c>
      <c r="R946" s="24">
        <f t="shared" ref="R946:R1009" si="86">IF(OR(L946=0,M946=0),0,K946/(L946/M946))</f>
        <v>0</v>
      </c>
      <c r="S946" s="24">
        <f>J946/2*Date!$B$7+K946</f>
        <v>0</v>
      </c>
      <c r="T946" s="24">
        <f t="shared" ref="T946:T1009" si="87">I946</f>
        <v>0</v>
      </c>
      <c r="U946" s="24">
        <f t="shared" ref="U946:U1009" si="88">K946</f>
        <v>0</v>
      </c>
      <c r="V946" s="4">
        <v>0</v>
      </c>
      <c r="W946" s="4"/>
      <c r="X946" s="28" t="str">
        <f t="shared" ref="X946:X1009" si="89">IF($W946=1,($N946+$V946),IF($W946=2,($O946+$V946), IF($W946=3,($P946+$V946), IF($W946=4,($Q946+$V946), IF($W946=5,($R946+$V946), IF($W946=6,($S946+$V946), IF($W946=7,($T946+$V946), IF($W946=8,($U946+$V946),"CHOOSE FORMULA"))))))))</f>
        <v>CHOOSE FORMULA</v>
      </c>
      <c r="Y946" s="4"/>
      <c r="Z946" s="4">
        <v>0</v>
      </c>
    </row>
    <row r="947" spans="1:26">
      <c r="A947" s="1" t="s">
        <v>6</v>
      </c>
      <c r="B947" s="1" t="s">
        <v>516</v>
      </c>
      <c r="C947" s="1" t="s">
        <v>530</v>
      </c>
      <c r="D947" s="1" t="s">
        <v>318</v>
      </c>
      <c r="E947" s="1" t="s">
        <v>524</v>
      </c>
      <c r="F947" s="1" t="s">
        <v>525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24">
        <f>IF(AND(B947="60",C947="32"),(J947/'FD Date'!$B$4*'FD Date'!$B$6+K947),(J947/Date!$B$4*Date!$B$6+K947))</f>
        <v>0</v>
      </c>
      <c r="O947" s="24">
        <f t="shared" si="85"/>
        <v>0</v>
      </c>
      <c r="P947" s="24">
        <f>K947/Date!$B$2*Date!$B$3+K947</f>
        <v>0</v>
      </c>
      <c r="Q947" s="24">
        <f>J947*Date!$B$3+K947</f>
        <v>0</v>
      </c>
      <c r="R947" s="24">
        <f t="shared" si="86"/>
        <v>0</v>
      </c>
      <c r="S947" s="24">
        <f>J947/2*Date!$B$7+K947</f>
        <v>0</v>
      </c>
      <c r="T947" s="24">
        <f t="shared" si="87"/>
        <v>0</v>
      </c>
      <c r="U947" s="24">
        <f t="shared" si="88"/>
        <v>0</v>
      </c>
      <c r="V947" s="4">
        <v>0</v>
      </c>
      <c r="W947" s="4"/>
      <c r="X947" s="28" t="str">
        <f t="shared" si="89"/>
        <v>CHOOSE FORMULA</v>
      </c>
      <c r="Y947" s="4"/>
      <c r="Z947" s="4">
        <v>0</v>
      </c>
    </row>
    <row r="948" spans="1:26">
      <c r="A948" s="1" t="s">
        <v>6</v>
      </c>
      <c r="B948" s="1" t="s">
        <v>516</v>
      </c>
      <c r="C948" s="1" t="s">
        <v>530</v>
      </c>
      <c r="D948" s="1" t="s">
        <v>318</v>
      </c>
      <c r="E948" s="1" t="s">
        <v>325</v>
      </c>
      <c r="F948" s="1" t="s">
        <v>326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24">
        <f>IF(AND(B948="60",C948="32"),(J948/'FD Date'!$B$4*'FD Date'!$B$6+K948),(J948/Date!$B$4*Date!$B$6+K948))</f>
        <v>0</v>
      </c>
      <c r="O948" s="24">
        <f t="shared" si="85"/>
        <v>0</v>
      </c>
      <c r="P948" s="24">
        <f>K948/Date!$B$2*Date!$B$3+K948</f>
        <v>0</v>
      </c>
      <c r="Q948" s="24">
        <f>J948*Date!$B$3+K948</f>
        <v>0</v>
      </c>
      <c r="R948" s="24">
        <f t="shared" si="86"/>
        <v>0</v>
      </c>
      <c r="S948" s="24">
        <f>J948/2*Date!$B$7+K948</f>
        <v>0</v>
      </c>
      <c r="T948" s="24">
        <f t="shared" si="87"/>
        <v>0</v>
      </c>
      <c r="U948" s="24">
        <f t="shared" si="88"/>
        <v>0</v>
      </c>
      <c r="V948" s="4">
        <v>0</v>
      </c>
      <c r="W948" s="4"/>
      <c r="X948" s="28" t="str">
        <f t="shared" si="89"/>
        <v>CHOOSE FORMULA</v>
      </c>
      <c r="Y948" s="4"/>
      <c r="Z948" s="4">
        <v>0</v>
      </c>
    </row>
    <row r="949" spans="1:26">
      <c r="A949" s="1" t="s">
        <v>6</v>
      </c>
      <c r="B949" s="1" t="s">
        <v>516</v>
      </c>
      <c r="C949" s="1" t="s">
        <v>530</v>
      </c>
      <c r="D949" s="1" t="s">
        <v>327</v>
      </c>
      <c r="E949" s="1" t="s">
        <v>8</v>
      </c>
      <c r="F949" s="1" t="s">
        <v>328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1107.5</v>
      </c>
      <c r="M949" s="4">
        <v>2922.5</v>
      </c>
      <c r="N949" s="24">
        <f>IF(AND(B949="60",C949="32"),(J949/'FD Date'!$B$4*'FD Date'!$B$6+K949),(J949/Date!$B$4*Date!$B$6+K949))</f>
        <v>0</v>
      </c>
      <c r="O949" s="24">
        <f t="shared" si="85"/>
        <v>0</v>
      </c>
      <c r="P949" s="24">
        <f>K949/Date!$B$2*Date!$B$3+K949</f>
        <v>0</v>
      </c>
      <c r="Q949" s="24">
        <f>J949*Date!$B$3+K949</f>
        <v>0</v>
      </c>
      <c r="R949" s="24">
        <f t="shared" si="86"/>
        <v>0</v>
      </c>
      <c r="S949" s="24">
        <f>J949/2*Date!$B$7+K949</f>
        <v>0</v>
      </c>
      <c r="T949" s="24">
        <f t="shared" si="87"/>
        <v>0</v>
      </c>
      <c r="U949" s="24">
        <f t="shared" si="88"/>
        <v>0</v>
      </c>
      <c r="V949" s="4">
        <v>0</v>
      </c>
      <c r="W949" s="4"/>
      <c r="X949" s="28" t="str">
        <f t="shared" si="89"/>
        <v>CHOOSE FORMULA</v>
      </c>
      <c r="Y949" s="4"/>
      <c r="Z949" s="4">
        <v>0</v>
      </c>
    </row>
    <row r="950" spans="1:26">
      <c r="A950" s="1" t="s">
        <v>6</v>
      </c>
      <c r="B950" s="1" t="s">
        <v>516</v>
      </c>
      <c r="C950" s="1" t="s">
        <v>530</v>
      </c>
      <c r="D950" s="1" t="s">
        <v>329</v>
      </c>
      <c r="E950" s="1" t="s">
        <v>8</v>
      </c>
      <c r="F950" s="1" t="s">
        <v>330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14135.9</v>
      </c>
      <c r="M950" s="4">
        <v>21801.31</v>
      </c>
      <c r="N950" s="24">
        <f>IF(AND(B950="60",C950="32"),(J950/'FD Date'!$B$4*'FD Date'!$B$6+K950),(J950/Date!$B$4*Date!$B$6+K950))</f>
        <v>0</v>
      </c>
      <c r="O950" s="24">
        <f t="shared" si="85"/>
        <v>0</v>
      </c>
      <c r="P950" s="24">
        <f>K950/Date!$B$2*Date!$B$3+K950</f>
        <v>0</v>
      </c>
      <c r="Q950" s="24">
        <f>J950*Date!$B$3+K950</f>
        <v>0</v>
      </c>
      <c r="R950" s="24">
        <f t="shared" si="86"/>
        <v>0</v>
      </c>
      <c r="S950" s="24">
        <f>J950/2*Date!$B$7+K950</f>
        <v>0</v>
      </c>
      <c r="T950" s="24">
        <f t="shared" si="87"/>
        <v>0</v>
      </c>
      <c r="U950" s="24">
        <f t="shared" si="88"/>
        <v>0</v>
      </c>
      <c r="V950" s="4">
        <v>0</v>
      </c>
      <c r="W950" s="4"/>
      <c r="X950" s="28" t="str">
        <f t="shared" si="89"/>
        <v>CHOOSE FORMULA</v>
      </c>
      <c r="Y950" s="4"/>
      <c r="Z950" s="4">
        <v>0</v>
      </c>
    </row>
    <row r="951" spans="1:26">
      <c r="A951" s="1" t="s">
        <v>6</v>
      </c>
      <c r="B951" s="1" t="s">
        <v>516</v>
      </c>
      <c r="C951" s="1" t="s">
        <v>530</v>
      </c>
      <c r="D951" s="1" t="s">
        <v>329</v>
      </c>
      <c r="E951" s="1" t="s">
        <v>13</v>
      </c>
      <c r="F951" s="1" t="s">
        <v>531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24">
        <f>IF(AND(B951="60",C951="32"),(J951/'FD Date'!$B$4*'FD Date'!$B$6+K951),(J951/Date!$B$4*Date!$B$6+K951))</f>
        <v>0</v>
      </c>
      <c r="O951" s="24">
        <f t="shared" si="85"/>
        <v>0</v>
      </c>
      <c r="P951" s="24">
        <f>K951/Date!$B$2*Date!$B$3+K951</f>
        <v>0</v>
      </c>
      <c r="Q951" s="24">
        <f>J951*Date!$B$3+K951</f>
        <v>0</v>
      </c>
      <c r="R951" s="24">
        <f t="shared" si="86"/>
        <v>0</v>
      </c>
      <c r="S951" s="24">
        <f>J951/2*Date!$B$7+K951</f>
        <v>0</v>
      </c>
      <c r="T951" s="24">
        <f t="shared" si="87"/>
        <v>0</v>
      </c>
      <c r="U951" s="24">
        <f t="shared" si="88"/>
        <v>0</v>
      </c>
      <c r="V951" s="4">
        <v>0</v>
      </c>
      <c r="W951" s="4"/>
      <c r="X951" s="28" t="str">
        <f t="shared" si="89"/>
        <v>CHOOSE FORMULA</v>
      </c>
      <c r="Y951" s="4"/>
      <c r="Z951" s="4">
        <v>0</v>
      </c>
    </row>
    <row r="952" spans="1:26">
      <c r="A952" s="1" t="s">
        <v>6</v>
      </c>
      <c r="B952" s="1" t="s">
        <v>516</v>
      </c>
      <c r="C952" s="1" t="s">
        <v>530</v>
      </c>
      <c r="D952" s="1" t="s">
        <v>331</v>
      </c>
      <c r="E952" s="1" t="s">
        <v>8</v>
      </c>
      <c r="F952" s="1" t="s">
        <v>332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4">
        <v>-6890.27</v>
      </c>
      <c r="M952" s="4">
        <v>0</v>
      </c>
      <c r="N952" s="24">
        <f>IF(AND(B952="60",C952="32"),(J952/'FD Date'!$B$4*'FD Date'!$B$6+K952),(J952/Date!$B$4*Date!$B$6+K952))</f>
        <v>0</v>
      </c>
      <c r="O952" s="24">
        <f t="shared" si="85"/>
        <v>0</v>
      </c>
      <c r="P952" s="24">
        <f>K952/Date!$B$2*Date!$B$3+K952</f>
        <v>0</v>
      </c>
      <c r="Q952" s="24">
        <f>J952*Date!$B$3+K952</f>
        <v>0</v>
      </c>
      <c r="R952" s="24">
        <f t="shared" si="86"/>
        <v>0</v>
      </c>
      <c r="S952" s="24">
        <f>J952/2*Date!$B$7+K952</f>
        <v>0</v>
      </c>
      <c r="T952" s="24">
        <f t="shared" si="87"/>
        <v>0</v>
      </c>
      <c r="U952" s="24">
        <f t="shared" si="88"/>
        <v>0</v>
      </c>
      <c r="V952" s="4">
        <v>0</v>
      </c>
      <c r="W952" s="4"/>
      <c r="X952" s="28" t="str">
        <f t="shared" si="89"/>
        <v>CHOOSE FORMULA</v>
      </c>
      <c r="Y952" s="4"/>
      <c r="Z952" s="4">
        <v>0</v>
      </c>
    </row>
    <row r="953" spans="1:26">
      <c r="A953" s="1" t="s">
        <v>6</v>
      </c>
      <c r="B953" s="1" t="s">
        <v>516</v>
      </c>
      <c r="C953" s="1" t="s">
        <v>530</v>
      </c>
      <c r="D953" s="1" t="s">
        <v>331</v>
      </c>
      <c r="E953" s="1" t="s">
        <v>84</v>
      </c>
      <c r="F953" s="1" t="s">
        <v>333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763.96</v>
      </c>
      <c r="M953" s="4">
        <v>1211.74</v>
      </c>
      <c r="N953" s="24">
        <f>IF(AND(B953="60",C953="32"),(J953/'FD Date'!$B$4*'FD Date'!$B$6+K953),(J953/Date!$B$4*Date!$B$6+K953))</f>
        <v>0</v>
      </c>
      <c r="O953" s="24">
        <f t="shared" si="85"/>
        <v>0</v>
      </c>
      <c r="P953" s="24">
        <f>K953/Date!$B$2*Date!$B$3+K953</f>
        <v>0</v>
      </c>
      <c r="Q953" s="24">
        <f>J953*Date!$B$3+K953</f>
        <v>0</v>
      </c>
      <c r="R953" s="24">
        <f t="shared" si="86"/>
        <v>0</v>
      </c>
      <c r="S953" s="24">
        <f>J953/2*Date!$B$7+K953</f>
        <v>0</v>
      </c>
      <c r="T953" s="24">
        <f t="shared" si="87"/>
        <v>0</v>
      </c>
      <c r="U953" s="24">
        <f t="shared" si="88"/>
        <v>0</v>
      </c>
      <c r="V953" s="4">
        <v>0</v>
      </c>
      <c r="W953" s="4"/>
      <c r="X953" s="28" t="str">
        <f t="shared" si="89"/>
        <v>CHOOSE FORMULA</v>
      </c>
      <c r="Y953" s="4"/>
      <c r="Z953" s="4">
        <v>0</v>
      </c>
    </row>
    <row r="954" spans="1:26">
      <c r="A954" s="1" t="s">
        <v>6</v>
      </c>
      <c r="B954" s="1" t="s">
        <v>516</v>
      </c>
      <c r="C954" s="1" t="s">
        <v>530</v>
      </c>
      <c r="D954" s="1" t="s">
        <v>331</v>
      </c>
      <c r="E954" s="1" t="s">
        <v>334</v>
      </c>
      <c r="F954" s="1" t="s">
        <v>335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4">
        <v>1857.73</v>
      </c>
      <c r="M954" s="4">
        <v>3190.54</v>
      </c>
      <c r="N954" s="24">
        <f>IF(AND(B954="60",C954="32"),(J954/'FD Date'!$B$4*'FD Date'!$B$6+K954),(J954/Date!$B$4*Date!$B$6+K954))</f>
        <v>0</v>
      </c>
      <c r="O954" s="24">
        <f t="shared" si="85"/>
        <v>0</v>
      </c>
      <c r="P954" s="24">
        <f>K954/Date!$B$2*Date!$B$3+K954</f>
        <v>0</v>
      </c>
      <c r="Q954" s="24">
        <f>J954*Date!$B$3+K954</f>
        <v>0</v>
      </c>
      <c r="R954" s="24">
        <f t="shared" si="86"/>
        <v>0</v>
      </c>
      <c r="S954" s="24">
        <f>J954/2*Date!$B$7+K954</f>
        <v>0</v>
      </c>
      <c r="T954" s="24">
        <f t="shared" si="87"/>
        <v>0</v>
      </c>
      <c r="U954" s="24">
        <f t="shared" si="88"/>
        <v>0</v>
      </c>
      <c r="V954" s="4">
        <v>0</v>
      </c>
      <c r="W954" s="4"/>
      <c r="X954" s="28" t="str">
        <f t="shared" si="89"/>
        <v>CHOOSE FORMULA</v>
      </c>
      <c r="Y954" s="4"/>
      <c r="Z954" s="4">
        <v>0</v>
      </c>
    </row>
    <row r="955" spans="1:26">
      <c r="A955" s="1" t="s">
        <v>6</v>
      </c>
      <c r="B955" s="1" t="s">
        <v>516</v>
      </c>
      <c r="C955" s="1" t="s">
        <v>530</v>
      </c>
      <c r="D955" s="1" t="s">
        <v>331</v>
      </c>
      <c r="E955" s="1" t="s">
        <v>336</v>
      </c>
      <c r="F955" s="1" t="s">
        <v>337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39150.949999999997</v>
      </c>
      <c r="M955" s="4">
        <v>59659.14</v>
      </c>
      <c r="N955" s="24">
        <f>IF(AND(B955="60",C955="32"),(J955/'FD Date'!$B$4*'FD Date'!$B$6+K955),(J955/Date!$B$4*Date!$B$6+K955))</f>
        <v>0</v>
      </c>
      <c r="O955" s="24">
        <f t="shared" si="85"/>
        <v>0</v>
      </c>
      <c r="P955" s="24">
        <f>K955/Date!$B$2*Date!$B$3+K955</f>
        <v>0</v>
      </c>
      <c r="Q955" s="24">
        <f>J955*Date!$B$3+K955</f>
        <v>0</v>
      </c>
      <c r="R955" s="24">
        <f t="shared" si="86"/>
        <v>0</v>
      </c>
      <c r="S955" s="24">
        <f>J955/2*Date!$B$7+K955</f>
        <v>0</v>
      </c>
      <c r="T955" s="24">
        <f t="shared" si="87"/>
        <v>0</v>
      </c>
      <c r="U955" s="24">
        <f t="shared" si="88"/>
        <v>0</v>
      </c>
      <c r="V955" s="4">
        <v>0</v>
      </c>
      <c r="W955" s="4"/>
      <c r="X955" s="28" t="str">
        <f t="shared" si="89"/>
        <v>CHOOSE FORMULA</v>
      </c>
      <c r="Y955" s="4"/>
      <c r="Z955" s="4">
        <v>0</v>
      </c>
    </row>
    <row r="956" spans="1:26">
      <c r="A956" s="1" t="s">
        <v>6</v>
      </c>
      <c r="B956" s="1" t="s">
        <v>516</v>
      </c>
      <c r="C956" s="1" t="s">
        <v>530</v>
      </c>
      <c r="D956" s="1" t="s">
        <v>331</v>
      </c>
      <c r="E956" s="1" t="s">
        <v>338</v>
      </c>
      <c r="F956" s="1" t="s">
        <v>339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4">
        <v>5631.84</v>
      </c>
      <c r="M956" s="4">
        <v>9114.77</v>
      </c>
      <c r="N956" s="24">
        <f>IF(AND(B956="60",C956="32"),(J956/'FD Date'!$B$4*'FD Date'!$B$6+K956),(J956/Date!$B$4*Date!$B$6+K956))</f>
        <v>0</v>
      </c>
      <c r="O956" s="24">
        <f t="shared" si="85"/>
        <v>0</v>
      </c>
      <c r="P956" s="24">
        <f>K956/Date!$B$2*Date!$B$3+K956</f>
        <v>0</v>
      </c>
      <c r="Q956" s="24">
        <f>J956*Date!$B$3+K956</f>
        <v>0</v>
      </c>
      <c r="R956" s="24">
        <f t="shared" si="86"/>
        <v>0</v>
      </c>
      <c r="S956" s="24">
        <f>J956/2*Date!$B$7+K956</f>
        <v>0</v>
      </c>
      <c r="T956" s="24">
        <f t="shared" si="87"/>
        <v>0</v>
      </c>
      <c r="U956" s="24">
        <f t="shared" si="88"/>
        <v>0</v>
      </c>
      <c r="V956" s="4">
        <v>0</v>
      </c>
      <c r="W956" s="4"/>
      <c r="X956" s="28" t="str">
        <f t="shared" si="89"/>
        <v>CHOOSE FORMULA</v>
      </c>
      <c r="Y956" s="4"/>
      <c r="Z956" s="4">
        <v>0</v>
      </c>
    </row>
    <row r="957" spans="1:26">
      <c r="A957" s="1" t="s">
        <v>6</v>
      </c>
      <c r="B957" s="1" t="s">
        <v>516</v>
      </c>
      <c r="C957" s="1" t="s">
        <v>530</v>
      </c>
      <c r="D957" s="1" t="s">
        <v>331</v>
      </c>
      <c r="E957" s="1" t="s">
        <v>340</v>
      </c>
      <c r="F957" s="1" t="s">
        <v>341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4">
        <v>1508.69</v>
      </c>
      <c r="M957" s="4">
        <v>2415.0700000000002</v>
      </c>
      <c r="N957" s="24">
        <f>IF(AND(B957="60",C957="32"),(J957/'FD Date'!$B$4*'FD Date'!$B$6+K957),(J957/Date!$B$4*Date!$B$6+K957))</f>
        <v>0</v>
      </c>
      <c r="O957" s="24">
        <f t="shared" si="85"/>
        <v>0</v>
      </c>
      <c r="P957" s="24">
        <f>K957/Date!$B$2*Date!$B$3+K957</f>
        <v>0</v>
      </c>
      <c r="Q957" s="24">
        <f>J957*Date!$B$3+K957</f>
        <v>0</v>
      </c>
      <c r="R957" s="24">
        <f t="shared" si="86"/>
        <v>0</v>
      </c>
      <c r="S957" s="24">
        <f>J957/2*Date!$B$7+K957</f>
        <v>0</v>
      </c>
      <c r="T957" s="24">
        <f t="shared" si="87"/>
        <v>0</v>
      </c>
      <c r="U957" s="24">
        <f t="shared" si="88"/>
        <v>0</v>
      </c>
      <c r="V957" s="4">
        <v>0</v>
      </c>
      <c r="W957" s="4"/>
      <c r="X957" s="28" t="str">
        <f t="shared" si="89"/>
        <v>CHOOSE FORMULA</v>
      </c>
      <c r="Y957" s="4"/>
      <c r="Z957" s="4">
        <v>0</v>
      </c>
    </row>
    <row r="958" spans="1:26">
      <c r="A958" s="1" t="s">
        <v>6</v>
      </c>
      <c r="B958" s="1" t="s">
        <v>516</v>
      </c>
      <c r="C958" s="1" t="s">
        <v>530</v>
      </c>
      <c r="D958" s="1" t="s">
        <v>342</v>
      </c>
      <c r="E958" s="1" t="s">
        <v>8</v>
      </c>
      <c r="F958" s="1" t="s">
        <v>343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-4534.62</v>
      </c>
      <c r="M958" s="4">
        <v>0</v>
      </c>
      <c r="N958" s="24">
        <f>IF(AND(B958="60",C958="32"),(J958/'FD Date'!$B$4*'FD Date'!$B$6+K958),(J958/Date!$B$4*Date!$B$6+K958))</f>
        <v>0</v>
      </c>
      <c r="O958" s="24">
        <f t="shared" si="85"/>
        <v>0</v>
      </c>
      <c r="P958" s="24">
        <f>K958/Date!$B$2*Date!$B$3+K958</f>
        <v>0</v>
      </c>
      <c r="Q958" s="24">
        <f>J958*Date!$B$3+K958</f>
        <v>0</v>
      </c>
      <c r="R958" s="24">
        <f t="shared" si="86"/>
        <v>0</v>
      </c>
      <c r="S958" s="24">
        <f>J958/2*Date!$B$7+K958</f>
        <v>0</v>
      </c>
      <c r="T958" s="24">
        <f t="shared" si="87"/>
        <v>0</v>
      </c>
      <c r="U958" s="24">
        <f t="shared" si="88"/>
        <v>0</v>
      </c>
      <c r="V958" s="4">
        <v>0</v>
      </c>
      <c r="W958" s="4"/>
      <c r="X958" s="28" t="str">
        <f t="shared" si="89"/>
        <v>CHOOSE FORMULA</v>
      </c>
      <c r="Y958" s="4"/>
      <c r="Z958" s="4">
        <v>0</v>
      </c>
    </row>
    <row r="959" spans="1:26">
      <c r="A959" s="1" t="s">
        <v>6</v>
      </c>
      <c r="B959" s="1" t="s">
        <v>516</v>
      </c>
      <c r="C959" s="1" t="s">
        <v>530</v>
      </c>
      <c r="D959" s="1" t="s">
        <v>342</v>
      </c>
      <c r="E959" s="1" t="s">
        <v>13</v>
      </c>
      <c r="F959" s="1" t="s">
        <v>344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72709.679999999993</v>
      </c>
      <c r="M959" s="4">
        <v>112486.83</v>
      </c>
      <c r="N959" s="24">
        <f>IF(AND(B959="60",C959="32"),(J959/'FD Date'!$B$4*'FD Date'!$B$6+K959),(J959/Date!$B$4*Date!$B$6+K959))</f>
        <v>0</v>
      </c>
      <c r="O959" s="24">
        <f t="shared" si="85"/>
        <v>0</v>
      </c>
      <c r="P959" s="24">
        <f>K959/Date!$B$2*Date!$B$3+K959</f>
        <v>0</v>
      </c>
      <c r="Q959" s="24">
        <f>J959*Date!$B$3+K959</f>
        <v>0</v>
      </c>
      <c r="R959" s="24">
        <f t="shared" si="86"/>
        <v>0</v>
      </c>
      <c r="S959" s="24">
        <f>J959/2*Date!$B$7+K959</f>
        <v>0</v>
      </c>
      <c r="T959" s="24">
        <f t="shared" si="87"/>
        <v>0</v>
      </c>
      <c r="U959" s="24">
        <f t="shared" si="88"/>
        <v>0</v>
      </c>
      <c r="V959" s="4">
        <v>0</v>
      </c>
      <c r="W959" s="4"/>
      <c r="X959" s="28" t="str">
        <f t="shared" si="89"/>
        <v>CHOOSE FORMULA</v>
      </c>
      <c r="Y959" s="4"/>
      <c r="Z959" s="4">
        <v>0</v>
      </c>
    </row>
    <row r="960" spans="1:26">
      <c r="A960" s="1" t="s">
        <v>6</v>
      </c>
      <c r="B960" s="1" t="s">
        <v>516</v>
      </c>
      <c r="C960" s="1" t="s">
        <v>530</v>
      </c>
      <c r="D960" s="1" t="s">
        <v>345</v>
      </c>
      <c r="E960" s="1" t="s">
        <v>8</v>
      </c>
      <c r="F960" s="1" t="s">
        <v>346</v>
      </c>
      <c r="G960" s="4">
        <v>0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812</v>
      </c>
      <c r="N960" s="24">
        <f>IF(AND(B960="60",C960="32"),(J960/'FD Date'!$B$4*'FD Date'!$B$6+K960),(J960/Date!$B$4*Date!$B$6+K960))</f>
        <v>0</v>
      </c>
      <c r="O960" s="24">
        <f t="shared" si="85"/>
        <v>0</v>
      </c>
      <c r="P960" s="24">
        <f>K960/Date!$B$2*Date!$B$3+K960</f>
        <v>0</v>
      </c>
      <c r="Q960" s="24">
        <f>J960*Date!$B$3+K960</f>
        <v>0</v>
      </c>
      <c r="R960" s="24">
        <f t="shared" si="86"/>
        <v>0</v>
      </c>
      <c r="S960" s="24">
        <f>J960/2*Date!$B$7+K960</f>
        <v>0</v>
      </c>
      <c r="T960" s="24">
        <f t="shared" si="87"/>
        <v>0</v>
      </c>
      <c r="U960" s="24">
        <f t="shared" si="88"/>
        <v>0</v>
      </c>
      <c r="V960" s="4">
        <v>0</v>
      </c>
      <c r="W960" s="4"/>
      <c r="X960" s="28" t="str">
        <f t="shared" si="89"/>
        <v>CHOOSE FORMULA</v>
      </c>
      <c r="Y960" s="4"/>
      <c r="Z960" s="4">
        <v>0</v>
      </c>
    </row>
    <row r="961" spans="1:26">
      <c r="A961" s="1" t="s">
        <v>6</v>
      </c>
      <c r="B961" s="1" t="s">
        <v>516</v>
      </c>
      <c r="C961" s="1" t="s">
        <v>530</v>
      </c>
      <c r="D961" s="1" t="s">
        <v>347</v>
      </c>
      <c r="E961" s="1" t="s">
        <v>8</v>
      </c>
      <c r="F961" s="1" t="s">
        <v>348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7490.95</v>
      </c>
      <c r="M961" s="4">
        <v>8534.9699999999993</v>
      </c>
      <c r="N961" s="24">
        <f>IF(AND(B961="60",C961="32"),(J961/'FD Date'!$B$4*'FD Date'!$B$6+K961),(J961/Date!$B$4*Date!$B$6+K961))</f>
        <v>0</v>
      </c>
      <c r="O961" s="24">
        <f t="shared" si="85"/>
        <v>0</v>
      </c>
      <c r="P961" s="24">
        <f>K961/Date!$B$2*Date!$B$3+K961</f>
        <v>0</v>
      </c>
      <c r="Q961" s="24">
        <f>J961*Date!$B$3+K961</f>
        <v>0</v>
      </c>
      <c r="R961" s="24">
        <f t="shared" si="86"/>
        <v>0</v>
      </c>
      <c r="S961" s="24">
        <f>J961/2*Date!$B$7+K961</f>
        <v>0</v>
      </c>
      <c r="T961" s="24">
        <f t="shared" si="87"/>
        <v>0</v>
      </c>
      <c r="U961" s="24">
        <f t="shared" si="88"/>
        <v>0</v>
      </c>
      <c r="V961" s="4">
        <v>0</v>
      </c>
      <c r="W961" s="4"/>
      <c r="X961" s="28" t="str">
        <f t="shared" si="89"/>
        <v>CHOOSE FORMULA</v>
      </c>
      <c r="Y961" s="4"/>
      <c r="Z961" s="4">
        <v>0</v>
      </c>
    </row>
    <row r="962" spans="1:26">
      <c r="A962" s="1" t="s">
        <v>6</v>
      </c>
      <c r="B962" s="1" t="s">
        <v>516</v>
      </c>
      <c r="C962" s="1" t="s">
        <v>530</v>
      </c>
      <c r="D962" s="1" t="s">
        <v>349</v>
      </c>
      <c r="E962" s="1" t="s">
        <v>8</v>
      </c>
      <c r="F962" s="1" t="s">
        <v>350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2520.37</v>
      </c>
      <c r="M962" s="4">
        <v>4742.01</v>
      </c>
      <c r="N962" s="24">
        <f>IF(AND(B962="60",C962="32"),(J962/'FD Date'!$B$4*'FD Date'!$B$6+K962),(J962/Date!$B$4*Date!$B$6+K962))</f>
        <v>0</v>
      </c>
      <c r="O962" s="24">
        <f t="shared" si="85"/>
        <v>0</v>
      </c>
      <c r="P962" s="24">
        <f>K962/Date!$B$2*Date!$B$3+K962</f>
        <v>0</v>
      </c>
      <c r="Q962" s="24">
        <f>J962*Date!$B$3+K962</f>
        <v>0</v>
      </c>
      <c r="R962" s="24">
        <f t="shared" si="86"/>
        <v>0</v>
      </c>
      <c r="S962" s="24">
        <f>J962/2*Date!$B$7+K962</f>
        <v>0</v>
      </c>
      <c r="T962" s="24">
        <f t="shared" si="87"/>
        <v>0</v>
      </c>
      <c r="U962" s="24">
        <f t="shared" si="88"/>
        <v>0</v>
      </c>
      <c r="V962" s="4">
        <v>0</v>
      </c>
      <c r="W962" s="4"/>
      <c r="X962" s="28" t="str">
        <f t="shared" si="89"/>
        <v>CHOOSE FORMULA</v>
      </c>
      <c r="Y962" s="4"/>
      <c r="Z962" s="4">
        <v>0</v>
      </c>
    </row>
    <row r="963" spans="1:26">
      <c r="A963" s="1" t="s">
        <v>6</v>
      </c>
      <c r="B963" s="1" t="s">
        <v>516</v>
      </c>
      <c r="C963" s="1" t="s">
        <v>530</v>
      </c>
      <c r="D963" s="1" t="s">
        <v>351</v>
      </c>
      <c r="E963" s="1" t="s">
        <v>8</v>
      </c>
      <c r="F963" s="1" t="s">
        <v>352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4">
        <v>7557.03</v>
      </c>
      <c r="M963" s="4">
        <v>11868.87</v>
      </c>
      <c r="N963" s="24">
        <f>IF(AND(B963="60",C963="32"),(J963/'FD Date'!$B$4*'FD Date'!$B$6+K963),(J963/Date!$B$4*Date!$B$6+K963))</f>
        <v>0</v>
      </c>
      <c r="O963" s="24">
        <f t="shared" si="85"/>
        <v>0</v>
      </c>
      <c r="P963" s="24">
        <f>K963/Date!$B$2*Date!$B$3+K963</f>
        <v>0</v>
      </c>
      <c r="Q963" s="24">
        <f>J963*Date!$B$3+K963</f>
        <v>0</v>
      </c>
      <c r="R963" s="24">
        <f t="shared" si="86"/>
        <v>0</v>
      </c>
      <c r="S963" s="24">
        <f>J963/2*Date!$B$7+K963</f>
        <v>0</v>
      </c>
      <c r="T963" s="24">
        <f t="shared" si="87"/>
        <v>0</v>
      </c>
      <c r="U963" s="24">
        <f t="shared" si="88"/>
        <v>0</v>
      </c>
      <c r="V963" s="4">
        <v>0</v>
      </c>
      <c r="W963" s="4"/>
      <c r="X963" s="28" t="str">
        <f t="shared" si="89"/>
        <v>CHOOSE FORMULA</v>
      </c>
      <c r="Y963" s="4"/>
      <c r="Z963" s="4">
        <v>0</v>
      </c>
    </row>
    <row r="964" spans="1:26">
      <c r="A964" s="1" t="s">
        <v>6</v>
      </c>
      <c r="B964" s="1" t="s">
        <v>516</v>
      </c>
      <c r="C964" s="1" t="s">
        <v>530</v>
      </c>
      <c r="D964" s="1" t="s">
        <v>355</v>
      </c>
      <c r="E964" s="1" t="s">
        <v>8</v>
      </c>
      <c r="F964" s="1" t="s">
        <v>356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855.77</v>
      </c>
      <c r="M964" s="4">
        <v>1394.01</v>
      </c>
      <c r="N964" s="24">
        <f>IF(AND(B964="60",C964="32"),(J964/'FD Date'!$B$4*'FD Date'!$B$6+K964),(J964/Date!$B$4*Date!$B$6+K964))</f>
        <v>0</v>
      </c>
      <c r="O964" s="24">
        <f t="shared" si="85"/>
        <v>0</v>
      </c>
      <c r="P964" s="24">
        <f>K964/Date!$B$2*Date!$B$3+K964</f>
        <v>0</v>
      </c>
      <c r="Q964" s="24">
        <f>J964*Date!$B$3+K964</f>
        <v>0</v>
      </c>
      <c r="R964" s="24">
        <f t="shared" si="86"/>
        <v>0</v>
      </c>
      <c r="S964" s="24">
        <f>J964/2*Date!$B$7+K964</f>
        <v>0</v>
      </c>
      <c r="T964" s="24">
        <f t="shared" si="87"/>
        <v>0</v>
      </c>
      <c r="U964" s="24">
        <f t="shared" si="88"/>
        <v>0</v>
      </c>
      <c r="V964" s="4">
        <v>0</v>
      </c>
      <c r="W964" s="4"/>
      <c r="X964" s="28" t="str">
        <f t="shared" si="89"/>
        <v>CHOOSE FORMULA</v>
      </c>
      <c r="Y964" s="4"/>
      <c r="Z964" s="4">
        <v>0</v>
      </c>
    </row>
    <row r="965" spans="1:26">
      <c r="A965" s="1" t="s">
        <v>6</v>
      </c>
      <c r="B965" s="1" t="s">
        <v>516</v>
      </c>
      <c r="C965" s="1" t="s">
        <v>530</v>
      </c>
      <c r="D965" s="1" t="s">
        <v>357</v>
      </c>
      <c r="E965" s="1" t="s">
        <v>8</v>
      </c>
      <c r="F965" s="1" t="s">
        <v>358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28.95</v>
      </c>
      <c r="M965" s="4">
        <v>28.95</v>
      </c>
      <c r="N965" s="24">
        <f>IF(AND(B965="60",C965="32"),(J965/'FD Date'!$B$4*'FD Date'!$B$6+K965),(J965/Date!$B$4*Date!$B$6+K965))</f>
        <v>0</v>
      </c>
      <c r="O965" s="24">
        <f t="shared" si="85"/>
        <v>0</v>
      </c>
      <c r="P965" s="24">
        <f>K965/Date!$B$2*Date!$B$3+K965</f>
        <v>0</v>
      </c>
      <c r="Q965" s="24">
        <f>J965*Date!$B$3+K965</f>
        <v>0</v>
      </c>
      <c r="R965" s="24">
        <f t="shared" si="86"/>
        <v>0</v>
      </c>
      <c r="S965" s="24">
        <f>J965/2*Date!$B$7+K965</f>
        <v>0</v>
      </c>
      <c r="T965" s="24">
        <f t="shared" si="87"/>
        <v>0</v>
      </c>
      <c r="U965" s="24">
        <f t="shared" si="88"/>
        <v>0</v>
      </c>
      <c r="V965" s="4">
        <v>0</v>
      </c>
      <c r="W965" s="4"/>
      <c r="X965" s="28" t="str">
        <f t="shared" si="89"/>
        <v>CHOOSE FORMULA</v>
      </c>
      <c r="Y965" s="4"/>
      <c r="Z965" s="4">
        <v>0</v>
      </c>
    </row>
    <row r="966" spans="1:26">
      <c r="A966" s="1" t="s">
        <v>6</v>
      </c>
      <c r="B966" s="1" t="s">
        <v>516</v>
      </c>
      <c r="C966" s="1" t="s">
        <v>530</v>
      </c>
      <c r="D966" s="1" t="s">
        <v>359</v>
      </c>
      <c r="E966" s="1" t="s">
        <v>8</v>
      </c>
      <c r="F966" s="1" t="s">
        <v>360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6250</v>
      </c>
      <c r="M966" s="4">
        <v>6250</v>
      </c>
      <c r="N966" s="24">
        <f>IF(AND(B966="60",C966="32"),(J966/'FD Date'!$B$4*'FD Date'!$B$6+K966),(J966/Date!$B$4*Date!$B$6+K966))</f>
        <v>0</v>
      </c>
      <c r="O966" s="24">
        <f t="shared" si="85"/>
        <v>0</v>
      </c>
      <c r="P966" s="24">
        <f>K966/Date!$B$2*Date!$B$3+K966</f>
        <v>0</v>
      </c>
      <c r="Q966" s="24">
        <f>J966*Date!$B$3+K966</f>
        <v>0</v>
      </c>
      <c r="R966" s="24">
        <f t="shared" si="86"/>
        <v>0</v>
      </c>
      <c r="S966" s="24">
        <f>J966/2*Date!$B$7+K966</f>
        <v>0</v>
      </c>
      <c r="T966" s="24">
        <f t="shared" si="87"/>
        <v>0</v>
      </c>
      <c r="U966" s="24">
        <f t="shared" si="88"/>
        <v>0</v>
      </c>
      <c r="V966" s="4">
        <v>0</v>
      </c>
      <c r="W966" s="4"/>
      <c r="X966" s="28" t="str">
        <f t="shared" si="89"/>
        <v>CHOOSE FORMULA</v>
      </c>
      <c r="Y966" s="4"/>
      <c r="Z966" s="4">
        <v>0</v>
      </c>
    </row>
    <row r="967" spans="1:26">
      <c r="A967" s="1" t="s">
        <v>6</v>
      </c>
      <c r="B967" s="1" t="s">
        <v>516</v>
      </c>
      <c r="C967" s="1" t="s">
        <v>530</v>
      </c>
      <c r="D967" s="1" t="s">
        <v>361</v>
      </c>
      <c r="E967" s="1" t="s">
        <v>8</v>
      </c>
      <c r="F967" s="1" t="s">
        <v>362</v>
      </c>
      <c r="G967" s="4">
        <v>0</v>
      </c>
      <c r="H967" s="4">
        <v>0</v>
      </c>
      <c r="I967" s="4">
        <v>0</v>
      </c>
      <c r="J967" s="4">
        <v>0</v>
      </c>
      <c r="K967" s="4">
        <v>0</v>
      </c>
      <c r="L967" s="4">
        <v>12635.87</v>
      </c>
      <c r="M967" s="4">
        <v>24054.880000000001</v>
      </c>
      <c r="N967" s="24">
        <f>IF(AND(B967="60",C967="32"),(J967/'FD Date'!$B$4*'FD Date'!$B$6+K967),(J967/Date!$B$4*Date!$B$6+K967))</f>
        <v>0</v>
      </c>
      <c r="O967" s="24">
        <f t="shared" si="85"/>
        <v>0</v>
      </c>
      <c r="P967" s="24">
        <f>K967/Date!$B$2*Date!$B$3+K967</f>
        <v>0</v>
      </c>
      <c r="Q967" s="24">
        <f>J967*Date!$B$3+K967</f>
        <v>0</v>
      </c>
      <c r="R967" s="24">
        <f t="shared" si="86"/>
        <v>0</v>
      </c>
      <c r="S967" s="24">
        <f>J967/2*Date!$B$7+K967</f>
        <v>0</v>
      </c>
      <c r="T967" s="24">
        <f t="shared" si="87"/>
        <v>0</v>
      </c>
      <c r="U967" s="24">
        <f t="shared" si="88"/>
        <v>0</v>
      </c>
      <c r="V967" s="4">
        <v>0</v>
      </c>
      <c r="W967" s="4"/>
      <c r="X967" s="28" t="str">
        <f t="shared" si="89"/>
        <v>CHOOSE FORMULA</v>
      </c>
      <c r="Y967" s="4"/>
      <c r="Z967" s="4">
        <v>0</v>
      </c>
    </row>
    <row r="968" spans="1:26">
      <c r="A968" s="1" t="s">
        <v>6</v>
      </c>
      <c r="B968" s="1" t="s">
        <v>516</v>
      </c>
      <c r="C968" s="1" t="s">
        <v>530</v>
      </c>
      <c r="D968" s="1" t="s">
        <v>284</v>
      </c>
      <c r="E968" s="1" t="s">
        <v>8</v>
      </c>
      <c r="F968" s="1" t="s">
        <v>285</v>
      </c>
      <c r="G968" s="4">
        <v>0</v>
      </c>
      <c r="H968" s="4">
        <v>0</v>
      </c>
      <c r="I968" s="4">
        <v>0</v>
      </c>
      <c r="J968" s="4">
        <v>0</v>
      </c>
      <c r="K968" s="4">
        <v>0</v>
      </c>
      <c r="L968" s="4">
        <v>343.53</v>
      </c>
      <c r="M968" s="4">
        <v>447.95</v>
      </c>
      <c r="N968" s="24">
        <f>IF(AND(B968="60",C968="32"),(J968/'FD Date'!$B$4*'FD Date'!$B$6+K968),(J968/Date!$B$4*Date!$B$6+K968))</f>
        <v>0</v>
      </c>
      <c r="O968" s="24">
        <f t="shared" si="85"/>
        <v>0</v>
      </c>
      <c r="P968" s="24">
        <f>K968/Date!$B$2*Date!$B$3+K968</f>
        <v>0</v>
      </c>
      <c r="Q968" s="24">
        <f>J968*Date!$B$3+K968</f>
        <v>0</v>
      </c>
      <c r="R968" s="24">
        <f t="shared" si="86"/>
        <v>0</v>
      </c>
      <c r="S968" s="24">
        <f>J968/2*Date!$B$7+K968</f>
        <v>0</v>
      </c>
      <c r="T968" s="24">
        <f t="shared" si="87"/>
        <v>0</v>
      </c>
      <c r="U968" s="24">
        <f t="shared" si="88"/>
        <v>0</v>
      </c>
      <c r="V968" s="4">
        <v>0</v>
      </c>
      <c r="W968" s="4"/>
      <c r="X968" s="28" t="str">
        <f t="shared" si="89"/>
        <v>CHOOSE FORMULA</v>
      </c>
      <c r="Y968" s="4"/>
      <c r="Z968" s="4">
        <v>0</v>
      </c>
    </row>
    <row r="969" spans="1:26">
      <c r="A969" s="1" t="s">
        <v>6</v>
      </c>
      <c r="B969" s="1" t="s">
        <v>516</v>
      </c>
      <c r="C969" s="1" t="s">
        <v>530</v>
      </c>
      <c r="D969" s="1" t="s">
        <v>363</v>
      </c>
      <c r="E969" s="1" t="s">
        <v>8</v>
      </c>
      <c r="F969" s="1" t="s">
        <v>364</v>
      </c>
      <c r="G969" s="4">
        <v>0</v>
      </c>
      <c r="H969" s="4">
        <v>0</v>
      </c>
      <c r="I969" s="4">
        <v>0</v>
      </c>
      <c r="J969" s="4">
        <v>0</v>
      </c>
      <c r="K969" s="4">
        <v>0</v>
      </c>
      <c r="L969" s="4">
        <v>240.84</v>
      </c>
      <c r="M969" s="4">
        <v>689.62</v>
      </c>
      <c r="N969" s="24">
        <f>IF(AND(B969="60",C969="32"),(J969/'FD Date'!$B$4*'FD Date'!$B$6+K969),(J969/Date!$B$4*Date!$B$6+K969))</f>
        <v>0</v>
      </c>
      <c r="O969" s="24">
        <f t="shared" si="85"/>
        <v>0</v>
      </c>
      <c r="P969" s="24">
        <f>K969/Date!$B$2*Date!$B$3+K969</f>
        <v>0</v>
      </c>
      <c r="Q969" s="24">
        <f>J969*Date!$B$3+K969</f>
        <v>0</v>
      </c>
      <c r="R969" s="24">
        <f t="shared" si="86"/>
        <v>0</v>
      </c>
      <c r="S969" s="24">
        <f>J969/2*Date!$B$7+K969</f>
        <v>0</v>
      </c>
      <c r="T969" s="24">
        <f t="shared" si="87"/>
        <v>0</v>
      </c>
      <c r="U969" s="24">
        <f t="shared" si="88"/>
        <v>0</v>
      </c>
      <c r="V969" s="4">
        <v>0</v>
      </c>
      <c r="W969" s="4"/>
      <c r="X969" s="28" t="str">
        <f t="shared" si="89"/>
        <v>CHOOSE FORMULA</v>
      </c>
      <c r="Y969" s="4"/>
      <c r="Z969" s="4">
        <v>0</v>
      </c>
    </row>
    <row r="970" spans="1:26">
      <c r="A970" s="1" t="s">
        <v>6</v>
      </c>
      <c r="B970" s="1" t="s">
        <v>516</v>
      </c>
      <c r="C970" s="1" t="s">
        <v>530</v>
      </c>
      <c r="D970" s="1" t="s">
        <v>365</v>
      </c>
      <c r="E970" s="1" t="s">
        <v>8</v>
      </c>
      <c r="F970" s="1" t="s">
        <v>366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3992.36</v>
      </c>
      <c r="M970" s="4">
        <v>6587.34</v>
      </c>
      <c r="N970" s="24">
        <f>IF(AND(B970="60",C970="32"),(J970/'FD Date'!$B$4*'FD Date'!$B$6+K970),(J970/Date!$B$4*Date!$B$6+K970))</f>
        <v>0</v>
      </c>
      <c r="O970" s="24">
        <f t="shared" si="85"/>
        <v>0</v>
      </c>
      <c r="P970" s="24">
        <f>K970/Date!$B$2*Date!$B$3+K970</f>
        <v>0</v>
      </c>
      <c r="Q970" s="24">
        <f>J970*Date!$B$3+K970</f>
        <v>0</v>
      </c>
      <c r="R970" s="24">
        <f t="shared" si="86"/>
        <v>0</v>
      </c>
      <c r="S970" s="24">
        <f>J970/2*Date!$B$7+K970</f>
        <v>0</v>
      </c>
      <c r="T970" s="24">
        <f t="shared" si="87"/>
        <v>0</v>
      </c>
      <c r="U970" s="24">
        <f t="shared" si="88"/>
        <v>0</v>
      </c>
      <c r="V970" s="4">
        <v>0</v>
      </c>
      <c r="W970" s="4"/>
      <c r="X970" s="28" t="str">
        <f t="shared" si="89"/>
        <v>CHOOSE FORMULA</v>
      </c>
      <c r="Y970" s="4"/>
      <c r="Z970" s="4">
        <v>0</v>
      </c>
    </row>
    <row r="971" spans="1:26">
      <c r="A971" s="1" t="s">
        <v>6</v>
      </c>
      <c r="B971" s="1" t="s">
        <v>516</v>
      </c>
      <c r="C971" s="1" t="s">
        <v>530</v>
      </c>
      <c r="D971" s="1" t="s">
        <v>367</v>
      </c>
      <c r="E971" s="1" t="s">
        <v>8</v>
      </c>
      <c r="F971" s="1" t="s">
        <v>368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768.83</v>
      </c>
      <c r="M971" s="4">
        <v>1380.23</v>
      </c>
      <c r="N971" s="24">
        <f>IF(AND(B971="60",C971="32"),(J971/'FD Date'!$B$4*'FD Date'!$B$6+K971),(J971/Date!$B$4*Date!$B$6+K971))</f>
        <v>0</v>
      </c>
      <c r="O971" s="24">
        <f t="shared" si="85"/>
        <v>0</v>
      </c>
      <c r="P971" s="24">
        <f>K971/Date!$B$2*Date!$B$3+K971</f>
        <v>0</v>
      </c>
      <c r="Q971" s="24">
        <f>J971*Date!$B$3+K971</f>
        <v>0</v>
      </c>
      <c r="R971" s="24">
        <f t="shared" si="86"/>
        <v>0</v>
      </c>
      <c r="S971" s="24">
        <f>J971/2*Date!$B$7+K971</f>
        <v>0</v>
      </c>
      <c r="T971" s="24">
        <f t="shared" si="87"/>
        <v>0</v>
      </c>
      <c r="U971" s="24">
        <f t="shared" si="88"/>
        <v>0</v>
      </c>
      <c r="V971" s="4">
        <v>0</v>
      </c>
      <c r="W971" s="4"/>
      <c r="X971" s="28" t="str">
        <f t="shared" si="89"/>
        <v>CHOOSE FORMULA</v>
      </c>
      <c r="Y971" s="4"/>
      <c r="Z971" s="4">
        <v>0</v>
      </c>
    </row>
    <row r="972" spans="1:26">
      <c r="A972" s="1" t="s">
        <v>6</v>
      </c>
      <c r="B972" s="1" t="s">
        <v>516</v>
      </c>
      <c r="C972" s="1" t="s">
        <v>530</v>
      </c>
      <c r="D972" s="1" t="s">
        <v>371</v>
      </c>
      <c r="E972" s="1" t="s">
        <v>8</v>
      </c>
      <c r="F972" s="1" t="s">
        <v>402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5012.67</v>
      </c>
      <c r="M972" s="4">
        <v>6816.22</v>
      </c>
      <c r="N972" s="24">
        <f>IF(AND(B972="60",C972="32"),(J972/'FD Date'!$B$4*'FD Date'!$B$6+K972),(J972/Date!$B$4*Date!$B$6+K972))</f>
        <v>0</v>
      </c>
      <c r="O972" s="24">
        <f t="shared" si="85"/>
        <v>0</v>
      </c>
      <c r="P972" s="24">
        <f>K972/Date!$B$2*Date!$B$3+K972</f>
        <v>0</v>
      </c>
      <c r="Q972" s="24">
        <f>J972*Date!$B$3+K972</f>
        <v>0</v>
      </c>
      <c r="R972" s="24">
        <f t="shared" si="86"/>
        <v>0</v>
      </c>
      <c r="S972" s="24">
        <f>J972/2*Date!$B$7+K972</f>
        <v>0</v>
      </c>
      <c r="T972" s="24">
        <f t="shared" si="87"/>
        <v>0</v>
      </c>
      <c r="U972" s="24">
        <f t="shared" si="88"/>
        <v>0</v>
      </c>
      <c r="V972" s="4">
        <v>0</v>
      </c>
      <c r="W972" s="4"/>
      <c r="X972" s="28" t="str">
        <f t="shared" si="89"/>
        <v>CHOOSE FORMULA</v>
      </c>
      <c r="Y972" s="4"/>
      <c r="Z972" s="4">
        <v>0</v>
      </c>
    </row>
    <row r="973" spans="1:26">
      <c r="A973" s="1" t="s">
        <v>6</v>
      </c>
      <c r="B973" s="1" t="s">
        <v>516</v>
      </c>
      <c r="C973" s="1" t="s">
        <v>530</v>
      </c>
      <c r="D973" s="1" t="s">
        <v>292</v>
      </c>
      <c r="E973" s="1" t="s">
        <v>8</v>
      </c>
      <c r="F973" s="1" t="s">
        <v>293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24">
        <f>IF(AND(B973="60",C973="32"),(J973/'FD Date'!$B$4*'FD Date'!$B$6+K973),(J973/Date!$B$4*Date!$B$6+K973))</f>
        <v>0</v>
      </c>
      <c r="O973" s="24">
        <f t="shared" si="85"/>
        <v>0</v>
      </c>
      <c r="P973" s="24">
        <f>K973/Date!$B$2*Date!$B$3+K973</f>
        <v>0</v>
      </c>
      <c r="Q973" s="24">
        <f>J973*Date!$B$3+K973</f>
        <v>0</v>
      </c>
      <c r="R973" s="24">
        <f t="shared" si="86"/>
        <v>0</v>
      </c>
      <c r="S973" s="24">
        <f>J973/2*Date!$B$7+K973</f>
        <v>0</v>
      </c>
      <c r="T973" s="24">
        <f t="shared" si="87"/>
        <v>0</v>
      </c>
      <c r="U973" s="24">
        <f t="shared" si="88"/>
        <v>0</v>
      </c>
      <c r="V973" s="4">
        <v>0</v>
      </c>
      <c r="W973" s="4"/>
      <c r="X973" s="28" t="str">
        <f t="shared" si="89"/>
        <v>CHOOSE FORMULA</v>
      </c>
      <c r="Y973" s="4"/>
      <c r="Z973" s="4">
        <v>0</v>
      </c>
    </row>
    <row r="974" spans="1:26">
      <c r="A974" s="1" t="s">
        <v>6</v>
      </c>
      <c r="B974" s="1" t="s">
        <v>516</v>
      </c>
      <c r="C974" s="1" t="s">
        <v>530</v>
      </c>
      <c r="D974" s="1" t="s">
        <v>375</v>
      </c>
      <c r="E974" s="1" t="s">
        <v>8</v>
      </c>
      <c r="F974" s="1" t="s">
        <v>376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  <c r="N974" s="24">
        <f>IF(AND(B974="60",C974="32"),(J974/'FD Date'!$B$4*'FD Date'!$B$6+K974),(J974/Date!$B$4*Date!$B$6+K974))</f>
        <v>0</v>
      </c>
      <c r="O974" s="24">
        <f t="shared" si="85"/>
        <v>0</v>
      </c>
      <c r="P974" s="24">
        <f>K974/Date!$B$2*Date!$B$3+K974</f>
        <v>0</v>
      </c>
      <c r="Q974" s="24">
        <f>J974*Date!$B$3+K974</f>
        <v>0</v>
      </c>
      <c r="R974" s="24">
        <f t="shared" si="86"/>
        <v>0</v>
      </c>
      <c r="S974" s="24">
        <f>J974/2*Date!$B$7+K974</f>
        <v>0</v>
      </c>
      <c r="T974" s="24">
        <f t="shared" si="87"/>
        <v>0</v>
      </c>
      <c r="U974" s="24">
        <f t="shared" si="88"/>
        <v>0</v>
      </c>
      <c r="V974" s="4">
        <v>0</v>
      </c>
      <c r="W974" s="4"/>
      <c r="X974" s="28" t="str">
        <f t="shared" si="89"/>
        <v>CHOOSE FORMULA</v>
      </c>
      <c r="Y974" s="4"/>
      <c r="Z974" s="4">
        <v>0</v>
      </c>
    </row>
    <row r="975" spans="1:26">
      <c r="A975" s="1" t="s">
        <v>6</v>
      </c>
      <c r="B975" s="1" t="s">
        <v>516</v>
      </c>
      <c r="C975" s="1" t="s">
        <v>530</v>
      </c>
      <c r="D975" s="1" t="s">
        <v>375</v>
      </c>
      <c r="E975" s="1" t="s">
        <v>13</v>
      </c>
      <c r="F975" s="1" t="s">
        <v>440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24">
        <f>IF(AND(B975="60",C975="32"),(J975/'FD Date'!$B$4*'FD Date'!$B$6+K975),(J975/Date!$B$4*Date!$B$6+K975))</f>
        <v>0</v>
      </c>
      <c r="O975" s="24">
        <f t="shared" si="85"/>
        <v>0</v>
      </c>
      <c r="P975" s="24">
        <f>K975/Date!$B$2*Date!$B$3+K975</f>
        <v>0</v>
      </c>
      <c r="Q975" s="24">
        <f>J975*Date!$B$3+K975</f>
        <v>0</v>
      </c>
      <c r="R975" s="24">
        <f t="shared" si="86"/>
        <v>0</v>
      </c>
      <c r="S975" s="24">
        <f>J975/2*Date!$B$7+K975</f>
        <v>0</v>
      </c>
      <c r="T975" s="24">
        <f t="shared" si="87"/>
        <v>0</v>
      </c>
      <c r="U975" s="24">
        <f t="shared" si="88"/>
        <v>0</v>
      </c>
      <c r="V975" s="4">
        <v>0</v>
      </c>
      <c r="W975" s="4"/>
      <c r="X975" s="28" t="str">
        <f t="shared" si="89"/>
        <v>CHOOSE FORMULA</v>
      </c>
      <c r="Y975" s="4"/>
      <c r="Z975" s="4">
        <v>0</v>
      </c>
    </row>
    <row r="976" spans="1:26">
      <c r="A976" s="1" t="s">
        <v>6</v>
      </c>
      <c r="B976" s="1" t="s">
        <v>516</v>
      </c>
      <c r="C976" s="1" t="s">
        <v>530</v>
      </c>
      <c r="D976" s="1" t="s">
        <v>297</v>
      </c>
      <c r="E976" s="1" t="s">
        <v>8</v>
      </c>
      <c r="F976" s="1" t="s">
        <v>298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  <c r="N976" s="24">
        <f>IF(AND(B976="60",C976="32"),(J976/'FD Date'!$B$4*'FD Date'!$B$6+K976),(J976/Date!$B$4*Date!$B$6+K976))</f>
        <v>0</v>
      </c>
      <c r="O976" s="24">
        <f t="shared" si="85"/>
        <v>0</v>
      </c>
      <c r="P976" s="24">
        <f>K976/Date!$B$2*Date!$B$3+K976</f>
        <v>0</v>
      </c>
      <c r="Q976" s="24">
        <f>J976*Date!$B$3+K976</f>
        <v>0</v>
      </c>
      <c r="R976" s="24">
        <f t="shared" si="86"/>
        <v>0</v>
      </c>
      <c r="S976" s="24">
        <f>J976/2*Date!$B$7+K976</f>
        <v>0</v>
      </c>
      <c r="T976" s="24">
        <f t="shared" si="87"/>
        <v>0</v>
      </c>
      <c r="U976" s="24">
        <f t="shared" si="88"/>
        <v>0</v>
      </c>
      <c r="V976" s="4">
        <v>0</v>
      </c>
      <c r="W976" s="4"/>
      <c r="X976" s="28" t="str">
        <f t="shared" si="89"/>
        <v>CHOOSE FORMULA</v>
      </c>
      <c r="Y976" s="4"/>
      <c r="Z976" s="4">
        <v>0</v>
      </c>
    </row>
    <row r="977" spans="1:26">
      <c r="A977" s="1" t="s">
        <v>6</v>
      </c>
      <c r="B977" s="1" t="s">
        <v>516</v>
      </c>
      <c r="C977" s="1" t="s">
        <v>530</v>
      </c>
      <c r="D977" s="1" t="s">
        <v>457</v>
      </c>
      <c r="E977" s="1" t="s">
        <v>8</v>
      </c>
      <c r="F977" s="1" t="s">
        <v>296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24">
        <f>IF(AND(B977="60",C977="32"),(J977/'FD Date'!$B$4*'FD Date'!$B$6+K977),(J977/Date!$B$4*Date!$B$6+K977))</f>
        <v>0</v>
      </c>
      <c r="O977" s="24">
        <f t="shared" si="85"/>
        <v>0</v>
      </c>
      <c r="P977" s="24">
        <f>K977/Date!$B$2*Date!$B$3+K977</f>
        <v>0</v>
      </c>
      <c r="Q977" s="24">
        <f>J977*Date!$B$3+K977</f>
        <v>0</v>
      </c>
      <c r="R977" s="24">
        <f t="shared" si="86"/>
        <v>0</v>
      </c>
      <c r="S977" s="24">
        <f>J977/2*Date!$B$7+K977</f>
        <v>0</v>
      </c>
      <c r="T977" s="24">
        <f t="shared" si="87"/>
        <v>0</v>
      </c>
      <c r="U977" s="24">
        <f t="shared" si="88"/>
        <v>0</v>
      </c>
      <c r="V977" s="4">
        <v>0</v>
      </c>
      <c r="W977" s="4"/>
      <c r="X977" s="28" t="str">
        <f t="shared" si="89"/>
        <v>CHOOSE FORMULA</v>
      </c>
      <c r="Y977" s="4"/>
      <c r="Z977" s="4">
        <v>0</v>
      </c>
    </row>
    <row r="978" spans="1:26">
      <c r="A978" s="1" t="s">
        <v>6</v>
      </c>
      <c r="B978" s="1" t="s">
        <v>516</v>
      </c>
      <c r="C978" s="1" t="s">
        <v>530</v>
      </c>
      <c r="D978" s="1" t="s">
        <v>301</v>
      </c>
      <c r="E978" s="1" t="s">
        <v>8</v>
      </c>
      <c r="F978" s="1" t="s">
        <v>302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4">
        <v>344.79</v>
      </c>
      <c r="M978" s="4">
        <v>3726.62</v>
      </c>
      <c r="N978" s="24">
        <f>IF(AND(B978="60",C978="32"),(J978/'FD Date'!$B$4*'FD Date'!$B$6+K978),(J978/Date!$B$4*Date!$B$6+K978))</f>
        <v>0</v>
      </c>
      <c r="O978" s="24">
        <f t="shared" si="85"/>
        <v>0</v>
      </c>
      <c r="P978" s="24">
        <f>K978/Date!$B$2*Date!$B$3+K978</f>
        <v>0</v>
      </c>
      <c r="Q978" s="24">
        <f>J978*Date!$B$3+K978</f>
        <v>0</v>
      </c>
      <c r="R978" s="24">
        <f t="shared" si="86"/>
        <v>0</v>
      </c>
      <c r="S978" s="24">
        <f>J978/2*Date!$B$7+K978</f>
        <v>0</v>
      </c>
      <c r="T978" s="24">
        <f t="shared" si="87"/>
        <v>0</v>
      </c>
      <c r="U978" s="24">
        <f t="shared" si="88"/>
        <v>0</v>
      </c>
      <c r="V978" s="4">
        <v>0</v>
      </c>
      <c r="W978" s="4"/>
      <c r="X978" s="28" t="str">
        <f t="shared" si="89"/>
        <v>CHOOSE FORMULA</v>
      </c>
      <c r="Y978" s="4"/>
      <c r="Z978" s="4">
        <v>0</v>
      </c>
    </row>
    <row r="979" spans="1:26">
      <c r="A979" s="1" t="s">
        <v>6</v>
      </c>
      <c r="B979" s="1" t="s">
        <v>516</v>
      </c>
      <c r="C979" s="1" t="s">
        <v>530</v>
      </c>
      <c r="D979" s="1" t="s">
        <v>303</v>
      </c>
      <c r="E979" s="1" t="s">
        <v>8</v>
      </c>
      <c r="F979" s="1" t="s">
        <v>304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4">
        <v>30</v>
      </c>
      <c r="M979" s="4">
        <v>120</v>
      </c>
      <c r="N979" s="24">
        <f>IF(AND(B979="60",C979="32"),(J979/'FD Date'!$B$4*'FD Date'!$B$6+K979),(J979/Date!$B$4*Date!$B$6+K979))</f>
        <v>0</v>
      </c>
      <c r="O979" s="24">
        <f t="shared" si="85"/>
        <v>0</v>
      </c>
      <c r="P979" s="24">
        <f>K979/Date!$B$2*Date!$B$3+K979</f>
        <v>0</v>
      </c>
      <c r="Q979" s="24">
        <f>J979*Date!$B$3+K979</f>
        <v>0</v>
      </c>
      <c r="R979" s="24">
        <f t="shared" si="86"/>
        <v>0</v>
      </c>
      <c r="S979" s="24">
        <f>J979/2*Date!$B$7+K979</f>
        <v>0</v>
      </c>
      <c r="T979" s="24">
        <f t="shared" si="87"/>
        <v>0</v>
      </c>
      <c r="U979" s="24">
        <f t="shared" si="88"/>
        <v>0</v>
      </c>
      <c r="V979" s="4">
        <v>0</v>
      </c>
      <c r="W979" s="4"/>
      <c r="X979" s="28" t="str">
        <f t="shared" si="89"/>
        <v>CHOOSE FORMULA</v>
      </c>
      <c r="Y979" s="4"/>
      <c r="Z979" s="4">
        <v>0</v>
      </c>
    </row>
    <row r="980" spans="1:26">
      <c r="A980" s="1" t="s">
        <v>6</v>
      </c>
      <c r="B980" s="1" t="s">
        <v>516</v>
      </c>
      <c r="C980" s="1" t="s">
        <v>530</v>
      </c>
      <c r="D980" s="1" t="s">
        <v>305</v>
      </c>
      <c r="E980" s="1" t="s">
        <v>8</v>
      </c>
      <c r="F980" s="1" t="s">
        <v>306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3794</v>
      </c>
      <c r="M980" s="4">
        <v>4354</v>
      </c>
      <c r="N980" s="24">
        <f>IF(AND(B980="60",C980="32"),(J980/'FD Date'!$B$4*'FD Date'!$B$6+K980),(J980/Date!$B$4*Date!$B$6+K980))</f>
        <v>0</v>
      </c>
      <c r="O980" s="24">
        <f t="shared" si="85"/>
        <v>0</v>
      </c>
      <c r="P980" s="24">
        <f>K980/Date!$B$2*Date!$B$3+K980</f>
        <v>0</v>
      </c>
      <c r="Q980" s="24">
        <f>J980*Date!$B$3+K980</f>
        <v>0</v>
      </c>
      <c r="R980" s="24">
        <f t="shared" si="86"/>
        <v>0</v>
      </c>
      <c r="S980" s="24">
        <f>J980/2*Date!$B$7+K980</f>
        <v>0</v>
      </c>
      <c r="T980" s="24">
        <f t="shared" si="87"/>
        <v>0</v>
      </c>
      <c r="U980" s="24">
        <f t="shared" si="88"/>
        <v>0</v>
      </c>
      <c r="V980" s="4">
        <v>0</v>
      </c>
      <c r="W980" s="4"/>
      <c r="X980" s="28" t="str">
        <f t="shared" si="89"/>
        <v>CHOOSE FORMULA</v>
      </c>
      <c r="Y980" s="4"/>
      <c r="Z980" s="4">
        <v>0</v>
      </c>
    </row>
    <row r="981" spans="1:26">
      <c r="A981" s="1" t="s">
        <v>6</v>
      </c>
      <c r="B981" s="1" t="s">
        <v>516</v>
      </c>
      <c r="C981" s="1" t="s">
        <v>530</v>
      </c>
      <c r="D981" s="1" t="s">
        <v>313</v>
      </c>
      <c r="E981" s="1" t="s">
        <v>8</v>
      </c>
      <c r="F981" s="1" t="s">
        <v>314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24">
        <f>IF(AND(B981="60",C981="32"),(J981/'FD Date'!$B$4*'FD Date'!$B$6+K981),(J981/Date!$B$4*Date!$B$6+K981))</f>
        <v>0</v>
      </c>
      <c r="O981" s="24">
        <f t="shared" si="85"/>
        <v>0</v>
      </c>
      <c r="P981" s="24">
        <f>K981/Date!$B$2*Date!$B$3+K981</f>
        <v>0</v>
      </c>
      <c r="Q981" s="24">
        <f>J981*Date!$B$3+K981</f>
        <v>0</v>
      </c>
      <c r="R981" s="24">
        <f t="shared" si="86"/>
        <v>0</v>
      </c>
      <c r="S981" s="24">
        <f>J981/2*Date!$B$7+K981</f>
        <v>0</v>
      </c>
      <c r="T981" s="24">
        <f t="shared" si="87"/>
        <v>0</v>
      </c>
      <c r="U981" s="24">
        <f t="shared" si="88"/>
        <v>0</v>
      </c>
      <c r="V981" s="4">
        <v>0</v>
      </c>
      <c r="W981" s="4"/>
      <c r="X981" s="28" t="str">
        <f t="shared" si="89"/>
        <v>CHOOSE FORMULA</v>
      </c>
      <c r="Y981" s="4"/>
      <c r="Z981" s="4">
        <v>0</v>
      </c>
    </row>
    <row r="982" spans="1:26">
      <c r="A982" s="1" t="s">
        <v>6</v>
      </c>
      <c r="B982" s="1" t="s">
        <v>516</v>
      </c>
      <c r="C982" s="1" t="s">
        <v>532</v>
      </c>
      <c r="D982" s="1" t="s">
        <v>315</v>
      </c>
      <c r="E982" s="1" t="s">
        <v>13</v>
      </c>
      <c r="F982" s="1" t="s">
        <v>316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4">
        <v>13640.17</v>
      </c>
      <c r="M982" s="4">
        <v>17454.490000000002</v>
      </c>
      <c r="N982" s="24">
        <f>IF(AND(B982="60",C982="32"),(J982/'FD Date'!$B$4*'FD Date'!$B$6+K982),(J982/Date!$B$4*Date!$B$6+K982))</f>
        <v>0</v>
      </c>
      <c r="O982" s="24">
        <f t="shared" si="85"/>
        <v>0</v>
      </c>
      <c r="P982" s="24">
        <f>K982/Date!$B$2*Date!$B$3+K982</f>
        <v>0</v>
      </c>
      <c r="Q982" s="24">
        <f>J982*Date!$B$3+K982</f>
        <v>0</v>
      </c>
      <c r="R982" s="24">
        <f t="shared" si="86"/>
        <v>0</v>
      </c>
      <c r="S982" s="24">
        <f>J982/2*Date!$B$7+K982</f>
        <v>0</v>
      </c>
      <c r="T982" s="24">
        <f t="shared" si="87"/>
        <v>0</v>
      </c>
      <c r="U982" s="24">
        <f t="shared" si="88"/>
        <v>0</v>
      </c>
      <c r="V982" s="4">
        <v>0</v>
      </c>
      <c r="W982" s="4"/>
      <c r="X982" s="28" t="str">
        <f t="shared" si="89"/>
        <v>CHOOSE FORMULA</v>
      </c>
      <c r="Y982" s="4"/>
      <c r="Z982" s="4">
        <v>0</v>
      </c>
    </row>
    <row r="983" spans="1:26">
      <c r="A983" s="1" t="s">
        <v>6</v>
      </c>
      <c r="B983" s="1" t="s">
        <v>516</v>
      </c>
      <c r="C983" s="1" t="s">
        <v>532</v>
      </c>
      <c r="D983" s="1" t="s">
        <v>315</v>
      </c>
      <c r="E983" s="1" t="s">
        <v>15</v>
      </c>
      <c r="F983" s="1" t="s">
        <v>317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4">
        <v>1185</v>
      </c>
      <c r="M983" s="4">
        <v>1185</v>
      </c>
      <c r="N983" s="24">
        <f>IF(AND(B983="60",C983="32"),(J983/'FD Date'!$B$4*'FD Date'!$B$6+K983),(J983/Date!$B$4*Date!$B$6+K983))</f>
        <v>0</v>
      </c>
      <c r="O983" s="24">
        <f t="shared" si="85"/>
        <v>0</v>
      </c>
      <c r="P983" s="24">
        <f>K983/Date!$B$2*Date!$B$3+K983</f>
        <v>0</v>
      </c>
      <c r="Q983" s="24">
        <f>J983*Date!$B$3+K983</f>
        <v>0</v>
      </c>
      <c r="R983" s="24">
        <f t="shared" si="86"/>
        <v>0</v>
      </c>
      <c r="S983" s="24">
        <f>J983/2*Date!$B$7+K983</f>
        <v>0</v>
      </c>
      <c r="T983" s="24">
        <f t="shared" si="87"/>
        <v>0</v>
      </c>
      <c r="U983" s="24">
        <f t="shared" si="88"/>
        <v>0</v>
      </c>
      <c r="V983" s="4">
        <v>0</v>
      </c>
      <c r="W983" s="4"/>
      <c r="X983" s="28" t="str">
        <f t="shared" si="89"/>
        <v>CHOOSE FORMULA</v>
      </c>
      <c r="Y983" s="4"/>
      <c r="Z983" s="4">
        <v>0</v>
      </c>
    </row>
    <row r="984" spans="1:26">
      <c r="A984" s="1" t="s">
        <v>6</v>
      </c>
      <c r="B984" s="1" t="s">
        <v>516</v>
      </c>
      <c r="C984" s="1" t="s">
        <v>532</v>
      </c>
      <c r="D984" s="1" t="s">
        <v>318</v>
      </c>
      <c r="E984" s="1" t="s">
        <v>8</v>
      </c>
      <c r="F984" s="1" t="s">
        <v>319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767010.2</v>
      </c>
      <c r="M984" s="4">
        <v>1174111.94</v>
      </c>
      <c r="N984" s="24">
        <f>IF(AND(B984="60",C984="32"),(J984/'FD Date'!$B$4*'FD Date'!$B$6+K984),(J984/Date!$B$4*Date!$B$6+K984))</f>
        <v>0</v>
      </c>
      <c r="O984" s="24">
        <f t="shared" si="85"/>
        <v>0</v>
      </c>
      <c r="P984" s="24">
        <f>K984/Date!$B$2*Date!$B$3+K984</f>
        <v>0</v>
      </c>
      <c r="Q984" s="24">
        <f>J984*Date!$B$3+K984</f>
        <v>0</v>
      </c>
      <c r="R984" s="24">
        <f t="shared" si="86"/>
        <v>0</v>
      </c>
      <c r="S984" s="24">
        <f>J984/2*Date!$B$7+K984</f>
        <v>0</v>
      </c>
      <c r="T984" s="24">
        <f t="shared" si="87"/>
        <v>0</v>
      </c>
      <c r="U984" s="24">
        <f t="shared" si="88"/>
        <v>0</v>
      </c>
      <c r="V984" s="4">
        <v>0</v>
      </c>
      <c r="W984" s="4"/>
      <c r="X984" s="28" t="str">
        <f t="shared" si="89"/>
        <v>CHOOSE FORMULA</v>
      </c>
      <c r="Y984" s="4"/>
      <c r="Z984" s="4">
        <v>0</v>
      </c>
    </row>
    <row r="985" spans="1:26">
      <c r="A985" s="1" t="s">
        <v>6</v>
      </c>
      <c r="B985" s="1" t="s">
        <v>516</v>
      </c>
      <c r="C985" s="1" t="s">
        <v>532</v>
      </c>
      <c r="D985" s="1" t="s">
        <v>318</v>
      </c>
      <c r="E985" s="1" t="s">
        <v>80</v>
      </c>
      <c r="F985" s="1" t="s">
        <v>322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17695.45</v>
      </c>
      <c r="M985" s="4">
        <v>28582.47</v>
      </c>
      <c r="N985" s="24">
        <f>IF(AND(B985="60",C985="32"),(J985/'FD Date'!$B$4*'FD Date'!$B$6+K985),(J985/Date!$B$4*Date!$B$6+K985))</f>
        <v>0</v>
      </c>
      <c r="O985" s="24">
        <f t="shared" si="85"/>
        <v>0</v>
      </c>
      <c r="P985" s="24">
        <f>K985/Date!$B$2*Date!$B$3+K985</f>
        <v>0</v>
      </c>
      <c r="Q985" s="24">
        <f>J985*Date!$B$3+K985</f>
        <v>0</v>
      </c>
      <c r="R985" s="24">
        <f t="shared" si="86"/>
        <v>0</v>
      </c>
      <c r="S985" s="24">
        <f>J985/2*Date!$B$7+K985</f>
        <v>0</v>
      </c>
      <c r="T985" s="24">
        <f t="shared" si="87"/>
        <v>0</v>
      </c>
      <c r="U985" s="24">
        <f t="shared" si="88"/>
        <v>0</v>
      </c>
      <c r="V985" s="4">
        <v>0</v>
      </c>
      <c r="W985" s="4"/>
      <c r="X985" s="28" t="str">
        <f t="shared" si="89"/>
        <v>CHOOSE FORMULA</v>
      </c>
      <c r="Y985" s="4"/>
      <c r="Z985" s="4">
        <v>0</v>
      </c>
    </row>
    <row r="986" spans="1:26">
      <c r="A986" s="1" t="s">
        <v>6</v>
      </c>
      <c r="B986" s="1" t="s">
        <v>516</v>
      </c>
      <c r="C986" s="1" t="s">
        <v>532</v>
      </c>
      <c r="D986" s="1" t="s">
        <v>318</v>
      </c>
      <c r="E986" s="1" t="s">
        <v>84</v>
      </c>
      <c r="F986" s="1" t="s">
        <v>517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4">
        <v>160</v>
      </c>
      <c r="M986" s="4">
        <v>160</v>
      </c>
      <c r="N986" s="24">
        <f>IF(AND(B986="60",C986="32"),(J986/'FD Date'!$B$4*'FD Date'!$B$6+K986),(J986/Date!$B$4*Date!$B$6+K986))</f>
        <v>0</v>
      </c>
      <c r="O986" s="24">
        <f t="shared" si="85"/>
        <v>0</v>
      </c>
      <c r="P986" s="24">
        <f>K986/Date!$B$2*Date!$B$3+K986</f>
        <v>0</v>
      </c>
      <c r="Q986" s="24">
        <f>J986*Date!$B$3+K986</f>
        <v>0</v>
      </c>
      <c r="R986" s="24">
        <f t="shared" si="86"/>
        <v>0</v>
      </c>
      <c r="S986" s="24">
        <f>J986/2*Date!$B$7+K986</f>
        <v>0</v>
      </c>
      <c r="T986" s="24">
        <f t="shared" si="87"/>
        <v>0</v>
      </c>
      <c r="U986" s="24">
        <f t="shared" si="88"/>
        <v>0</v>
      </c>
      <c r="V986" s="4">
        <v>0</v>
      </c>
      <c r="W986" s="4"/>
      <c r="X986" s="28" t="str">
        <f t="shared" si="89"/>
        <v>CHOOSE FORMULA</v>
      </c>
      <c r="Y986" s="4"/>
      <c r="Z986" s="4">
        <v>0</v>
      </c>
    </row>
    <row r="987" spans="1:26">
      <c r="A987" s="1" t="s">
        <v>6</v>
      </c>
      <c r="B987" s="1" t="s">
        <v>516</v>
      </c>
      <c r="C987" s="1" t="s">
        <v>532</v>
      </c>
      <c r="D987" s="1" t="s">
        <v>318</v>
      </c>
      <c r="E987" s="1" t="s">
        <v>86</v>
      </c>
      <c r="F987" s="1" t="s">
        <v>533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2550.34</v>
      </c>
      <c r="M987" s="4">
        <v>4221.87</v>
      </c>
      <c r="N987" s="24">
        <f>IF(AND(B987="60",C987="32"),(J987/'FD Date'!$B$4*'FD Date'!$B$6+K987),(J987/Date!$B$4*Date!$B$6+K987))</f>
        <v>0</v>
      </c>
      <c r="O987" s="24">
        <f t="shared" si="85"/>
        <v>0</v>
      </c>
      <c r="P987" s="24">
        <f>K987/Date!$B$2*Date!$B$3+K987</f>
        <v>0</v>
      </c>
      <c r="Q987" s="24">
        <f>J987*Date!$B$3+K987</f>
        <v>0</v>
      </c>
      <c r="R987" s="24">
        <f t="shared" si="86"/>
        <v>0</v>
      </c>
      <c r="S987" s="24">
        <f>J987/2*Date!$B$7+K987</f>
        <v>0</v>
      </c>
      <c r="T987" s="24">
        <f t="shared" si="87"/>
        <v>0</v>
      </c>
      <c r="U987" s="24">
        <f t="shared" si="88"/>
        <v>0</v>
      </c>
      <c r="V987" s="4">
        <v>0</v>
      </c>
      <c r="W987" s="4"/>
      <c r="X987" s="28" t="str">
        <f t="shared" si="89"/>
        <v>CHOOSE FORMULA</v>
      </c>
      <c r="Y987" s="4"/>
      <c r="Z987" s="4">
        <v>0</v>
      </c>
    </row>
    <row r="988" spans="1:26">
      <c r="A988" s="1" t="s">
        <v>6</v>
      </c>
      <c r="B988" s="1" t="s">
        <v>516</v>
      </c>
      <c r="C988" s="1" t="s">
        <v>532</v>
      </c>
      <c r="D988" s="1" t="s">
        <v>318</v>
      </c>
      <c r="E988" s="1" t="s">
        <v>468</v>
      </c>
      <c r="F988" s="1" t="s">
        <v>469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26427.16</v>
      </c>
      <c r="M988" s="4">
        <v>41923.589999999997</v>
      </c>
      <c r="N988" s="24">
        <f>IF(AND(B988="60",C988="32"),(J988/'FD Date'!$B$4*'FD Date'!$B$6+K988),(J988/Date!$B$4*Date!$B$6+K988))</f>
        <v>0</v>
      </c>
      <c r="O988" s="24">
        <f t="shared" si="85"/>
        <v>0</v>
      </c>
      <c r="P988" s="24">
        <f>K988/Date!$B$2*Date!$B$3+K988</f>
        <v>0</v>
      </c>
      <c r="Q988" s="24">
        <f>J988*Date!$B$3+K988</f>
        <v>0</v>
      </c>
      <c r="R988" s="24">
        <f t="shared" si="86"/>
        <v>0</v>
      </c>
      <c r="S988" s="24">
        <f>J988/2*Date!$B$7+K988</f>
        <v>0</v>
      </c>
      <c r="T988" s="24">
        <f t="shared" si="87"/>
        <v>0</v>
      </c>
      <c r="U988" s="24">
        <f t="shared" si="88"/>
        <v>0</v>
      </c>
      <c r="V988" s="4">
        <v>0</v>
      </c>
      <c r="W988" s="4"/>
      <c r="X988" s="28" t="str">
        <f t="shared" si="89"/>
        <v>CHOOSE FORMULA</v>
      </c>
      <c r="Y988" s="4"/>
      <c r="Z988" s="4">
        <v>0</v>
      </c>
    </row>
    <row r="989" spans="1:26">
      <c r="A989" s="1" t="s">
        <v>6</v>
      </c>
      <c r="B989" s="1" t="s">
        <v>516</v>
      </c>
      <c r="C989" s="1" t="s">
        <v>532</v>
      </c>
      <c r="D989" s="1" t="s">
        <v>318</v>
      </c>
      <c r="E989" s="1" t="s">
        <v>524</v>
      </c>
      <c r="F989" s="1" t="s">
        <v>525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24">
        <f>IF(AND(B989="60",C989="32"),(J989/'FD Date'!$B$4*'FD Date'!$B$6+K989),(J989/Date!$B$4*Date!$B$6+K989))</f>
        <v>0</v>
      </c>
      <c r="O989" s="24">
        <f t="shared" si="85"/>
        <v>0</v>
      </c>
      <c r="P989" s="24">
        <f>K989/Date!$B$2*Date!$B$3+K989</f>
        <v>0</v>
      </c>
      <c r="Q989" s="24">
        <f>J989*Date!$B$3+K989</f>
        <v>0</v>
      </c>
      <c r="R989" s="24">
        <f t="shared" si="86"/>
        <v>0</v>
      </c>
      <c r="S989" s="24">
        <f>J989/2*Date!$B$7+K989</f>
        <v>0</v>
      </c>
      <c r="T989" s="24">
        <f t="shared" si="87"/>
        <v>0</v>
      </c>
      <c r="U989" s="24">
        <f t="shared" si="88"/>
        <v>0</v>
      </c>
      <c r="V989" s="4">
        <v>0</v>
      </c>
      <c r="W989" s="4"/>
      <c r="X989" s="28" t="str">
        <f t="shared" si="89"/>
        <v>CHOOSE FORMULA</v>
      </c>
      <c r="Y989" s="4"/>
      <c r="Z989" s="4">
        <v>0</v>
      </c>
    </row>
    <row r="990" spans="1:26">
      <c r="A990" s="1" t="s">
        <v>6</v>
      </c>
      <c r="B990" s="1" t="s">
        <v>516</v>
      </c>
      <c r="C990" s="1" t="s">
        <v>532</v>
      </c>
      <c r="D990" s="1" t="s">
        <v>318</v>
      </c>
      <c r="E990" s="1" t="s">
        <v>325</v>
      </c>
      <c r="F990" s="1" t="s">
        <v>326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24">
        <f>IF(AND(B990="60",C990="32"),(J990/'FD Date'!$B$4*'FD Date'!$B$6+K990),(J990/Date!$B$4*Date!$B$6+K990))</f>
        <v>0</v>
      </c>
      <c r="O990" s="24">
        <f t="shared" si="85"/>
        <v>0</v>
      </c>
      <c r="P990" s="24">
        <f>K990/Date!$B$2*Date!$B$3+K990</f>
        <v>0</v>
      </c>
      <c r="Q990" s="24">
        <f>J990*Date!$B$3+K990</f>
        <v>0</v>
      </c>
      <c r="R990" s="24">
        <f t="shared" si="86"/>
        <v>0</v>
      </c>
      <c r="S990" s="24">
        <f>J990/2*Date!$B$7+K990</f>
        <v>0</v>
      </c>
      <c r="T990" s="24">
        <f t="shared" si="87"/>
        <v>0</v>
      </c>
      <c r="U990" s="24">
        <f t="shared" si="88"/>
        <v>0</v>
      </c>
      <c r="V990" s="4">
        <v>0</v>
      </c>
      <c r="W990" s="4"/>
      <c r="X990" s="28" t="str">
        <f t="shared" si="89"/>
        <v>CHOOSE FORMULA</v>
      </c>
      <c r="Y990" s="4"/>
      <c r="Z990" s="4">
        <v>0</v>
      </c>
    </row>
    <row r="991" spans="1:26">
      <c r="A991" s="1" t="s">
        <v>6</v>
      </c>
      <c r="B991" s="1" t="s">
        <v>516</v>
      </c>
      <c r="C991" s="1" t="s">
        <v>532</v>
      </c>
      <c r="D991" s="1" t="s">
        <v>327</v>
      </c>
      <c r="E991" s="1" t="s">
        <v>8</v>
      </c>
      <c r="F991" s="1" t="s">
        <v>328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4">
        <v>1562.92</v>
      </c>
      <c r="M991" s="4">
        <v>11537.92</v>
      </c>
      <c r="N991" s="24">
        <f>IF(AND(B991="60",C991="32"),(J991/'FD Date'!$B$4*'FD Date'!$B$6+K991),(J991/Date!$B$4*Date!$B$6+K991))</f>
        <v>0</v>
      </c>
      <c r="O991" s="24">
        <f t="shared" si="85"/>
        <v>0</v>
      </c>
      <c r="P991" s="24">
        <f>K991/Date!$B$2*Date!$B$3+K991</f>
        <v>0</v>
      </c>
      <c r="Q991" s="24">
        <f>J991*Date!$B$3+K991</f>
        <v>0</v>
      </c>
      <c r="R991" s="24">
        <f t="shared" si="86"/>
        <v>0</v>
      </c>
      <c r="S991" s="24">
        <f>J991/2*Date!$B$7+K991</f>
        <v>0</v>
      </c>
      <c r="T991" s="24">
        <f t="shared" si="87"/>
        <v>0</v>
      </c>
      <c r="U991" s="24">
        <f t="shared" si="88"/>
        <v>0</v>
      </c>
      <c r="V991" s="4">
        <v>0</v>
      </c>
      <c r="W991" s="4"/>
      <c r="X991" s="28" t="str">
        <f t="shared" si="89"/>
        <v>CHOOSE FORMULA</v>
      </c>
      <c r="Y991" s="4"/>
      <c r="Z991" s="4">
        <v>0</v>
      </c>
    </row>
    <row r="992" spans="1:26">
      <c r="A992" s="1" t="s">
        <v>6</v>
      </c>
      <c r="B992" s="1" t="s">
        <v>516</v>
      </c>
      <c r="C992" s="1" t="s">
        <v>532</v>
      </c>
      <c r="D992" s="1" t="s">
        <v>329</v>
      </c>
      <c r="E992" s="1" t="s">
        <v>8</v>
      </c>
      <c r="F992" s="1" t="s">
        <v>330</v>
      </c>
      <c r="G992" s="4">
        <v>0</v>
      </c>
      <c r="H992" s="4">
        <v>0</v>
      </c>
      <c r="I992" s="4">
        <v>0</v>
      </c>
      <c r="J992" s="4">
        <v>0</v>
      </c>
      <c r="K992" s="4">
        <v>0</v>
      </c>
      <c r="L992" s="4">
        <v>14485.75</v>
      </c>
      <c r="M992" s="4">
        <v>26357.14</v>
      </c>
      <c r="N992" s="24">
        <f>IF(AND(B992="60",C992="32"),(J992/'FD Date'!$B$4*'FD Date'!$B$6+K992),(J992/Date!$B$4*Date!$B$6+K992))</f>
        <v>0</v>
      </c>
      <c r="O992" s="24">
        <f t="shared" si="85"/>
        <v>0</v>
      </c>
      <c r="P992" s="24">
        <f>K992/Date!$B$2*Date!$B$3+K992</f>
        <v>0</v>
      </c>
      <c r="Q992" s="24">
        <f>J992*Date!$B$3+K992</f>
        <v>0</v>
      </c>
      <c r="R992" s="24">
        <f t="shared" si="86"/>
        <v>0</v>
      </c>
      <c r="S992" s="24">
        <f>J992/2*Date!$B$7+K992</f>
        <v>0</v>
      </c>
      <c r="T992" s="24">
        <f t="shared" si="87"/>
        <v>0</v>
      </c>
      <c r="U992" s="24">
        <f t="shared" si="88"/>
        <v>0</v>
      </c>
      <c r="V992" s="4">
        <v>0</v>
      </c>
      <c r="W992" s="4"/>
      <c r="X992" s="28" t="str">
        <f t="shared" si="89"/>
        <v>CHOOSE FORMULA</v>
      </c>
      <c r="Y992" s="4"/>
      <c r="Z992" s="4">
        <v>0</v>
      </c>
    </row>
    <row r="993" spans="1:26">
      <c r="A993" s="1" t="s">
        <v>6</v>
      </c>
      <c r="B993" s="1" t="s">
        <v>516</v>
      </c>
      <c r="C993" s="1" t="s">
        <v>532</v>
      </c>
      <c r="D993" s="1" t="s">
        <v>329</v>
      </c>
      <c r="E993" s="1" t="s">
        <v>13</v>
      </c>
      <c r="F993" s="1" t="s">
        <v>531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24">
        <f>IF(AND(B993="60",C993="32"),(J993/'FD Date'!$B$4*'FD Date'!$B$6+K993),(J993/Date!$B$4*Date!$B$6+K993))</f>
        <v>0</v>
      </c>
      <c r="O993" s="24">
        <f t="shared" si="85"/>
        <v>0</v>
      </c>
      <c r="P993" s="24">
        <f>K993/Date!$B$2*Date!$B$3+K993</f>
        <v>0</v>
      </c>
      <c r="Q993" s="24">
        <f>J993*Date!$B$3+K993</f>
        <v>0</v>
      </c>
      <c r="R993" s="24">
        <f t="shared" si="86"/>
        <v>0</v>
      </c>
      <c r="S993" s="24">
        <f>J993/2*Date!$B$7+K993</f>
        <v>0</v>
      </c>
      <c r="T993" s="24">
        <f t="shared" si="87"/>
        <v>0</v>
      </c>
      <c r="U993" s="24">
        <f t="shared" si="88"/>
        <v>0</v>
      </c>
      <c r="V993" s="4">
        <v>0</v>
      </c>
      <c r="W993" s="4"/>
      <c r="X993" s="28" t="str">
        <f t="shared" si="89"/>
        <v>CHOOSE FORMULA</v>
      </c>
      <c r="Y993" s="4"/>
      <c r="Z993" s="4">
        <v>0</v>
      </c>
    </row>
    <row r="994" spans="1:26">
      <c r="A994" s="1" t="s">
        <v>6</v>
      </c>
      <c r="B994" s="1" t="s">
        <v>516</v>
      </c>
      <c r="C994" s="1" t="s">
        <v>532</v>
      </c>
      <c r="D994" s="1" t="s">
        <v>331</v>
      </c>
      <c r="E994" s="1" t="s">
        <v>8</v>
      </c>
      <c r="F994" s="1" t="s">
        <v>332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-3288.27</v>
      </c>
      <c r="M994" s="4">
        <v>0</v>
      </c>
      <c r="N994" s="24">
        <f>IF(AND(B994="60",C994="32"),(J994/'FD Date'!$B$4*'FD Date'!$B$6+K994),(J994/Date!$B$4*Date!$B$6+K994))</f>
        <v>0</v>
      </c>
      <c r="O994" s="24">
        <f t="shared" si="85"/>
        <v>0</v>
      </c>
      <c r="P994" s="24">
        <f>K994/Date!$B$2*Date!$B$3+K994</f>
        <v>0</v>
      </c>
      <c r="Q994" s="24">
        <f>J994*Date!$B$3+K994</f>
        <v>0</v>
      </c>
      <c r="R994" s="24">
        <f t="shared" si="86"/>
        <v>0</v>
      </c>
      <c r="S994" s="24">
        <f>J994/2*Date!$B$7+K994</f>
        <v>0</v>
      </c>
      <c r="T994" s="24">
        <f t="shared" si="87"/>
        <v>0</v>
      </c>
      <c r="U994" s="24">
        <f t="shared" si="88"/>
        <v>0</v>
      </c>
      <c r="V994" s="4">
        <v>0</v>
      </c>
      <c r="W994" s="4"/>
      <c r="X994" s="28" t="str">
        <f t="shared" si="89"/>
        <v>CHOOSE FORMULA</v>
      </c>
      <c r="Y994" s="4"/>
      <c r="Z994" s="4">
        <v>0</v>
      </c>
    </row>
    <row r="995" spans="1:26">
      <c r="A995" s="1" t="s">
        <v>6</v>
      </c>
      <c r="B995" s="1" t="s">
        <v>516</v>
      </c>
      <c r="C995" s="1" t="s">
        <v>532</v>
      </c>
      <c r="D995" s="1" t="s">
        <v>331</v>
      </c>
      <c r="E995" s="1" t="s">
        <v>84</v>
      </c>
      <c r="F995" s="1" t="s">
        <v>333</v>
      </c>
      <c r="G995" s="4">
        <v>0</v>
      </c>
      <c r="H995" s="4">
        <v>0</v>
      </c>
      <c r="I995" s="4">
        <v>0</v>
      </c>
      <c r="J995" s="4">
        <v>0</v>
      </c>
      <c r="K995" s="4">
        <v>0</v>
      </c>
      <c r="L995" s="4">
        <v>1132.92</v>
      </c>
      <c r="M995" s="4">
        <v>1804.42</v>
      </c>
      <c r="N995" s="24">
        <f>IF(AND(B995="60",C995="32"),(J995/'FD Date'!$B$4*'FD Date'!$B$6+K995),(J995/Date!$B$4*Date!$B$6+K995))</f>
        <v>0</v>
      </c>
      <c r="O995" s="24">
        <f t="shared" si="85"/>
        <v>0</v>
      </c>
      <c r="P995" s="24">
        <f>K995/Date!$B$2*Date!$B$3+K995</f>
        <v>0</v>
      </c>
      <c r="Q995" s="24">
        <f>J995*Date!$B$3+K995</f>
        <v>0</v>
      </c>
      <c r="R995" s="24">
        <f t="shared" si="86"/>
        <v>0</v>
      </c>
      <c r="S995" s="24">
        <f>J995/2*Date!$B$7+K995</f>
        <v>0</v>
      </c>
      <c r="T995" s="24">
        <f t="shared" si="87"/>
        <v>0</v>
      </c>
      <c r="U995" s="24">
        <f t="shared" si="88"/>
        <v>0</v>
      </c>
      <c r="V995" s="4">
        <v>0</v>
      </c>
      <c r="W995" s="4"/>
      <c r="X995" s="28" t="str">
        <f t="shared" si="89"/>
        <v>CHOOSE FORMULA</v>
      </c>
      <c r="Y995" s="4"/>
      <c r="Z995" s="4">
        <v>0</v>
      </c>
    </row>
    <row r="996" spans="1:26">
      <c r="A996" s="1" t="s">
        <v>6</v>
      </c>
      <c r="B996" s="1" t="s">
        <v>516</v>
      </c>
      <c r="C996" s="1" t="s">
        <v>532</v>
      </c>
      <c r="D996" s="1" t="s">
        <v>331</v>
      </c>
      <c r="E996" s="1" t="s">
        <v>334</v>
      </c>
      <c r="F996" s="1" t="s">
        <v>335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4">
        <v>3074.5</v>
      </c>
      <c r="M996" s="4">
        <v>4939.76</v>
      </c>
      <c r="N996" s="24">
        <f>IF(AND(B996="60",C996="32"),(J996/'FD Date'!$B$4*'FD Date'!$B$6+K996),(J996/Date!$B$4*Date!$B$6+K996))</f>
        <v>0</v>
      </c>
      <c r="O996" s="24">
        <f t="shared" si="85"/>
        <v>0</v>
      </c>
      <c r="P996" s="24">
        <f>K996/Date!$B$2*Date!$B$3+K996</f>
        <v>0</v>
      </c>
      <c r="Q996" s="24">
        <f>J996*Date!$B$3+K996</f>
        <v>0</v>
      </c>
      <c r="R996" s="24">
        <f t="shared" si="86"/>
        <v>0</v>
      </c>
      <c r="S996" s="24">
        <f>J996/2*Date!$B$7+K996</f>
        <v>0</v>
      </c>
      <c r="T996" s="24">
        <f t="shared" si="87"/>
        <v>0</v>
      </c>
      <c r="U996" s="24">
        <f t="shared" si="88"/>
        <v>0</v>
      </c>
      <c r="V996" s="4">
        <v>0</v>
      </c>
      <c r="W996" s="4"/>
      <c r="X996" s="28" t="str">
        <f t="shared" si="89"/>
        <v>CHOOSE FORMULA</v>
      </c>
      <c r="Y996" s="4"/>
      <c r="Z996" s="4">
        <v>0</v>
      </c>
    </row>
    <row r="997" spans="1:26">
      <c r="A997" s="1" t="s">
        <v>6</v>
      </c>
      <c r="B997" s="1" t="s">
        <v>516</v>
      </c>
      <c r="C997" s="1" t="s">
        <v>532</v>
      </c>
      <c r="D997" s="1" t="s">
        <v>331</v>
      </c>
      <c r="E997" s="1" t="s">
        <v>336</v>
      </c>
      <c r="F997" s="1" t="s">
        <v>337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79868.12</v>
      </c>
      <c r="M997" s="4">
        <v>127125.84</v>
      </c>
      <c r="N997" s="24">
        <f>IF(AND(B997="60",C997="32"),(J997/'FD Date'!$B$4*'FD Date'!$B$6+K997),(J997/Date!$B$4*Date!$B$6+K997))</f>
        <v>0</v>
      </c>
      <c r="O997" s="24">
        <f t="shared" si="85"/>
        <v>0</v>
      </c>
      <c r="P997" s="24">
        <f>K997/Date!$B$2*Date!$B$3+K997</f>
        <v>0</v>
      </c>
      <c r="Q997" s="24">
        <f>J997*Date!$B$3+K997</f>
        <v>0</v>
      </c>
      <c r="R997" s="24">
        <f t="shared" si="86"/>
        <v>0</v>
      </c>
      <c r="S997" s="24">
        <f>J997/2*Date!$B$7+K997</f>
        <v>0</v>
      </c>
      <c r="T997" s="24">
        <f t="shared" si="87"/>
        <v>0</v>
      </c>
      <c r="U997" s="24">
        <f t="shared" si="88"/>
        <v>0</v>
      </c>
      <c r="V997" s="4">
        <v>0</v>
      </c>
      <c r="W997" s="4"/>
      <c r="X997" s="28" t="str">
        <f t="shared" si="89"/>
        <v>CHOOSE FORMULA</v>
      </c>
      <c r="Y997" s="4"/>
      <c r="Z997" s="4">
        <v>0</v>
      </c>
    </row>
    <row r="998" spans="1:26">
      <c r="A998" s="1" t="s">
        <v>6</v>
      </c>
      <c r="B998" s="1" t="s">
        <v>516</v>
      </c>
      <c r="C998" s="1" t="s">
        <v>532</v>
      </c>
      <c r="D998" s="1" t="s">
        <v>331</v>
      </c>
      <c r="E998" s="1" t="s">
        <v>338</v>
      </c>
      <c r="F998" s="1" t="s">
        <v>339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4">
        <v>10719.65</v>
      </c>
      <c r="M998" s="4">
        <v>20084.59</v>
      </c>
      <c r="N998" s="24">
        <f>IF(AND(B998="60",C998="32"),(J998/'FD Date'!$B$4*'FD Date'!$B$6+K998),(J998/Date!$B$4*Date!$B$6+K998))</f>
        <v>0</v>
      </c>
      <c r="O998" s="24">
        <f t="shared" si="85"/>
        <v>0</v>
      </c>
      <c r="P998" s="24">
        <f>K998/Date!$B$2*Date!$B$3+K998</f>
        <v>0</v>
      </c>
      <c r="Q998" s="24">
        <f>J998*Date!$B$3+K998</f>
        <v>0</v>
      </c>
      <c r="R998" s="24">
        <f t="shared" si="86"/>
        <v>0</v>
      </c>
      <c r="S998" s="24">
        <f>J998/2*Date!$B$7+K998</f>
        <v>0</v>
      </c>
      <c r="T998" s="24">
        <f t="shared" si="87"/>
        <v>0</v>
      </c>
      <c r="U998" s="24">
        <f t="shared" si="88"/>
        <v>0</v>
      </c>
      <c r="V998" s="4">
        <v>0</v>
      </c>
      <c r="W998" s="4"/>
      <c r="X998" s="28" t="str">
        <f t="shared" si="89"/>
        <v>CHOOSE FORMULA</v>
      </c>
      <c r="Y998" s="4"/>
      <c r="Z998" s="4">
        <v>0</v>
      </c>
    </row>
    <row r="999" spans="1:26">
      <c r="A999" s="1" t="s">
        <v>6</v>
      </c>
      <c r="B999" s="1" t="s">
        <v>516</v>
      </c>
      <c r="C999" s="1" t="s">
        <v>532</v>
      </c>
      <c r="D999" s="1" t="s">
        <v>331</v>
      </c>
      <c r="E999" s="1" t="s">
        <v>340</v>
      </c>
      <c r="F999" s="1" t="s">
        <v>341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2702.36</v>
      </c>
      <c r="M999" s="4">
        <v>4377.68</v>
      </c>
      <c r="N999" s="24">
        <f>IF(AND(B999="60",C999="32"),(J999/'FD Date'!$B$4*'FD Date'!$B$6+K999),(J999/Date!$B$4*Date!$B$6+K999))</f>
        <v>0</v>
      </c>
      <c r="O999" s="24">
        <f t="shared" si="85"/>
        <v>0</v>
      </c>
      <c r="P999" s="24">
        <f>K999/Date!$B$2*Date!$B$3+K999</f>
        <v>0</v>
      </c>
      <c r="Q999" s="24">
        <f>J999*Date!$B$3+K999</f>
        <v>0</v>
      </c>
      <c r="R999" s="24">
        <f t="shared" si="86"/>
        <v>0</v>
      </c>
      <c r="S999" s="24">
        <f>J999/2*Date!$B$7+K999</f>
        <v>0</v>
      </c>
      <c r="T999" s="24">
        <f t="shared" si="87"/>
        <v>0</v>
      </c>
      <c r="U999" s="24">
        <f t="shared" si="88"/>
        <v>0</v>
      </c>
      <c r="V999" s="4">
        <v>0</v>
      </c>
      <c r="W999" s="4"/>
      <c r="X999" s="28" t="str">
        <f t="shared" si="89"/>
        <v>CHOOSE FORMULA</v>
      </c>
      <c r="Y999" s="4"/>
      <c r="Z999" s="4">
        <v>0</v>
      </c>
    </row>
    <row r="1000" spans="1:26">
      <c r="A1000" s="1" t="s">
        <v>6</v>
      </c>
      <c r="B1000" s="1" t="s">
        <v>516</v>
      </c>
      <c r="C1000" s="1" t="s">
        <v>532</v>
      </c>
      <c r="D1000" s="1" t="s">
        <v>342</v>
      </c>
      <c r="E1000" s="1" t="s">
        <v>8</v>
      </c>
      <c r="F1000" s="1" t="s">
        <v>343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4">
        <v>-2782.92</v>
      </c>
      <c r="M1000" s="4">
        <v>0</v>
      </c>
      <c r="N1000" s="24">
        <f>IF(AND(B1000="60",C1000="32"),(J1000/'FD Date'!$B$4*'FD Date'!$B$6+K1000),(J1000/Date!$B$4*Date!$B$6+K1000))</f>
        <v>0</v>
      </c>
      <c r="O1000" s="24">
        <f t="shared" si="85"/>
        <v>0</v>
      </c>
      <c r="P1000" s="24">
        <f>K1000/Date!$B$2*Date!$B$3+K1000</f>
        <v>0</v>
      </c>
      <c r="Q1000" s="24">
        <f>J1000*Date!$B$3+K1000</f>
        <v>0</v>
      </c>
      <c r="R1000" s="24">
        <f t="shared" si="86"/>
        <v>0</v>
      </c>
      <c r="S1000" s="24">
        <f>J1000/2*Date!$B$7+K1000</f>
        <v>0</v>
      </c>
      <c r="T1000" s="24">
        <f t="shared" si="87"/>
        <v>0</v>
      </c>
      <c r="U1000" s="24">
        <f t="shared" si="88"/>
        <v>0</v>
      </c>
      <c r="V1000" s="4">
        <v>0</v>
      </c>
      <c r="W1000" s="4"/>
      <c r="X1000" s="28" t="str">
        <f t="shared" si="89"/>
        <v>CHOOSE FORMULA</v>
      </c>
      <c r="Y1000" s="4"/>
      <c r="Z1000" s="4">
        <v>0</v>
      </c>
    </row>
    <row r="1001" spans="1:26">
      <c r="A1001" s="1" t="s">
        <v>6</v>
      </c>
      <c r="B1001" s="1" t="s">
        <v>516</v>
      </c>
      <c r="C1001" s="1" t="s">
        <v>532</v>
      </c>
      <c r="D1001" s="1" t="s">
        <v>342</v>
      </c>
      <c r="E1001" s="1" t="s">
        <v>13</v>
      </c>
      <c r="F1001" s="1" t="s">
        <v>344</v>
      </c>
      <c r="G1001" s="4">
        <v>0</v>
      </c>
      <c r="H1001" s="4">
        <v>0</v>
      </c>
      <c r="I1001" s="4">
        <v>0</v>
      </c>
      <c r="J1001" s="4">
        <v>0</v>
      </c>
      <c r="K1001" s="4">
        <v>0</v>
      </c>
      <c r="L1001" s="4">
        <v>120164.85</v>
      </c>
      <c r="M1001" s="4">
        <v>187218.6</v>
      </c>
      <c r="N1001" s="24">
        <f>IF(AND(B1001="60",C1001="32"),(J1001/'FD Date'!$B$4*'FD Date'!$B$6+K1001),(J1001/Date!$B$4*Date!$B$6+K1001))</f>
        <v>0</v>
      </c>
      <c r="O1001" s="24">
        <f t="shared" si="85"/>
        <v>0</v>
      </c>
      <c r="P1001" s="24">
        <f>K1001/Date!$B$2*Date!$B$3+K1001</f>
        <v>0</v>
      </c>
      <c r="Q1001" s="24">
        <f>J1001*Date!$B$3+K1001</f>
        <v>0</v>
      </c>
      <c r="R1001" s="24">
        <f t="shared" si="86"/>
        <v>0</v>
      </c>
      <c r="S1001" s="24">
        <f>J1001/2*Date!$B$7+K1001</f>
        <v>0</v>
      </c>
      <c r="T1001" s="24">
        <f t="shared" si="87"/>
        <v>0</v>
      </c>
      <c r="U1001" s="24">
        <f t="shared" si="88"/>
        <v>0</v>
      </c>
      <c r="V1001" s="4">
        <v>0</v>
      </c>
      <c r="W1001" s="4"/>
      <c r="X1001" s="28" t="str">
        <f t="shared" si="89"/>
        <v>CHOOSE FORMULA</v>
      </c>
      <c r="Y1001" s="4"/>
      <c r="Z1001" s="4">
        <v>0</v>
      </c>
    </row>
    <row r="1002" spans="1:26">
      <c r="A1002" s="1" t="s">
        <v>6</v>
      </c>
      <c r="B1002" s="1" t="s">
        <v>516</v>
      </c>
      <c r="C1002" s="1" t="s">
        <v>532</v>
      </c>
      <c r="D1002" s="1" t="s">
        <v>345</v>
      </c>
      <c r="E1002" s="1" t="s">
        <v>8</v>
      </c>
      <c r="F1002" s="1" t="s">
        <v>346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168</v>
      </c>
      <c r="M1002" s="4">
        <v>526</v>
      </c>
      <c r="N1002" s="24">
        <f>IF(AND(B1002="60",C1002="32"),(J1002/'FD Date'!$B$4*'FD Date'!$B$6+K1002),(J1002/Date!$B$4*Date!$B$6+K1002))</f>
        <v>0</v>
      </c>
      <c r="O1002" s="24">
        <f t="shared" si="85"/>
        <v>0</v>
      </c>
      <c r="P1002" s="24">
        <f>K1002/Date!$B$2*Date!$B$3+K1002</f>
        <v>0</v>
      </c>
      <c r="Q1002" s="24">
        <f>J1002*Date!$B$3+K1002</f>
        <v>0</v>
      </c>
      <c r="R1002" s="24">
        <f t="shared" si="86"/>
        <v>0</v>
      </c>
      <c r="S1002" s="24">
        <f>J1002/2*Date!$B$7+K1002</f>
        <v>0</v>
      </c>
      <c r="T1002" s="24">
        <f t="shared" si="87"/>
        <v>0</v>
      </c>
      <c r="U1002" s="24">
        <f t="shared" si="88"/>
        <v>0</v>
      </c>
      <c r="V1002" s="4">
        <v>0</v>
      </c>
      <c r="W1002" s="4"/>
      <c r="X1002" s="28" t="str">
        <f t="shared" si="89"/>
        <v>CHOOSE FORMULA</v>
      </c>
      <c r="Y1002" s="4"/>
      <c r="Z1002" s="4">
        <v>0</v>
      </c>
    </row>
    <row r="1003" spans="1:26">
      <c r="A1003" s="1" t="s">
        <v>6</v>
      </c>
      <c r="B1003" s="1" t="s">
        <v>516</v>
      </c>
      <c r="C1003" s="1" t="s">
        <v>532</v>
      </c>
      <c r="D1003" s="1" t="s">
        <v>347</v>
      </c>
      <c r="E1003" s="1" t="s">
        <v>8</v>
      </c>
      <c r="F1003" s="1" t="s">
        <v>348</v>
      </c>
      <c r="G1003" s="4">
        <v>0</v>
      </c>
      <c r="H1003" s="4">
        <v>0</v>
      </c>
      <c r="I1003" s="4">
        <v>0</v>
      </c>
      <c r="J1003" s="4">
        <v>0</v>
      </c>
      <c r="K1003" s="4">
        <v>0</v>
      </c>
      <c r="L1003" s="4">
        <v>9893.43</v>
      </c>
      <c r="M1003" s="4">
        <v>11499.8</v>
      </c>
      <c r="N1003" s="24">
        <f>IF(AND(B1003="60",C1003="32"),(J1003/'FD Date'!$B$4*'FD Date'!$B$6+K1003),(J1003/Date!$B$4*Date!$B$6+K1003))</f>
        <v>0</v>
      </c>
      <c r="O1003" s="24">
        <f t="shared" si="85"/>
        <v>0</v>
      </c>
      <c r="P1003" s="24">
        <f>K1003/Date!$B$2*Date!$B$3+K1003</f>
        <v>0</v>
      </c>
      <c r="Q1003" s="24">
        <f>J1003*Date!$B$3+K1003</f>
        <v>0</v>
      </c>
      <c r="R1003" s="24">
        <f t="shared" si="86"/>
        <v>0</v>
      </c>
      <c r="S1003" s="24">
        <f>J1003/2*Date!$B$7+K1003</f>
        <v>0</v>
      </c>
      <c r="T1003" s="24">
        <f t="shared" si="87"/>
        <v>0</v>
      </c>
      <c r="U1003" s="24">
        <f t="shared" si="88"/>
        <v>0</v>
      </c>
      <c r="V1003" s="4">
        <v>0</v>
      </c>
      <c r="W1003" s="4"/>
      <c r="X1003" s="28" t="str">
        <f t="shared" si="89"/>
        <v>CHOOSE FORMULA</v>
      </c>
      <c r="Y1003" s="4"/>
      <c r="Z1003" s="4">
        <v>0</v>
      </c>
    </row>
    <row r="1004" spans="1:26">
      <c r="A1004" s="1" t="s">
        <v>6</v>
      </c>
      <c r="B1004" s="1" t="s">
        <v>516</v>
      </c>
      <c r="C1004" s="1" t="s">
        <v>532</v>
      </c>
      <c r="D1004" s="1" t="s">
        <v>349</v>
      </c>
      <c r="E1004" s="1" t="s">
        <v>8</v>
      </c>
      <c r="F1004" s="1" t="s">
        <v>350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2275.39</v>
      </c>
      <c r="M1004" s="4">
        <v>3895.39</v>
      </c>
      <c r="N1004" s="24">
        <f>IF(AND(B1004="60",C1004="32"),(J1004/'FD Date'!$B$4*'FD Date'!$B$6+K1004),(J1004/Date!$B$4*Date!$B$6+K1004))</f>
        <v>0</v>
      </c>
      <c r="O1004" s="24">
        <f t="shared" si="85"/>
        <v>0</v>
      </c>
      <c r="P1004" s="24">
        <f>K1004/Date!$B$2*Date!$B$3+K1004</f>
        <v>0</v>
      </c>
      <c r="Q1004" s="24">
        <f>J1004*Date!$B$3+K1004</f>
        <v>0</v>
      </c>
      <c r="R1004" s="24">
        <f t="shared" si="86"/>
        <v>0</v>
      </c>
      <c r="S1004" s="24">
        <f>J1004/2*Date!$B$7+K1004</f>
        <v>0</v>
      </c>
      <c r="T1004" s="24">
        <f t="shared" si="87"/>
        <v>0</v>
      </c>
      <c r="U1004" s="24">
        <f t="shared" si="88"/>
        <v>0</v>
      </c>
      <c r="V1004" s="4">
        <v>0</v>
      </c>
      <c r="W1004" s="4"/>
      <c r="X1004" s="28" t="str">
        <f t="shared" si="89"/>
        <v>CHOOSE FORMULA</v>
      </c>
      <c r="Y1004" s="4"/>
      <c r="Z1004" s="4">
        <v>0</v>
      </c>
    </row>
    <row r="1005" spans="1:26">
      <c r="A1005" s="1" t="s">
        <v>6</v>
      </c>
      <c r="B1005" s="1" t="s">
        <v>516</v>
      </c>
      <c r="C1005" s="1" t="s">
        <v>532</v>
      </c>
      <c r="D1005" s="1" t="s">
        <v>351</v>
      </c>
      <c r="E1005" s="1" t="s">
        <v>8</v>
      </c>
      <c r="F1005" s="1" t="s">
        <v>352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8825.32</v>
      </c>
      <c r="M1005" s="4">
        <v>14663.52</v>
      </c>
      <c r="N1005" s="24">
        <f>IF(AND(B1005="60",C1005="32"),(J1005/'FD Date'!$B$4*'FD Date'!$B$6+K1005),(J1005/Date!$B$4*Date!$B$6+K1005))</f>
        <v>0</v>
      </c>
      <c r="O1005" s="24">
        <f t="shared" si="85"/>
        <v>0</v>
      </c>
      <c r="P1005" s="24">
        <f>K1005/Date!$B$2*Date!$B$3+K1005</f>
        <v>0</v>
      </c>
      <c r="Q1005" s="24">
        <f>J1005*Date!$B$3+K1005</f>
        <v>0</v>
      </c>
      <c r="R1005" s="24">
        <f t="shared" si="86"/>
        <v>0</v>
      </c>
      <c r="S1005" s="24">
        <f>J1005/2*Date!$B$7+K1005</f>
        <v>0</v>
      </c>
      <c r="T1005" s="24">
        <f t="shared" si="87"/>
        <v>0</v>
      </c>
      <c r="U1005" s="24">
        <f t="shared" si="88"/>
        <v>0</v>
      </c>
      <c r="V1005" s="4">
        <v>0</v>
      </c>
      <c r="W1005" s="4"/>
      <c r="X1005" s="28" t="str">
        <f t="shared" si="89"/>
        <v>CHOOSE FORMULA</v>
      </c>
      <c r="Y1005" s="4"/>
      <c r="Z1005" s="4">
        <v>0</v>
      </c>
    </row>
    <row r="1006" spans="1:26">
      <c r="A1006" s="1" t="s">
        <v>6</v>
      </c>
      <c r="B1006" s="1" t="s">
        <v>516</v>
      </c>
      <c r="C1006" s="1" t="s">
        <v>532</v>
      </c>
      <c r="D1006" s="1" t="s">
        <v>355</v>
      </c>
      <c r="E1006" s="1" t="s">
        <v>8</v>
      </c>
      <c r="F1006" s="1" t="s">
        <v>356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1474.68</v>
      </c>
      <c r="M1006" s="4">
        <v>2336.0300000000002</v>
      </c>
      <c r="N1006" s="24">
        <f>IF(AND(B1006="60",C1006="32"),(J1006/'FD Date'!$B$4*'FD Date'!$B$6+K1006),(J1006/Date!$B$4*Date!$B$6+K1006))</f>
        <v>0</v>
      </c>
      <c r="O1006" s="24">
        <f t="shared" si="85"/>
        <v>0</v>
      </c>
      <c r="P1006" s="24">
        <f>K1006/Date!$B$2*Date!$B$3+K1006</f>
        <v>0</v>
      </c>
      <c r="Q1006" s="24">
        <f>J1006*Date!$B$3+K1006</f>
        <v>0</v>
      </c>
      <c r="R1006" s="24">
        <f t="shared" si="86"/>
        <v>0</v>
      </c>
      <c r="S1006" s="24">
        <f>J1006/2*Date!$B$7+K1006</f>
        <v>0</v>
      </c>
      <c r="T1006" s="24">
        <f t="shared" si="87"/>
        <v>0</v>
      </c>
      <c r="U1006" s="24">
        <f t="shared" si="88"/>
        <v>0</v>
      </c>
      <c r="V1006" s="4">
        <v>0</v>
      </c>
      <c r="W1006" s="4"/>
      <c r="X1006" s="28" t="str">
        <f t="shared" si="89"/>
        <v>CHOOSE FORMULA</v>
      </c>
      <c r="Y1006" s="4"/>
      <c r="Z1006" s="4">
        <v>0</v>
      </c>
    </row>
    <row r="1007" spans="1:26">
      <c r="A1007" s="1" t="s">
        <v>6</v>
      </c>
      <c r="B1007" s="1" t="s">
        <v>516</v>
      </c>
      <c r="C1007" s="1" t="s">
        <v>532</v>
      </c>
      <c r="D1007" s="1" t="s">
        <v>357</v>
      </c>
      <c r="E1007" s="1" t="s">
        <v>8</v>
      </c>
      <c r="F1007" s="1" t="s">
        <v>358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354.14</v>
      </c>
      <c r="N1007" s="24">
        <f>IF(AND(B1007="60",C1007="32"),(J1007/'FD Date'!$B$4*'FD Date'!$B$6+K1007),(J1007/Date!$B$4*Date!$B$6+K1007))</f>
        <v>0</v>
      </c>
      <c r="O1007" s="24">
        <f t="shared" si="85"/>
        <v>0</v>
      </c>
      <c r="P1007" s="24">
        <f>K1007/Date!$B$2*Date!$B$3+K1007</f>
        <v>0</v>
      </c>
      <c r="Q1007" s="24">
        <f>J1007*Date!$B$3+K1007</f>
        <v>0</v>
      </c>
      <c r="R1007" s="24">
        <f t="shared" si="86"/>
        <v>0</v>
      </c>
      <c r="S1007" s="24">
        <f>J1007/2*Date!$B$7+K1007</f>
        <v>0</v>
      </c>
      <c r="T1007" s="24">
        <f t="shared" si="87"/>
        <v>0</v>
      </c>
      <c r="U1007" s="24">
        <f t="shared" si="88"/>
        <v>0</v>
      </c>
      <c r="V1007" s="4">
        <v>0</v>
      </c>
      <c r="W1007" s="4"/>
      <c r="X1007" s="28" t="str">
        <f t="shared" si="89"/>
        <v>CHOOSE FORMULA</v>
      </c>
      <c r="Y1007" s="4"/>
      <c r="Z1007" s="4">
        <v>0</v>
      </c>
    </row>
    <row r="1008" spans="1:26">
      <c r="A1008" s="1" t="s">
        <v>6</v>
      </c>
      <c r="B1008" s="1" t="s">
        <v>516</v>
      </c>
      <c r="C1008" s="1" t="s">
        <v>532</v>
      </c>
      <c r="D1008" s="1" t="s">
        <v>359</v>
      </c>
      <c r="E1008" s="1" t="s">
        <v>8</v>
      </c>
      <c r="F1008" s="1" t="s">
        <v>360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13750</v>
      </c>
      <c r="M1008" s="4">
        <v>13750</v>
      </c>
      <c r="N1008" s="24">
        <f>IF(AND(B1008="60",C1008="32"),(J1008/'FD Date'!$B$4*'FD Date'!$B$6+K1008),(J1008/Date!$B$4*Date!$B$6+K1008))</f>
        <v>0</v>
      </c>
      <c r="O1008" s="24">
        <f t="shared" si="85"/>
        <v>0</v>
      </c>
      <c r="P1008" s="24">
        <f>K1008/Date!$B$2*Date!$B$3+K1008</f>
        <v>0</v>
      </c>
      <c r="Q1008" s="24">
        <f>J1008*Date!$B$3+K1008</f>
        <v>0</v>
      </c>
      <c r="R1008" s="24">
        <f t="shared" si="86"/>
        <v>0</v>
      </c>
      <c r="S1008" s="24">
        <f>J1008/2*Date!$B$7+K1008</f>
        <v>0</v>
      </c>
      <c r="T1008" s="24">
        <f t="shared" si="87"/>
        <v>0</v>
      </c>
      <c r="U1008" s="24">
        <f t="shared" si="88"/>
        <v>0</v>
      </c>
      <c r="V1008" s="4">
        <v>0</v>
      </c>
      <c r="W1008" s="4"/>
      <c r="X1008" s="28" t="str">
        <f t="shared" si="89"/>
        <v>CHOOSE FORMULA</v>
      </c>
      <c r="Y1008" s="4"/>
      <c r="Z1008" s="4">
        <v>0</v>
      </c>
    </row>
    <row r="1009" spans="1:26">
      <c r="A1009" s="1" t="s">
        <v>6</v>
      </c>
      <c r="B1009" s="1" t="s">
        <v>516</v>
      </c>
      <c r="C1009" s="1" t="s">
        <v>532</v>
      </c>
      <c r="D1009" s="1" t="s">
        <v>361</v>
      </c>
      <c r="E1009" s="1" t="s">
        <v>8</v>
      </c>
      <c r="F1009" s="1" t="s">
        <v>362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12338.7</v>
      </c>
      <c r="M1009" s="4">
        <v>21102.77</v>
      </c>
      <c r="N1009" s="24">
        <f>IF(AND(B1009="60",C1009="32"),(J1009/'FD Date'!$B$4*'FD Date'!$B$6+K1009),(J1009/Date!$B$4*Date!$B$6+K1009))</f>
        <v>0</v>
      </c>
      <c r="O1009" s="24">
        <f t="shared" si="85"/>
        <v>0</v>
      </c>
      <c r="P1009" s="24">
        <f>K1009/Date!$B$2*Date!$B$3+K1009</f>
        <v>0</v>
      </c>
      <c r="Q1009" s="24">
        <f>J1009*Date!$B$3+K1009</f>
        <v>0</v>
      </c>
      <c r="R1009" s="24">
        <f t="shared" si="86"/>
        <v>0</v>
      </c>
      <c r="S1009" s="24">
        <f>J1009/2*Date!$B$7+K1009</f>
        <v>0</v>
      </c>
      <c r="T1009" s="24">
        <f t="shared" si="87"/>
        <v>0</v>
      </c>
      <c r="U1009" s="24">
        <f t="shared" si="88"/>
        <v>0</v>
      </c>
      <c r="V1009" s="4">
        <v>0</v>
      </c>
      <c r="W1009" s="4"/>
      <c r="X1009" s="28" t="str">
        <f t="shared" si="89"/>
        <v>CHOOSE FORMULA</v>
      </c>
      <c r="Y1009" s="4"/>
      <c r="Z1009" s="4">
        <v>0</v>
      </c>
    </row>
    <row r="1010" spans="1:26">
      <c r="A1010" s="1" t="s">
        <v>6</v>
      </c>
      <c r="B1010" s="1" t="s">
        <v>516</v>
      </c>
      <c r="C1010" s="1" t="s">
        <v>532</v>
      </c>
      <c r="D1010" s="1" t="s">
        <v>284</v>
      </c>
      <c r="E1010" s="1" t="s">
        <v>8</v>
      </c>
      <c r="F1010" s="1" t="s">
        <v>285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836.75</v>
      </c>
      <c r="M1010" s="4">
        <v>1189.79</v>
      </c>
      <c r="N1010" s="24">
        <f>IF(AND(B1010="60",C1010="32"),(J1010/'FD Date'!$B$4*'FD Date'!$B$6+K1010),(J1010/Date!$B$4*Date!$B$6+K1010))</f>
        <v>0</v>
      </c>
      <c r="O1010" s="24">
        <f t="shared" ref="O1010:O1026" si="90">J1010*2</f>
        <v>0</v>
      </c>
      <c r="P1010" s="24">
        <f>K1010/Date!$B$2*Date!$B$3+K1010</f>
        <v>0</v>
      </c>
      <c r="Q1010" s="24">
        <f>J1010*Date!$B$3+K1010</f>
        <v>0</v>
      </c>
      <c r="R1010" s="24">
        <f t="shared" ref="R1010:R1026" si="91">IF(OR(L1010=0,M1010=0),0,K1010/(L1010/M1010))</f>
        <v>0</v>
      </c>
      <c r="S1010" s="24">
        <f>J1010/2*Date!$B$7+K1010</f>
        <v>0</v>
      </c>
      <c r="T1010" s="24">
        <f t="shared" ref="T1010:T1026" si="92">I1010</f>
        <v>0</v>
      </c>
      <c r="U1010" s="24">
        <f t="shared" ref="U1010:U1026" si="93">K1010</f>
        <v>0</v>
      </c>
      <c r="V1010" s="4">
        <v>0</v>
      </c>
      <c r="W1010" s="4"/>
      <c r="X1010" s="28" t="str">
        <f t="shared" ref="X1010:X1026" si="94">IF($W1010=1,($N1010+$V1010),IF($W1010=2,($O1010+$V1010), IF($W1010=3,($P1010+$V1010), IF($W1010=4,($Q1010+$V1010), IF($W1010=5,($R1010+$V1010), IF($W1010=6,($S1010+$V1010), IF($W1010=7,($T1010+$V1010), IF($W1010=8,($U1010+$V1010),"CHOOSE FORMULA"))))))))</f>
        <v>CHOOSE FORMULA</v>
      </c>
      <c r="Y1010" s="4"/>
      <c r="Z1010" s="4">
        <v>0</v>
      </c>
    </row>
    <row r="1011" spans="1:26">
      <c r="A1011" s="1" t="s">
        <v>6</v>
      </c>
      <c r="B1011" s="1" t="s">
        <v>516</v>
      </c>
      <c r="C1011" s="1" t="s">
        <v>532</v>
      </c>
      <c r="D1011" s="1" t="s">
        <v>363</v>
      </c>
      <c r="E1011" s="1" t="s">
        <v>8</v>
      </c>
      <c r="F1011" s="1" t="s">
        <v>364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-70</v>
      </c>
      <c r="M1011" s="4">
        <v>567.53</v>
      </c>
      <c r="N1011" s="24">
        <f>IF(AND(B1011="60",C1011="32"),(J1011/'FD Date'!$B$4*'FD Date'!$B$6+K1011),(J1011/Date!$B$4*Date!$B$6+K1011))</f>
        <v>0</v>
      </c>
      <c r="O1011" s="24">
        <f t="shared" si="90"/>
        <v>0</v>
      </c>
      <c r="P1011" s="24">
        <f>K1011/Date!$B$2*Date!$B$3+K1011</f>
        <v>0</v>
      </c>
      <c r="Q1011" s="24">
        <f>J1011*Date!$B$3+K1011</f>
        <v>0</v>
      </c>
      <c r="R1011" s="24">
        <f t="shared" si="91"/>
        <v>0</v>
      </c>
      <c r="S1011" s="24">
        <f>J1011/2*Date!$B$7+K1011</f>
        <v>0</v>
      </c>
      <c r="T1011" s="24">
        <f t="shared" si="92"/>
        <v>0</v>
      </c>
      <c r="U1011" s="24">
        <f t="shared" si="93"/>
        <v>0</v>
      </c>
      <c r="V1011" s="4">
        <v>0</v>
      </c>
      <c r="W1011" s="4"/>
      <c r="X1011" s="28" t="str">
        <f t="shared" si="94"/>
        <v>CHOOSE FORMULA</v>
      </c>
      <c r="Y1011" s="4"/>
      <c r="Z1011" s="4">
        <v>0</v>
      </c>
    </row>
    <row r="1012" spans="1:26">
      <c r="A1012" s="1" t="s">
        <v>6</v>
      </c>
      <c r="B1012" s="1" t="s">
        <v>516</v>
      </c>
      <c r="C1012" s="1" t="s">
        <v>532</v>
      </c>
      <c r="D1012" s="1" t="s">
        <v>365</v>
      </c>
      <c r="E1012" s="1" t="s">
        <v>8</v>
      </c>
      <c r="F1012" s="1" t="s">
        <v>366</v>
      </c>
      <c r="G1012" s="4">
        <v>0</v>
      </c>
      <c r="H1012" s="4">
        <v>0</v>
      </c>
      <c r="I1012" s="4">
        <v>0</v>
      </c>
      <c r="J1012" s="4">
        <v>0</v>
      </c>
      <c r="K1012" s="4">
        <v>0</v>
      </c>
      <c r="L1012" s="4">
        <v>5166.91</v>
      </c>
      <c r="M1012" s="4">
        <v>8961.11</v>
      </c>
      <c r="N1012" s="24">
        <f>IF(AND(B1012="60",C1012="32"),(J1012/'FD Date'!$B$4*'FD Date'!$B$6+K1012),(J1012/Date!$B$4*Date!$B$6+K1012))</f>
        <v>0</v>
      </c>
      <c r="O1012" s="24">
        <f t="shared" si="90"/>
        <v>0</v>
      </c>
      <c r="P1012" s="24">
        <f>K1012/Date!$B$2*Date!$B$3+K1012</f>
        <v>0</v>
      </c>
      <c r="Q1012" s="24">
        <f>J1012*Date!$B$3+K1012</f>
        <v>0</v>
      </c>
      <c r="R1012" s="24">
        <f t="shared" si="91"/>
        <v>0</v>
      </c>
      <c r="S1012" s="24">
        <f>J1012/2*Date!$B$7+K1012</f>
        <v>0</v>
      </c>
      <c r="T1012" s="24">
        <f t="shared" si="92"/>
        <v>0</v>
      </c>
      <c r="U1012" s="24">
        <f t="shared" si="93"/>
        <v>0</v>
      </c>
      <c r="V1012" s="4">
        <v>0</v>
      </c>
      <c r="W1012" s="4"/>
      <c r="X1012" s="28" t="str">
        <f t="shared" si="94"/>
        <v>CHOOSE FORMULA</v>
      </c>
      <c r="Y1012" s="4"/>
      <c r="Z1012" s="4">
        <v>0</v>
      </c>
    </row>
    <row r="1013" spans="1:26">
      <c r="A1013" s="1" t="s">
        <v>6</v>
      </c>
      <c r="B1013" s="1" t="s">
        <v>516</v>
      </c>
      <c r="C1013" s="1" t="s">
        <v>532</v>
      </c>
      <c r="D1013" s="1" t="s">
        <v>367</v>
      </c>
      <c r="E1013" s="1" t="s">
        <v>8</v>
      </c>
      <c r="F1013" s="1" t="s">
        <v>368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6849.41</v>
      </c>
      <c r="M1013" s="4">
        <v>7508.28</v>
      </c>
      <c r="N1013" s="24">
        <f>IF(AND(B1013="60",C1013="32"),(J1013/'FD Date'!$B$4*'FD Date'!$B$6+K1013),(J1013/Date!$B$4*Date!$B$6+K1013))</f>
        <v>0</v>
      </c>
      <c r="O1013" s="24">
        <f t="shared" si="90"/>
        <v>0</v>
      </c>
      <c r="P1013" s="24">
        <f>K1013/Date!$B$2*Date!$B$3+K1013</f>
        <v>0</v>
      </c>
      <c r="Q1013" s="24">
        <f>J1013*Date!$B$3+K1013</f>
        <v>0</v>
      </c>
      <c r="R1013" s="24">
        <f t="shared" si="91"/>
        <v>0</v>
      </c>
      <c r="S1013" s="24">
        <f>J1013/2*Date!$B$7+K1013</f>
        <v>0</v>
      </c>
      <c r="T1013" s="24">
        <f t="shared" si="92"/>
        <v>0</v>
      </c>
      <c r="U1013" s="24">
        <f t="shared" si="93"/>
        <v>0</v>
      </c>
      <c r="V1013" s="4">
        <v>0</v>
      </c>
      <c r="W1013" s="4"/>
      <c r="X1013" s="28" t="str">
        <f t="shared" si="94"/>
        <v>CHOOSE FORMULA</v>
      </c>
      <c r="Y1013" s="4"/>
      <c r="Z1013" s="4">
        <v>0</v>
      </c>
    </row>
    <row r="1014" spans="1:26">
      <c r="A1014" s="1" t="s">
        <v>6</v>
      </c>
      <c r="B1014" s="1" t="s">
        <v>516</v>
      </c>
      <c r="C1014" s="1" t="s">
        <v>532</v>
      </c>
      <c r="D1014" s="1" t="s">
        <v>371</v>
      </c>
      <c r="E1014" s="1" t="s">
        <v>8</v>
      </c>
      <c r="F1014" s="1" t="s">
        <v>402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  <c r="N1014" s="24">
        <f>IF(AND(B1014="60",C1014="32"),(J1014/'FD Date'!$B$4*'FD Date'!$B$6+K1014),(J1014/Date!$B$4*Date!$B$6+K1014))</f>
        <v>0</v>
      </c>
      <c r="O1014" s="24">
        <f t="shared" si="90"/>
        <v>0</v>
      </c>
      <c r="P1014" s="24">
        <f>K1014/Date!$B$2*Date!$B$3+K1014</f>
        <v>0</v>
      </c>
      <c r="Q1014" s="24">
        <f>J1014*Date!$B$3+K1014</f>
        <v>0</v>
      </c>
      <c r="R1014" s="24">
        <f t="shared" si="91"/>
        <v>0</v>
      </c>
      <c r="S1014" s="24">
        <f>J1014/2*Date!$B$7+K1014</f>
        <v>0</v>
      </c>
      <c r="T1014" s="24">
        <f t="shared" si="92"/>
        <v>0</v>
      </c>
      <c r="U1014" s="24">
        <f t="shared" si="93"/>
        <v>0</v>
      </c>
      <c r="V1014" s="4">
        <v>0</v>
      </c>
      <c r="W1014" s="4"/>
      <c r="X1014" s="28" t="str">
        <f t="shared" si="94"/>
        <v>CHOOSE FORMULA</v>
      </c>
      <c r="Y1014" s="4"/>
      <c r="Z1014" s="4">
        <v>0</v>
      </c>
    </row>
    <row r="1015" spans="1:26">
      <c r="A1015" s="1" t="s">
        <v>6</v>
      </c>
      <c r="B1015" s="1" t="s">
        <v>516</v>
      </c>
      <c r="C1015" s="1" t="s">
        <v>532</v>
      </c>
      <c r="D1015" s="1" t="s">
        <v>292</v>
      </c>
      <c r="E1015" s="1" t="s">
        <v>8</v>
      </c>
      <c r="F1015" s="1" t="s">
        <v>293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  <c r="N1015" s="24">
        <f>IF(AND(B1015="60",C1015="32"),(J1015/'FD Date'!$B$4*'FD Date'!$B$6+K1015),(J1015/Date!$B$4*Date!$B$6+K1015))</f>
        <v>0</v>
      </c>
      <c r="O1015" s="24">
        <f t="shared" si="90"/>
        <v>0</v>
      </c>
      <c r="P1015" s="24">
        <f>K1015/Date!$B$2*Date!$B$3+K1015</f>
        <v>0</v>
      </c>
      <c r="Q1015" s="24">
        <f>J1015*Date!$B$3+K1015</f>
        <v>0</v>
      </c>
      <c r="R1015" s="24">
        <f t="shared" si="91"/>
        <v>0</v>
      </c>
      <c r="S1015" s="24">
        <f>J1015/2*Date!$B$7+K1015</f>
        <v>0</v>
      </c>
      <c r="T1015" s="24">
        <f t="shared" si="92"/>
        <v>0</v>
      </c>
      <c r="U1015" s="24">
        <f t="shared" si="93"/>
        <v>0</v>
      </c>
      <c r="V1015" s="4">
        <v>0</v>
      </c>
      <c r="W1015" s="4"/>
      <c r="X1015" s="28" t="str">
        <f t="shared" si="94"/>
        <v>CHOOSE FORMULA</v>
      </c>
      <c r="Y1015" s="4"/>
      <c r="Z1015" s="4">
        <v>0</v>
      </c>
    </row>
    <row r="1016" spans="1:26">
      <c r="A1016" s="1" t="s">
        <v>6</v>
      </c>
      <c r="B1016" s="1" t="s">
        <v>516</v>
      </c>
      <c r="C1016" s="1" t="s">
        <v>532</v>
      </c>
      <c r="D1016" s="1" t="s">
        <v>375</v>
      </c>
      <c r="E1016" s="1" t="s">
        <v>8</v>
      </c>
      <c r="F1016" s="1" t="s">
        <v>376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  <c r="N1016" s="24">
        <f>IF(AND(B1016="60",C1016="32"),(J1016/'FD Date'!$B$4*'FD Date'!$B$6+K1016),(J1016/Date!$B$4*Date!$B$6+K1016))</f>
        <v>0</v>
      </c>
      <c r="O1016" s="24">
        <f t="shared" si="90"/>
        <v>0</v>
      </c>
      <c r="P1016" s="24">
        <f>K1016/Date!$B$2*Date!$B$3+K1016</f>
        <v>0</v>
      </c>
      <c r="Q1016" s="24">
        <f>J1016*Date!$B$3+K1016</f>
        <v>0</v>
      </c>
      <c r="R1016" s="24">
        <f t="shared" si="91"/>
        <v>0</v>
      </c>
      <c r="S1016" s="24">
        <f>J1016/2*Date!$B$7+K1016</f>
        <v>0</v>
      </c>
      <c r="T1016" s="24">
        <f t="shared" si="92"/>
        <v>0</v>
      </c>
      <c r="U1016" s="24">
        <f t="shared" si="93"/>
        <v>0</v>
      </c>
      <c r="V1016" s="4">
        <v>0</v>
      </c>
      <c r="W1016" s="4"/>
      <c r="X1016" s="28" t="str">
        <f t="shared" si="94"/>
        <v>CHOOSE FORMULA</v>
      </c>
      <c r="Y1016" s="4"/>
      <c r="Z1016" s="4">
        <v>0</v>
      </c>
    </row>
    <row r="1017" spans="1:26">
      <c r="A1017" s="1" t="s">
        <v>6</v>
      </c>
      <c r="B1017" s="1" t="s">
        <v>516</v>
      </c>
      <c r="C1017" s="1" t="s">
        <v>532</v>
      </c>
      <c r="D1017" s="1" t="s">
        <v>294</v>
      </c>
      <c r="E1017" s="1" t="s">
        <v>8</v>
      </c>
      <c r="F1017" s="1" t="s">
        <v>295</v>
      </c>
      <c r="G1017" s="4">
        <v>0</v>
      </c>
      <c r="H1017" s="4">
        <v>0</v>
      </c>
      <c r="I1017" s="4">
        <v>0</v>
      </c>
      <c r="J1017" s="4">
        <v>0</v>
      </c>
      <c r="K1017" s="4">
        <v>0</v>
      </c>
      <c r="L1017" s="4">
        <v>0</v>
      </c>
      <c r="M1017" s="4">
        <v>10178</v>
      </c>
      <c r="N1017" s="24">
        <f>IF(AND(B1017="60",C1017="32"),(J1017/'FD Date'!$B$4*'FD Date'!$B$6+K1017),(J1017/Date!$B$4*Date!$B$6+K1017))</f>
        <v>0</v>
      </c>
      <c r="O1017" s="24">
        <f t="shared" si="90"/>
        <v>0</v>
      </c>
      <c r="P1017" s="24">
        <f>K1017/Date!$B$2*Date!$B$3+K1017</f>
        <v>0</v>
      </c>
      <c r="Q1017" s="24">
        <f>J1017*Date!$B$3+K1017</f>
        <v>0</v>
      </c>
      <c r="R1017" s="24">
        <f t="shared" si="91"/>
        <v>0</v>
      </c>
      <c r="S1017" s="24">
        <f>J1017/2*Date!$B$7+K1017</f>
        <v>0</v>
      </c>
      <c r="T1017" s="24">
        <f t="shared" si="92"/>
        <v>0</v>
      </c>
      <c r="U1017" s="24">
        <f t="shared" si="93"/>
        <v>0</v>
      </c>
      <c r="V1017" s="4">
        <v>0</v>
      </c>
      <c r="W1017" s="4"/>
      <c r="X1017" s="28" t="str">
        <f t="shared" si="94"/>
        <v>CHOOSE FORMULA</v>
      </c>
      <c r="Y1017" s="4"/>
      <c r="Z1017" s="4">
        <v>0</v>
      </c>
    </row>
    <row r="1018" spans="1:26">
      <c r="A1018" s="1" t="s">
        <v>6</v>
      </c>
      <c r="B1018" s="1" t="s">
        <v>516</v>
      </c>
      <c r="C1018" s="1" t="s">
        <v>532</v>
      </c>
      <c r="D1018" s="1" t="s">
        <v>297</v>
      </c>
      <c r="E1018" s="1" t="s">
        <v>8</v>
      </c>
      <c r="F1018" s="1" t="s">
        <v>298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7228</v>
      </c>
      <c r="M1018" s="4">
        <v>0</v>
      </c>
      <c r="N1018" s="24">
        <f>IF(AND(B1018="60",C1018="32"),(J1018/'FD Date'!$B$4*'FD Date'!$B$6+K1018),(J1018/Date!$B$4*Date!$B$6+K1018))</f>
        <v>0</v>
      </c>
      <c r="O1018" s="24">
        <f t="shared" si="90"/>
        <v>0</v>
      </c>
      <c r="P1018" s="24">
        <f>K1018/Date!$B$2*Date!$B$3+K1018</f>
        <v>0</v>
      </c>
      <c r="Q1018" s="24">
        <f>J1018*Date!$B$3+K1018</f>
        <v>0</v>
      </c>
      <c r="R1018" s="24">
        <f t="shared" si="91"/>
        <v>0</v>
      </c>
      <c r="S1018" s="24">
        <f>J1018/2*Date!$B$7+K1018</f>
        <v>0</v>
      </c>
      <c r="T1018" s="24">
        <f t="shared" si="92"/>
        <v>0</v>
      </c>
      <c r="U1018" s="24">
        <f t="shared" si="93"/>
        <v>0</v>
      </c>
      <c r="V1018" s="4">
        <v>0</v>
      </c>
      <c r="W1018" s="4"/>
      <c r="X1018" s="28" t="str">
        <f t="shared" si="94"/>
        <v>CHOOSE FORMULA</v>
      </c>
      <c r="Y1018" s="4"/>
      <c r="Z1018" s="4">
        <v>0</v>
      </c>
    </row>
    <row r="1019" spans="1:26">
      <c r="A1019" s="1" t="s">
        <v>6</v>
      </c>
      <c r="B1019" s="1" t="s">
        <v>516</v>
      </c>
      <c r="C1019" s="1" t="s">
        <v>532</v>
      </c>
      <c r="D1019" s="1" t="s">
        <v>457</v>
      </c>
      <c r="E1019" s="1" t="s">
        <v>8</v>
      </c>
      <c r="F1019" s="1" t="s">
        <v>296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4436.84</v>
      </c>
      <c r="M1019" s="4">
        <v>4436.84</v>
      </c>
      <c r="N1019" s="24">
        <f>IF(AND(B1019="60",C1019="32"),(J1019/'FD Date'!$B$4*'FD Date'!$B$6+K1019),(J1019/Date!$B$4*Date!$B$6+K1019))</f>
        <v>0</v>
      </c>
      <c r="O1019" s="24">
        <f t="shared" si="90"/>
        <v>0</v>
      </c>
      <c r="P1019" s="24">
        <f>K1019/Date!$B$2*Date!$B$3+K1019</f>
        <v>0</v>
      </c>
      <c r="Q1019" s="24">
        <f>J1019*Date!$B$3+K1019</f>
        <v>0</v>
      </c>
      <c r="R1019" s="24">
        <f t="shared" si="91"/>
        <v>0</v>
      </c>
      <c r="S1019" s="24">
        <f>J1019/2*Date!$B$7+K1019</f>
        <v>0</v>
      </c>
      <c r="T1019" s="24">
        <f t="shared" si="92"/>
        <v>0</v>
      </c>
      <c r="U1019" s="24">
        <f t="shared" si="93"/>
        <v>0</v>
      </c>
      <c r="V1019" s="4">
        <v>0</v>
      </c>
      <c r="W1019" s="4"/>
      <c r="X1019" s="28" t="str">
        <f t="shared" si="94"/>
        <v>CHOOSE FORMULA</v>
      </c>
      <c r="Y1019" s="4"/>
      <c r="Z1019" s="4">
        <v>0</v>
      </c>
    </row>
    <row r="1020" spans="1:26">
      <c r="A1020" s="1" t="s">
        <v>6</v>
      </c>
      <c r="B1020" s="1" t="s">
        <v>516</v>
      </c>
      <c r="C1020" s="1" t="s">
        <v>532</v>
      </c>
      <c r="D1020" s="1" t="s">
        <v>301</v>
      </c>
      <c r="E1020" s="1" t="s">
        <v>8</v>
      </c>
      <c r="F1020" s="1" t="s">
        <v>302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4">
        <v>3</v>
      </c>
      <c r="M1020" s="4">
        <v>1294.24</v>
      </c>
      <c r="N1020" s="24">
        <f>IF(AND(B1020="60",C1020="32"),(J1020/'FD Date'!$B$4*'FD Date'!$B$6+K1020),(J1020/Date!$B$4*Date!$B$6+K1020))</f>
        <v>0</v>
      </c>
      <c r="O1020" s="24">
        <f t="shared" si="90"/>
        <v>0</v>
      </c>
      <c r="P1020" s="24">
        <f>K1020/Date!$B$2*Date!$B$3+K1020</f>
        <v>0</v>
      </c>
      <c r="Q1020" s="24">
        <f>J1020*Date!$B$3+K1020</f>
        <v>0</v>
      </c>
      <c r="R1020" s="24">
        <f t="shared" si="91"/>
        <v>0</v>
      </c>
      <c r="S1020" s="24">
        <f>J1020/2*Date!$B$7+K1020</f>
        <v>0</v>
      </c>
      <c r="T1020" s="24">
        <f t="shared" si="92"/>
        <v>0</v>
      </c>
      <c r="U1020" s="24">
        <f t="shared" si="93"/>
        <v>0</v>
      </c>
      <c r="V1020" s="4">
        <v>0</v>
      </c>
      <c r="W1020" s="4"/>
      <c r="X1020" s="28" t="str">
        <f t="shared" si="94"/>
        <v>CHOOSE FORMULA</v>
      </c>
      <c r="Y1020" s="4"/>
      <c r="Z1020" s="4">
        <v>0</v>
      </c>
    </row>
    <row r="1021" spans="1:26">
      <c r="A1021" s="1" t="s">
        <v>6</v>
      </c>
      <c r="B1021" s="1" t="s">
        <v>516</v>
      </c>
      <c r="C1021" s="1" t="s">
        <v>532</v>
      </c>
      <c r="D1021" s="1" t="s">
        <v>303</v>
      </c>
      <c r="E1021" s="1" t="s">
        <v>8</v>
      </c>
      <c r="F1021" s="1" t="s">
        <v>304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25</v>
      </c>
      <c r="N1021" s="24">
        <f>IF(AND(B1021="60",C1021="32"),(J1021/'FD Date'!$B$4*'FD Date'!$B$6+K1021),(J1021/Date!$B$4*Date!$B$6+K1021))</f>
        <v>0</v>
      </c>
      <c r="O1021" s="24">
        <f t="shared" si="90"/>
        <v>0</v>
      </c>
      <c r="P1021" s="24">
        <f>K1021/Date!$B$2*Date!$B$3+K1021</f>
        <v>0</v>
      </c>
      <c r="Q1021" s="24">
        <f>J1021*Date!$B$3+K1021</f>
        <v>0</v>
      </c>
      <c r="R1021" s="24">
        <f t="shared" si="91"/>
        <v>0</v>
      </c>
      <c r="S1021" s="24">
        <f>J1021/2*Date!$B$7+K1021</f>
        <v>0</v>
      </c>
      <c r="T1021" s="24">
        <f t="shared" si="92"/>
        <v>0</v>
      </c>
      <c r="U1021" s="24">
        <f t="shared" si="93"/>
        <v>0</v>
      </c>
      <c r="V1021" s="4">
        <v>0</v>
      </c>
      <c r="W1021" s="4"/>
      <c r="X1021" s="28" t="str">
        <f t="shared" si="94"/>
        <v>CHOOSE FORMULA</v>
      </c>
      <c r="Y1021" s="4"/>
      <c r="Z1021" s="4">
        <v>0</v>
      </c>
    </row>
    <row r="1022" spans="1:26">
      <c r="A1022" s="1" t="s">
        <v>6</v>
      </c>
      <c r="B1022" s="1" t="s">
        <v>516</v>
      </c>
      <c r="C1022" s="1" t="s">
        <v>532</v>
      </c>
      <c r="D1022" s="1" t="s">
        <v>305</v>
      </c>
      <c r="E1022" s="1" t="s">
        <v>8</v>
      </c>
      <c r="F1022" s="1" t="s">
        <v>306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1602</v>
      </c>
      <c r="M1022" s="4">
        <v>2212</v>
      </c>
      <c r="N1022" s="24">
        <f>IF(AND(B1022="60",C1022="32"),(J1022/'FD Date'!$B$4*'FD Date'!$B$6+K1022),(J1022/Date!$B$4*Date!$B$6+K1022))</f>
        <v>0</v>
      </c>
      <c r="O1022" s="24">
        <f t="shared" si="90"/>
        <v>0</v>
      </c>
      <c r="P1022" s="24">
        <f>K1022/Date!$B$2*Date!$B$3+K1022</f>
        <v>0</v>
      </c>
      <c r="Q1022" s="24">
        <f>J1022*Date!$B$3+K1022</f>
        <v>0</v>
      </c>
      <c r="R1022" s="24">
        <f t="shared" si="91"/>
        <v>0</v>
      </c>
      <c r="S1022" s="24">
        <f>J1022/2*Date!$B$7+K1022</f>
        <v>0</v>
      </c>
      <c r="T1022" s="24">
        <f t="shared" si="92"/>
        <v>0</v>
      </c>
      <c r="U1022" s="24">
        <f t="shared" si="93"/>
        <v>0</v>
      </c>
      <c r="V1022" s="4">
        <v>0</v>
      </c>
      <c r="W1022" s="4"/>
      <c r="X1022" s="28" t="str">
        <f t="shared" si="94"/>
        <v>CHOOSE FORMULA</v>
      </c>
      <c r="Y1022" s="4"/>
      <c r="Z1022" s="4">
        <v>0</v>
      </c>
    </row>
    <row r="1023" spans="1:26">
      <c r="A1023" s="1" t="s">
        <v>6</v>
      </c>
      <c r="B1023" s="1" t="s">
        <v>516</v>
      </c>
      <c r="C1023" s="1" t="s">
        <v>532</v>
      </c>
      <c r="D1023" s="1" t="s">
        <v>534</v>
      </c>
      <c r="E1023" s="1" t="s">
        <v>8</v>
      </c>
      <c r="F1023" s="1" t="s">
        <v>535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24">
        <f>IF(AND(B1023="60",C1023="32"),(J1023/'FD Date'!$B$4*'FD Date'!$B$6+K1023),(J1023/Date!$B$4*Date!$B$6+K1023))</f>
        <v>0</v>
      </c>
      <c r="O1023" s="24">
        <f t="shared" si="90"/>
        <v>0</v>
      </c>
      <c r="P1023" s="24">
        <f>K1023/Date!$B$2*Date!$B$3+K1023</f>
        <v>0</v>
      </c>
      <c r="Q1023" s="24">
        <f>J1023*Date!$B$3+K1023</f>
        <v>0</v>
      </c>
      <c r="R1023" s="24">
        <f t="shared" si="91"/>
        <v>0</v>
      </c>
      <c r="S1023" s="24">
        <f>J1023/2*Date!$B$7+K1023</f>
        <v>0</v>
      </c>
      <c r="T1023" s="24">
        <f t="shared" si="92"/>
        <v>0</v>
      </c>
      <c r="U1023" s="24">
        <f t="shared" si="93"/>
        <v>0</v>
      </c>
      <c r="V1023" s="4">
        <v>0</v>
      </c>
      <c r="W1023" s="4"/>
      <c r="X1023" s="28" t="str">
        <f t="shared" si="94"/>
        <v>CHOOSE FORMULA</v>
      </c>
      <c r="Y1023" s="4"/>
      <c r="Z1023" s="4">
        <v>0</v>
      </c>
    </row>
    <row r="1024" spans="1:26">
      <c r="A1024" s="1" t="s">
        <v>6</v>
      </c>
      <c r="B1024" s="1" t="s">
        <v>516</v>
      </c>
      <c r="C1024" s="1" t="s">
        <v>532</v>
      </c>
      <c r="D1024" s="1" t="s">
        <v>313</v>
      </c>
      <c r="E1024" s="1" t="s">
        <v>8</v>
      </c>
      <c r="F1024" s="1" t="s">
        <v>314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24">
        <f>IF(AND(B1024="60",C1024="32"),(J1024/'FD Date'!$B$4*'FD Date'!$B$6+K1024),(J1024/Date!$B$4*Date!$B$6+K1024))</f>
        <v>0</v>
      </c>
      <c r="O1024" s="24">
        <f t="shared" si="90"/>
        <v>0</v>
      </c>
      <c r="P1024" s="24">
        <f>K1024/Date!$B$2*Date!$B$3+K1024</f>
        <v>0</v>
      </c>
      <c r="Q1024" s="24">
        <f>J1024*Date!$B$3+K1024</f>
        <v>0</v>
      </c>
      <c r="R1024" s="24">
        <f t="shared" si="91"/>
        <v>0</v>
      </c>
      <c r="S1024" s="24">
        <f>J1024/2*Date!$B$7+K1024</f>
        <v>0</v>
      </c>
      <c r="T1024" s="24">
        <f t="shared" si="92"/>
        <v>0</v>
      </c>
      <c r="U1024" s="24">
        <f t="shared" si="93"/>
        <v>0</v>
      </c>
      <c r="V1024" s="4">
        <v>0</v>
      </c>
      <c r="W1024" s="4"/>
      <c r="X1024" s="28" t="str">
        <f t="shared" si="94"/>
        <v>CHOOSE FORMULA</v>
      </c>
      <c r="Y1024" s="4"/>
      <c r="Z1024" s="4">
        <v>0</v>
      </c>
    </row>
    <row r="1025" spans="1:26">
      <c r="A1025" s="1" t="s">
        <v>6</v>
      </c>
      <c r="B1025" s="1" t="s">
        <v>516</v>
      </c>
      <c r="C1025" s="1" t="s">
        <v>537</v>
      </c>
      <c r="D1025" s="1" t="s">
        <v>315</v>
      </c>
      <c r="E1025" s="1" t="s">
        <v>13</v>
      </c>
      <c r="F1025" s="1" t="s">
        <v>316</v>
      </c>
      <c r="G1025" s="4">
        <v>0</v>
      </c>
      <c r="H1025" s="4">
        <v>0</v>
      </c>
      <c r="I1025" s="4">
        <v>0</v>
      </c>
      <c r="J1025" s="4">
        <v>1232.32</v>
      </c>
      <c r="K1025" s="4">
        <v>26929.919999999998</v>
      </c>
      <c r="L1025" s="4">
        <v>0</v>
      </c>
      <c r="M1025" s="4">
        <v>190.46</v>
      </c>
      <c r="N1025" s="24">
        <f>IF(AND(B1025="60",C1025="32"),(J1025/'FD Date'!$B$4*'FD Date'!$B$6+K1025),(J1025/Date!$B$4*Date!$B$6+K1025))</f>
        <v>33091.519999999997</v>
      </c>
      <c r="O1025" s="24">
        <f t="shared" si="90"/>
        <v>2464.64</v>
      </c>
      <c r="P1025" s="24">
        <f>K1025/Date!$B$2*Date!$B$3+K1025</f>
        <v>40394.879999999997</v>
      </c>
      <c r="Q1025" s="24">
        <f>J1025*Date!$B$3+K1025</f>
        <v>31859.199999999997</v>
      </c>
      <c r="R1025" s="24">
        <f t="shared" si="91"/>
        <v>0</v>
      </c>
      <c r="S1025" s="24">
        <f>J1025/2*Date!$B$7+K1025</f>
        <v>31859.199999999997</v>
      </c>
      <c r="T1025" s="24">
        <f t="shared" si="92"/>
        <v>0</v>
      </c>
      <c r="U1025" s="24">
        <f t="shared" si="93"/>
        <v>26929.919999999998</v>
      </c>
      <c r="V1025" s="4">
        <v>0</v>
      </c>
      <c r="W1025" s="4"/>
      <c r="X1025" s="28" t="str">
        <f t="shared" si="94"/>
        <v>CHOOSE FORMULA</v>
      </c>
      <c r="Y1025" s="4"/>
      <c r="Z1025" s="4">
        <v>25698</v>
      </c>
    </row>
    <row r="1026" spans="1:26">
      <c r="A1026" s="1" t="s">
        <v>6</v>
      </c>
      <c r="B1026" s="1" t="s">
        <v>516</v>
      </c>
      <c r="C1026" s="1" t="s">
        <v>537</v>
      </c>
      <c r="D1026" s="1" t="s">
        <v>318</v>
      </c>
      <c r="E1026" s="1" t="s">
        <v>8</v>
      </c>
      <c r="F1026" s="1" t="s">
        <v>319</v>
      </c>
      <c r="G1026" s="4">
        <v>7350014</v>
      </c>
      <c r="H1026" s="4">
        <v>0</v>
      </c>
      <c r="I1026" s="4">
        <v>7350014</v>
      </c>
      <c r="J1026" s="4">
        <v>548739.51</v>
      </c>
      <c r="K1026" s="4">
        <v>4336486.49</v>
      </c>
      <c r="L1026" s="4">
        <v>0</v>
      </c>
      <c r="M1026" s="4">
        <v>10607.38</v>
      </c>
      <c r="N1026" s="24">
        <f>IF(AND(B1026="60",C1026="32"),(J1026/'FD Date'!$B$4*'FD Date'!$B$6+K1026),(J1026/Date!$B$4*Date!$B$6+K1026))</f>
        <v>7080184.04</v>
      </c>
      <c r="O1026" s="24">
        <f t="shared" si="90"/>
        <v>1097479.02</v>
      </c>
      <c r="P1026" s="24">
        <f>K1026/Date!$B$2*Date!$B$3+K1026</f>
        <v>6504729.7350000003</v>
      </c>
      <c r="Q1026" s="24">
        <f>J1026*Date!$B$3+K1026</f>
        <v>6531444.5300000003</v>
      </c>
      <c r="R1026" s="24">
        <f t="shared" si="91"/>
        <v>0</v>
      </c>
      <c r="S1026" s="24">
        <f>J1026/2*Date!$B$7+K1026</f>
        <v>6531444.5300000003</v>
      </c>
      <c r="T1026" s="24">
        <f t="shared" si="92"/>
        <v>7350014</v>
      </c>
      <c r="U1026" s="24">
        <f t="shared" si="93"/>
        <v>4336486.49</v>
      </c>
      <c r="V1026" s="4">
        <v>0</v>
      </c>
      <c r="W1026" s="4"/>
      <c r="X1026" s="28" t="str">
        <f t="shared" si="94"/>
        <v>CHOOSE FORMULA</v>
      </c>
      <c r="Y1026" s="4"/>
      <c r="Z1026" s="4">
        <v>7169589</v>
      </c>
    </row>
    <row r="1027" spans="1:26">
      <c r="A1027" s="1" t="s">
        <v>6</v>
      </c>
      <c r="B1027" s="1" t="s">
        <v>516</v>
      </c>
      <c r="C1027" s="1" t="s">
        <v>537</v>
      </c>
      <c r="D1027" s="1" t="s">
        <v>318</v>
      </c>
      <c r="E1027" s="1" t="s">
        <v>80</v>
      </c>
      <c r="F1027" s="1" t="s">
        <v>322</v>
      </c>
      <c r="G1027" s="4">
        <v>139050</v>
      </c>
      <c r="H1027" s="4">
        <v>0</v>
      </c>
      <c r="I1027" s="4">
        <v>139050</v>
      </c>
      <c r="J1027" s="4">
        <v>10846.74</v>
      </c>
      <c r="K1027" s="4">
        <v>87174.02</v>
      </c>
      <c r="L1027" s="4">
        <v>0</v>
      </c>
      <c r="M1027" s="4">
        <v>0</v>
      </c>
      <c r="N1027" s="24">
        <f>IF(AND(B1027="60",C1027="32"),(J1027/'FD Date'!$B$4*'FD Date'!$B$6+K1027),(J1027/Date!$B$4*Date!$B$6+K1027))</f>
        <v>141407.72</v>
      </c>
      <c r="O1027" s="24">
        <f t="shared" ref="O1027:O1090" si="95">J1027*2</f>
        <v>21693.48</v>
      </c>
      <c r="P1027" s="24">
        <f>K1027/Date!$B$2*Date!$B$3+K1027</f>
        <v>130761.03</v>
      </c>
      <c r="Q1027" s="24">
        <f>J1027*Date!$B$3+K1027</f>
        <v>130560.98000000001</v>
      </c>
      <c r="R1027" s="24">
        <f t="shared" ref="R1027:R1090" si="96">IF(OR(L1027=0,M1027=0),0,K1027/(L1027/M1027))</f>
        <v>0</v>
      </c>
      <c r="S1027" s="24">
        <f>J1027/2*Date!$B$7+K1027</f>
        <v>130560.98000000001</v>
      </c>
      <c r="T1027" s="24">
        <f t="shared" ref="T1027:T1090" si="97">I1027</f>
        <v>139050</v>
      </c>
      <c r="U1027" s="24">
        <f t="shared" ref="U1027:U1090" si="98">K1027</f>
        <v>87174.02</v>
      </c>
      <c r="V1027" s="4">
        <v>0</v>
      </c>
      <c r="W1027" s="4"/>
      <c r="X1027" s="28" t="str">
        <f t="shared" ref="X1027:X1090" si="99">IF($W1027=1,($N1027+$V1027),IF($W1027=2,($O1027+$V1027), IF($W1027=3,($P1027+$V1027), IF($W1027=4,($Q1027+$V1027), IF($W1027=5,($R1027+$V1027), IF($W1027=6,($S1027+$V1027), IF($W1027=7,($T1027+$V1027), IF($W1027=8,($U1027+$V1027),"CHOOSE FORMULA"))))))))</f>
        <v>CHOOSE FORMULA</v>
      </c>
      <c r="Y1027" s="4"/>
      <c r="Z1027" s="4">
        <v>139942</v>
      </c>
    </row>
    <row r="1028" spans="1:26">
      <c r="A1028" s="1" t="s">
        <v>6</v>
      </c>
      <c r="B1028" s="1" t="s">
        <v>516</v>
      </c>
      <c r="C1028" s="1" t="s">
        <v>537</v>
      </c>
      <c r="D1028" s="1" t="s">
        <v>318</v>
      </c>
      <c r="E1028" s="1" t="s">
        <v>84</v>
      </c>
      <c r="F1028" s="1" t="s">
        <v>517</v>
      </c>
      <c r="G1028" s="4">
        <v>6000</v>
      </c>
      <c r="H1028" s="4">
        <v>0</v>
      </c>
      <c r="I1028" s="4">
        <v>6000</v>
      </c>
      <c r="J1028" s="4">
        <v>720</v>
      </c>
      <c r="K1028" s="4">
        <v>12000</v>
      </c>
      <c r="L1028" s="4">
        <v>0</v>
      </c>
      <c r="M1028" s="4">
        <v>148.57</v>
      </c>
      <c r="N1028" s="24">
        <f>IF(AND(B1028="60",C1028="32"),(J1028/'FD Date'!$B$4*'FD Date'!$B$6+K1028),(J1028/Date!$B$4*Date!$B$6+K1028))</f>
        <v>15600</v>
      </c>
      <c r="O1028" s="24">
        <f t="shared" si="95"/>
        <v>1440</v>
      </c>
      <c r="P1028" s="24">
        <f>K1028/Date!$B$2*Date!$B$3+K1028</f>
        <v>18000</v>
      </c>
      <c r="Q1028" s="24">
        <f>J1028*Date!$B$3+K1028</f>
        <v>14880</v>
      </c>
      <c r="R1028" s="24">
        <f t="shared" si="96"/>
        <v>0</v>
      </c>
      <c r="S1028" s="24">
        <f>J1028/2*Date!$B$7+K1028</f>
        <v>14880</v>
      </c>
      <c r="T1028" s="24">
        <f t="shared" si="97"/>
        <v>6000</v>
      </c>
      <c r="U1028" s="24">
        <f t="shared" si="98"/>
        <v>12000</v>
      </c>
      <c r="V1028" s="4">
        <v>0</v>
      </c>
      <c r="W1028" s="4"/>
      <c r="X1028" s="28" t="str">
        <f t="shared" si="99"/>
        <v>CHOOSE FORMULA</v>
      </c>
      <c r="Y1028" s="4"/>
      <c r="Z1028" s="4">
        <v>19968</v>
      </c>
    </row>
    <row r="1029" spans="1:26">
      <c r="A1029" s="1" t="s">
        <v>6</v>
      </c>
      <c r="B1029" s="1" t="s">
        <v>516</v>
      </c>
      <c r="C1029" s="1" t="s">
        <v>537</v>
      </c>
      <c r="D1029" s="1" t="s">
        <v>318</v>
      </c>
      <c r="E1029" s="1" t="s">
        <v>86</v>
      </c>
      <c r="F1029" s="1" t="s">
        <v>533</v>
      </c>
      <c r="G1029" s="4">
        <v>4200</v>
      </c>
      <c r="H1029" s="4">
        <v>0</v>
      </c>
      <c r="I1029" s="4">
        <v>4200</v>
      </c>
      <c r="J1029" s="4">
        <v>461.52</v>
      </c>
      <c r="K1029" s="4">
        <v>3174.51</v>
      </c>
      <c r="L1029" s="4">
        <v>0</v>
      </c>
      <c r="M1029" s="4">
        <v>0</v>
      </c>
      <c r="N1029" s="24">
        <f>IF(AND(B1029="60",C1029="32"),(J1029/'FD Date'!$B$4*'FD Date'!$B$6+K1029),(J1029/Date!$B$4*Date!$B$6+K1029))</f>
        <v>5482.1100000000006</v>
      </c>
      <c r="O1029" s="24">
        <f t="shared" si="95"/>
        <v>923.04</v>
      </c>
      <c r="P1029" s="24">
        <f>K1029/Date!$B$2*Date!$B$3+K1029</f>
        <v>4761.7650000000003</v>
      </c>
      <c r="Q1029" s="24">
        <f>J1029*Date!$B$3+K1029</f>
        <v>5020.59</v>
      </c>
      <c r="R1029" s="24">
        <f t="shared" si="96"/>
        <v>0</v>
      </c>
      <c r="S1029" s="24">
        <f>J1029/2*Date!$B$7+K1029</f>
        <v>5020.59</v>
      </c>
      <c r="T1029" s="24">
        <f t="shared" si="97"/>
        <v>4200</v>
      </c>
      <c r="U1029" s="24">
        <f t="shared" si="98"/>
        <v>3174.51</v>
      </c>
      <c r="V1029" s="4">
        <v>0</v>
      </c>
      <c r="W1029" s="4"/>
      <c r="X1029" s="28" t="str">
        <f t="shared" si="99"/>
        <v>CHOOSE FORMULA</v>
      </c>
      <c r="Y1029" s="4"/>
      <c r="Z1029" s="4">
        <v>5159</v>
      </c>
    </row>
    <row r="1030" spans="1:26">
      <c r="A1030" s="1" t="s">
        <v>6</v>
      </c>
      <c r="B1030" s="1" t="s">
        <v>516</v>
      </c>
      <c r="C1030" s="1" t="s">
        <v>537</v>
      </c>
      <c r="D1030" s="1" t="s">
        <v>318</v>
      </c>
      <c r="E1030" s="1" t="s">
        <v>468</v>
      </c>
      <c r="F1030" s="1" t="s">
        <v>469</v>
      </c>
      <c r="G1030" s="4">
        <v>98800</v>
      </c>
      <c r="H1030" s="4">
        <v>0</v>
      </c>
      <c r="I1030" s="4">
        <v>98800</v>
      </c>
      <c r="J1030" s="4">
        <v>8020</v>
      </c>
      <c r="K1030" s="4">
        <v>62935</v>
      </c>
      <c r="L1030" s="4">
        <v>0</v>
      </c>
      <c r="M1030" s="4">
        <v>1216.43</v>
      </c>
      <c r="N1030" s="24">
        <f>IF(AND(B1030="60",C1030="32"),(J1030/'FD Date'!$B$4*'FD Date'!$B$6+K1030),(J1030/Date!$B$4*Date!$B$6+K1030))</f>
        <v>103035</v>
      </c>
      <c r="O1030" s="24">
        <f t="shared" si="95"/>
        <v>16040</v>
      </c>
      <c r="P1030" s="24">
        <f>K1030/Date!$B$2*Date!$B$3+K1030</f>
        <v>94402.5</v>
      </c>
      <c r="Q1030" s="24">
        <f>J1030*Date!$B$3+K1030</f>
        <v>95015</v>
      </c>
      <c r="R1030" s="24">
        <f t="shared" si="96"/>
        <v>0</v>
      </c>
      <c r="S1030" s="24">
        <f>J1030/2*Date!$B$7+K1030</f>
        <v>95015</v>
      </c>
      <c r="T1030" s="24">
        <f t="shared" si="97"/>
        <v>98800</v>
      </c>
      <c r="U1030" s="24">
        <f t="shared" si="98"/>
        <v>62935</v>
      </c>
      <c r="V1030" s="4">
        <v>0</v>
      </c>
      <c r="W1030" s="4"/>
      <c r="X1030" s="28" t="str">
        <f t="shared" si="99"/>
        <v>CHOOSE FORMULA</v>
      </c>
      <c r="Y1030" s="4"/>
      <c r="Z1030" s="4">
        <v>96855</v>
      </c>
    </row>
    <row r="1031" spans="1:26">
      <c r="A1031" s="1" t="s">
        <v>6</v>
      </c>
      <c r="B1031" s="1" t="s">
        <v>516</v>
      </c>
      <c r="C1031" s="1" t="s">
        <v>537</v>
      </c>
      <c r="D1031" s="1" t="s">
        <v>318</v>
      </c>
      <c r="E1031" s="1" t="s">
        <v>524</v>
      </c>
      <c r="F1031" s="1" t="s">
        <v>525</v>
      </c>
      <c r="G1031" s="4">
        <v>14400</v>
      </c>
      <c r="H1031" s="4">
        <v>0</v>
      </c>
      <c r="I1031" s="4">
        <v>14400</v>
      </c>
      <c r="J1031" s="4">
        <v>1107.6400000000001</v>
      </c>
      <c r="K1031" s="4">
        <v>9269.8799999999992</v>
      </c>
      <c r="L1031" s="4">
        <v>0</v>
      </c>
      <c r="M1031" s="4">
        <v>0</v>
      </c>
      <c r="N1031" s="24">
        <f>IF(AND(B1031="60",C1031="32"),(J1031/'FD Date'!$B$4*'FD Date'!$B$6+K1031),(J1031/Date!$B$4*Date!$B$6+K1031))</f>
        <v>14808.08</v>
      </c>
      <c r="O1031" s="24">
        <f t="shared" si="95"/>
        <v>2215.2800000000002</v>
      </c>
      <c r="P1031" s="24">
        <f>K1031/Date!$B$2*Date!$B$3+K1031</f>
        <v>13904.82</v>
      </c>
      <c r="Q1031" s="24">
        <f>J1031*Date!$B$3+K1031</f>
        <v>13700.439999999999</v>
      </c>
      <c r="R1031" s="24">
        <f t="shared" si="96"/>
        <v>0</v>
      </c>
      <c r="S1031" s="24">
        <f>J1031/2*Date!$B$7+K1031</f>
        <v>13700.439999999999</v>
      </c>
      <c r="T1031" s="24">
        <f t="shared" si="97"/>
        <v>14400</v>
      </c>
      <c r="U1031" s="24">
        <f t="shared" si="98"/>
        <v>9269.8799999999992</v>
      </c>
      <c r="V1031" s="4">
        <v>0</v>
      </c>
      <c r="W1031" s="4"/>
      <c r="X1031" s="28" t="str">
        <f t="shared" si="99"/>
        <v>CHOOSE FORMULA</v>
      </c>
      <c r="Y1031" s="4"/>
      <c r="Z1031" s="4">
        <v>15454</v>
      </c>
    </row>
    <row r="1032" spans="1:26">
      <c r="A1032" s="1" t="s">
        <v>6</v>
      </c>
      <c r="B1032" s="1" t="s">
        <v>516</v>
      </c>
      <c r="C1032" s="1" t="s">
        <v>537</v>
      </c>
      <c r="D1032" s="1" t="s">
        <v>327</v>
      </c>
      <c r="E1032" s="1" t="s">
        <v>8</v>
      </c>
      <c r="F1032" s="1" t="s">
        <v>328</v>
      </c>
      <c r="G1032" s="4">
        <v>52310</v>
      </c>
      <c r="H1032" s="4">
        <v>0</v>
      </c>
      <c r="I1032" s="4">
        <v>52310</v>
      </c>
      <c r="J1032" s="4">
        <v>402.5</v>
      </c>
      <c r="K1032" s="4">
        <v>356.81</v>
      </c>
      <c r="L1032" s="4">
        <v>0</v>
      </c>
      <c r="M1032" s="4">
        <v>12730</v>
      </c>
      <c r="N1032" s="24">
        <f>IF(AND(B1032="60",C1032="32"),(J1032/'FD Date'!$B$4*'FD Date'!$B$6+K1032),(J1032/Date!$B$4*Date!$B$6+K1032))</f>
        <v>2369.31</v>
      </c>
      <c r="O1032" s="24">
        <f t="shared" si="95"/>
        <v>805</v>
      </c>
      <c r="P1032" s="24">
        <f>K1032/Date!$B$2*Date!$B$3+K1032</f>
        <v>535.21500000000003</v>
      </c>
      <c r="Q1032" s="24">
        <f>J1032*Date!$B$3+K1032</f>
        <v>1966.81</v>
      </c>
      <c r="R1032" s="24">
        <f t="shared" si="96"/>
        <v>0</v>
      </c>
      <c r="S1032" s="24">
        <f>J1032/2*Date!$B$7+K1032</f>
        <v>1966.81</v>
      </c>
      <c r="T1032" s="24">
        <f t="shared" si="97"/>
        <v>52310</v>
      </c>
      <c r="U1032" s="24">
        <f t="shared" si="98"/>
        <v>356.81</v>
      </c>
      <c r="V1032" s="4">
        <v>0</v>
      </c>
      <c r="W1032" s="4"/>
      <c r="X1032" s="28" t="str">
        <f t="shared" si="99"/>
        <v>CHOOSE FORMULA</v>
      </c>
      <c r="Y1032" s="4"/>
      <c r="Z1032" s="4">
        <v>52310</v>
      </c>
    </row>
    <row r="1033" spans="1:26">
      <c r="A1033" s="1" t="s">
        <v>6</v>
      </c>
      <c r="B1033" s="1" t="s">
        <v>516</v>
      </c>
      <c r="C1033" s="1" t="s">
        <v>537</v>
      </c>
      <c r="D1033" s="1" t="s">
        <v>329</v>
      </c>
      <c r="E1033" s="1" t="s">
        <v>8</v>
      </c>
      <c r="F1033" s="1" t="s">
        <v>330</v>
      </c>
      <c r="G1033" s="4">
        <v>273300</v>
      </c>
      <c r="H1033" s="4">
        <v>0</v>
      </c>
      <c r="I1033" s="4">
        <v>273300</v>
      </c>
      <c r="J1033" s="4">
        <v>31073.05</v>
      </c>
      <c r="K1033" s="4">
        <v>310068.53999999998</v>
      </c>
      <c r="L1033" s="4">
        <v>0</v>
      </c>
      <c r="M1033" s="4">
        <v>2593.23</v>
      </c>
      <c r="N1033" s="24">
        <f>IF(AND(B1033="60",C1033="32"),(J1033/'FD Date'!$B$4*'FD Date'!$B$6+K1033),(J1033/Date!$B$4*Date!$B$6+K1033))</f>
        <v>465433.79</v>
      </c>
      <c r="O1033" s="24">
        <f t="shared" si="95"/>
        <v>62146.1</v>
      </c>
      <c r="P1033" s="24">
        <f>K1033/Date!$B$2*Date!$B$3+K1033</f>
        <v>465102.80999999994</v>
      </c>
      <c r="Q1033" s="24">
        <f>J1033*Date!$B$3+K1033</f>
        <v>434360.74</v>
      </c>
      <c r="R1033" s="24">
        <f t="shared" si="96"/>
        <v>0</v>
      </c>
      <c r="S1033" s="24">
        <f>J1033/2*Date!$B$7+K1033</f>
        <v>434360.74</v>
      </c>
      <c r="T1033" s="24">
        <f t="shared" si="97"/>
        <v>273300</v>
      </c>
      <c r="U1033" s="24">
        <f t="shared" si="98"/>
        <v>310068.53999999998</v>
      </c>
      <c r="V1033" s="4">
        <v>0</v>
      </c>
      <c r="W1033" s="4"/>
      <c r="X1033" s="28" t="str">
        <f t="shared" si="99"/>
        <v>CHOOSE FORMULA</v>
      </c>
      <c r="Y1033" s="4"/>
      <c r="Z1033" s="4">
        <v>411373</v>
      </c>
    </row>
    <row r="1034" spans="1:26">
      <c r="A1034" s="1" t="s">
        <v>6</v>
      </c>
      <c r="B1034" s="1" t="s">
        <v>516</v>
      </c>
      <c r="C1034" s="1" t="s">
        <v>537</v>
      </c>
      <c r="D1034" s="1" t="s">
        <v>331</v>
      </c>
      <c r="E1034" s="1" t="s">
        <v>84</v>
      </c>
      <c r="F1034" s="1" t="s">
        <v>333</v>
      </c>
      <c r="G1034" s="4">
        <v>11170</v>
      </c>
      <c r="H1034" s="4">
        <v>0</v>
      </c>
      <c r="I1034" s="4">
        <v>11170</v>
      </c>
      <c r="J1034" s="4">
        <v>958</v>
      </c>
      <c r="K1034" s="4">
        <v>7072.51</v>
      </c>
      <c r="L1034" s="4">
        <v>0</v>
      </c>
      <c r="M1034" s="4">
        <v>68.84</v>
      </c>
      <c r="N1034" s="24">
        <f>IF(AND(B1034="60",C1034="32"),(J1034/'FD Date'!$B$4*'FD Date'!$B$6+K1034),(J1034/Date!$B$4*Date!$B$6+K1034))</f>
        <v>11862.51</v>
      </c>
      <c r="O1034" s="24">
        <f t="shared" si="95"/>
        <v>1916</v>
      </c>
      <c r="P1034" s="24">
        <f>K1034/Date!$B$2*Date!$B$3+K1034</f>
        <v>10608.764999999999</v>
      </c>
      <c r="Q1034" s="24">
        <f>J1034*Date!$B$3+K1034</f>
        <v>10904.51</v>
      </c>
      <c r="R1034" s="24">
        <f t="shared" si="96"/>
        <v>0</v>
      </c>
      <c r="S1034" s="24">
        <f>J1034/2*Date!$B$7+K1034</f>
        <v>10904.51</v>
      </c>
      <c r="T1034" s="24">
        <f t="shared" si="97"/>
        <v>11170</v>
      </c>
      <c r="U1034" s="24">
        <f t="shared" si="98"/>
        <v>7072.51</v>
      </c>
      <c r="V1034" s="4">
        <v>0</v>
      </c>
      <c r="W1034" s="4"/>
      <c r="X1034" s="28" t="str">
        <f t="shared" si="99"/>
        <v>CHOOSE FORMULA</v>
      </c>
      <c r="Y1034" s="4"/>
      <c r="Z1034" s="4">
        <v>10724</v>
      </c>
    </row>
    <row r="1035" spans="1:26">
      <c r="A1035" s="1" t="s">
        <v>6</v>
      </c>
      <c r="B1035" s="1" t="s">
        <v>516</v>
      </c>
      <c r="C1035" s="1" t="s">
        <v>537</v>
      </c>
      <c r="D1035" s="1" t="s">
        <v>331</v>
      </c>
      <c r="E1035" s="1" t="s">
        <v>334</v>
      </c>
      <c r="F1035" s="1" t="s">
        <v>335</v>
      </c>
      <c r="G1035" s="4">
        <v>37210</v>
      </c>
      <c r="H1035" s="4">
        <v>0</v>
      </c>
      <c r="I1035" s="4">
        <v>37210</v>
      </c>
      <c r="J1035" s="4">
        <v>3180.96</v>
      </c>
      <c r="K1035" s="4">
        <v>23434.18</v>
      </c>
      <c r="L1035" s="4">
        <v>0</v>
      </c>
      <c r="M1035" s="4">
        <v>203.85</v>
      </c>
      <c r="N1035" s="24">
        <f>IF(AND(B1035="60",C1035="32"),(J1035/'FD Date'!$B$4*'FD Date'!$B$6+K1035),(J1035/Date!$B$4*Date!$B$6+K1035))</f>
        <v>39338.979999999996</v>
      </c>
      <c r="O1035" s="24">
        <f t="shared" si="95"/>
        <v>6361.92</v>
      </c>
      <c r="P1035" s="24">
        <f>K1035/Date!$B$2*Date!$B$3+K1035</f>
        <v>35151.270000000004</v>
      </c>
      <c r="Q1035" s="24">
        <f>J1035*Date!$B$3+K1035</f>
        <v>36158.020000000004</v>
      </c>
      <c r="R1035" s="24">
        <f t="shared" si="96"/>
        <v>0</v>
      </c>
      <c r="S1035" s="24">
        <f>J1035/2*Date!$B$7+K1035</f>
        <v>36158.020000000004</v>
      </c>
      <c r="T1035" s="24">
        <f t="shared" si="97"/>
        <v>37210</v>
      </c>
      <c r="U1035" s="24">
        <f t="shared" si="98"/>
        <v>23434.18</v>
      </c>
      <c r="V1035" s="4">
        <v>0</v>
      </c>
      <c r="W1035" s="4"/>
      <c r="X1035" s="28" t="str">
        <f t="shared" si="99"/>
        <v>CHOOSE FORMULA</v>
      </c>
      <c r="Y1035" s="4"/>
      <c r="Z1035" s="4">
        <v>35820</v>
      </c>
    </row>
    <row r="1036" spans="1:26">
      <c r="A1036" s="1" t="s">
        <v>6</v>
      </c>
      <c r="B1036" s="1" t="s">
        <v>516</v>
      </c>
      <c r="C1036" s="1" t="s">
        <v>537</v>
      </c>
      <c r="D1036" s="1" t="s">
        <v>331</v>
      </c>
      <c r="E1036" s="1" t="s">
        <v>336</v>
      </c>
      <c r="F1036" s="1" t="s">
        <v>337</v>
      </c>
      <c r="G1036" s="4">
        <v>791370</v>
      </c>
      <c r="H1036" s="4">
        <v>0</v>
      </c>
      <c r="I1036" s="4">
        <v>791370</v>
      </c>
      <c r="J1036" s="4">
        <v>66400.740000000005</v>
      </c>
      <c r="K1036" s="4">
        <v>499290.87</v>
      </c>
      <c r="L1036" s="4">
        <v>0</v>
      </c>
      <c r="M1036" s="4">
        <v>6140.32</v>
      </c>
      <c r="N1036" s="24">
        <f>IF(AND(B1036="60",C1036="32"),(J1036/'FD Date'!$B$4*'FD Date'!$B$6+K1036),(J1036/Date!$B$4*Date!$B$6+K1036))</f>
        <v>831294.57000000007</v>
      </c>
      <c r="O1036" s="24">
        <f t="shared" si="95"/>
        <v>132801.48000000001</v>
      </c>
      <c r="P1036" s="24">
        <f>K1036/Date!$B$2*Date!$B$3+K1036</f>
        <v>748936.30499999993</v>
      </c>
      <c r="Q1036" s="24">
        <f>J1036*Date!$B$3+K1036</f>
        <v>764893.83000000007</v>
      </c>
      <c r="R1036" s="24">
        <f t="shared" si="96"/>
        <v>0</v>
      </c>
      <c r="S1036" s="24">
        <f>J1036/2*Date!$B$7+K1036</f>
        <v>764893.83000000007</v>
      </c>
      <c r="T1036" s="24">
        <f t="shared" si="97"/>
        <v>791370</v>
      </c>
      <c r="U1036" s="24">
        <f t="shared" si="98"/>
        <v>499290.87</v>
      </c>
      <c r="V1036" s="4">
        <v>0</v>
      </c>
      <c r="W1036" s="4"/>
      <c r="X1036" s="28" t="str">
        <f t="shared" si="99"/>
        <v>CHOOSE FORMULA</v>
      </c>
      <c r="Y1036" s="4"/>
      <c r="Z1036" s="4">
        <v>768155</v>
      </c>
    </row>
    <row r="1037" spans="1:26">
      <c r="A1037" s="1" t="s">
        <v>6</v>
      </c>
      <c r="B1037" s="1" t="s">
        <v>516</v>
      </c>
      <c r="C1037" s="1" t="s">
        <v>537</v>
      </c>
      <c r="D1037" s="1" t="s">
        <v>331</v>
      </c>
      <c r="E1037" s="1" t="s">
        <v>338</v>
      </c>
      <c r="F1037" s="1" t="s">
        <v>339</v>
      </c>
      <c r="G1037" s="4">
        <v>55780</v>
      </c>
      <c r="H1037" s="4">
        <v>0</v>
      </c>
      <c r="I1037" s="4">
        <v>55780</v>
      </c>
      <c r="J1037" s="4">
        <v>168</v>
      </c>
      <c r="K1037" s="4">
        <v>10604.84</v>
      </c>
      <c r="L1037" s="4">
        <v>0</v>
      </c>
      <c r="M1037" s="4">
        <v>7082.06</v>
      </c>
      <c r="N1037" s="24">
        <f>IF(AND(B1037="60",C1037="32"),(J1037/'FD Date'!$B$4*'FD Date'!$B$6+K1037),(J1037/Date!$B$4*Date!$B$6+K1037))</f>
        <v>11444.84</v>
      </c>
      <c r="O1037" s="24">
        <f t="shared" si="95"/>
        <v>336</v>
      </c>
      <c r="P1037" s="24">
        <f>K1037/Date!$B$2*Date!$B$3+K1037</f>
        <v>15907.26</v>
      </c>
      <c r="Q1037" s="24">
        <f>J1037*Date!$B$3+K1037</f>
        <v>11276.84</v>
      </c>
      <c r="R1037" s="24">
        <f t="shared" si="96"/>
        <v>0</v>
      </c>
      <c r="S1037" s="24">
        <f>J1037/2*Date!$B$7+K1037</f>
        <v>11276.84</v>
      </c>
      <c r="T1037" s="24">
        <f t="shared" si="97"/>
        <v>55780</v>
      </c>
      <c r="U1037" s="24">
        <f t="shared" si="98"/>
        <v>10604.84</v>
      </c>
      <c r="V1037" s="4">
        <v>0</v>
      </c>
      <c r="W1037" s="4"/>
      <c r="X1037" s="28" t="str">
        <f t="shared" si="99"/>
        <v>CHOOSE FORMULA</v>
      </c>
      <c r="Y1037" s="4"/>
      <c r="Z1037" s="4">
        <v>10437</v>
      </c>
    </row>
    <row r="1038" spans="1:26">
      <c r="A1038" s="1" t="s">
        <v>6</v>
      </c>
      <c r="B1038" s="1" t="s">
        <v>516</v>
      </c>
      <c r="C1038" s="1" t="s">
        <v>537</v>
      </c>
      <c r="D1038" s="1" t="s">
        <v>331</v>
      </c>
      <c r="E1038" s="1" t="s">
        <v>340</v>
      </c>
      <c r="F1038" s="1" t="s">
        <v>341</v>
      </c>
      <c r="G1038" s="4">
        <v>24940</v>
      </c>
      <c r="H1038" s="4">
        <v>0</v>
      </c>
      <c r="I1038" s="4">
        <v>24940</v>
      </c>
      <c r="J1038" s="4">
        <v>1730</v>
      </c>
      <c r="K1038" s="4">
        <v>14407.81</v>
      </c>
      <c r="L1038" s="4">
        <v>0</v>
      </c>
      <c r="M1038" s="4">
        <v>154.80000000000001</v>
      </c>
      <c r="N1038" s="24">
        <f>IF(AND(B1038="60",C1038="32"),(J1038/'FD Date'!$B$4*'FD Date'!$B$6+K1038),(J1038/Date!$B$4*Date!$B$6+K1038))</f>
        <v>23057.809999999998</v>
      </c>
      <c r="O1038" s="24">
        <f t="shared" si="95"/>
        <v>3460</v>
      </c>
      <c r="P1038" s="24">
        <f>K1038/Date!$B$2*Date!$B$3+K1038</f>
        <v>21611.715</v>
      </c>
      <c r="Q1038" s="24">
        <f>J1038*Date!$B$3+K1038</f>
        <v>21327.809999999998</v>
      </c>
      <c r="R1038" s="24">
        <f t="shared" si="96"/>
        <v>0</v>
      </c>
      <c r="S1038" s="24">
        <f>J1038/2*Date!$B$7+K1038</f>
        <v>21327.809999999998</v>
      </c>
      <c r="T1038" s="24">
        <f t="shared" si="97"/>
        <v>24940</v>
      </c>
      <c r="U1038" s="24">
        <f t="shared" si="98"/>
        <v>14407.81</v>
      </c>
      <c r="V1038" s="4">
        <v>0</v>
      </c>
      <c r="W1038" s="4"/>
      <c r="X1038" s="28" t="str">
        <f t="shared" si="99"/>
        <v>CHOOSE FORMULA</v>
      </c>
      <c r="Y1038" s="4"/>
      <c r="Z1038" s="4">
        <v>22926</v>
      </c>
    </row>
    <row r="1039" spans="1:26">
      <c r="A1039" s="1" t="s">
        <v>6</v>
      </c>
      <c r="B1039" s="1" t="s">
        <v>516</v>
      </c>
      <c r="C1039" s="1" t="s">
        <v>537</v>
      </c>
      <c r="D1039" s="1" t="s">
        <v>342</v>
      </c>
      <c r="E1039" s="1" t="s">
        <v>13</v>
      </c>
      <c r="F1039" s="1" t="s">
        <v>344</v>
      </c>
      <c r="G1039" s="4">
        <v>1291400</v>
      </c>
      <c r="H1039" s="4">
        <v>0</v>
      </c>
      <c r="I1039" s="4">
        <v>1291400</v>
      </c>
      <c r="J1039" s="4">
        <v>99080.71</v>
      </c>
      <c r="K1039" s="4">
        <v>793178.87</v>
      </c>
      <c r="L1039" s="4">
        <v>0</v>
      </c>
      <c r="M1039" s="4">
        <v>6171.6</v>
      </c>
      <c r="N1039" s="24">
        <f>IF(AND(B1039="60",C1039="32"),(J1039/'FD Date'!$B$4*'FD Date'!$B$6+K1039),(J1039/Date!$B$4*Date!$B$6+K1039))</f>
        <v>1288582.42</v>
      </c>
      <c r="O1039" s="24">
        <f t="shared" si="95"/>
        <v>198161.42</v>
      </c>
      <c r="P1039" s="24">
        <f>K1039/Date!$B$2*Date!$B$3+K1039</f>
        <v>1189768.3049999999</v>
      </c>
      <c r="Q1039" s="24">
        <f>J1039*Date!$B$3+K1039</f>
        <v>1189501.71</v>
      </c>
      <c r="R1039" s="24">
        <f t="shared" si="96"/>
        <v>0</v>
      </c>
      <c r="S1039" s="24">
        <f>J1039/2*Date!$B$7+K1039</f>
        <v>1189501.71</v>
      </c>
      <c r="T1039" s="24">
        <f t="shared" si="97"/>
        <v>1291400</v>
      </c>
      <c r="U1039" s="24">
        <f t="shared" si="98"/>
        <v>793178.87</v>
      </c>
      <c r="V1039" s="4">
        <v>0</v>
      </c>
      <c r="W1039" s="4"/>
      <c r="X1039" s="28" t="str">
        <f t="shared" si="99"/>
        <v>CHOOSE FORMULA</v>
      </c>
      <c r="Y1039" s="4"/>
      <c r="Z1039" s="4">
        <v>1340743</v>
      </c>
    </row>
    <row r="1040" spans="1:26">
      <c r="A1040" s="1" t="s">
        <v>6</v>
      </c>
      <c r="B1040" s="1" t="s">
        <v>516</v>
      </c>
      <c r="C1040" s="1" t="s">
        <v>537</v>
      </c>
      <c r="D1040" s="1" t="s">
        <v>345</v>
      </c>
      <c r="E1040" s="1" t="s">
        <v>8</v>
      </c>
      <c r="F1040" s="1" t="s">
        <v>346</v>
      </c>
      <c r="G1040" s="4">
        <v>0</v>
      </c>
      <c r="H1040" s="4">
        <v>0</v>
      </c>
      <c r="I1040" s="4">
        <v>0</v>
      </c>
      <c r="J1040" s="4">
        <v>0</v>
      </c>
      <c r="K1040" s="4">
        <v>1775</v>
      </c>
      <c r="L1040" s="4">
        <v>0</v>
      </c>
      <c r="M1040" s="4">
        <v>168</v>
      </c>
      <c r="N1040" s="24">
        <f>IF(AND(B1040="60",C1040="32"),(J1040/'FD Date'!$B$4*'FD Date'!$B$6+K1040),(J1040/Date!$B$4*Date!$B$6+K1040))</f>
        <v>1775</v>
      </c>
      <c r="O1040" s="24">
        <f t="shared" si="95"/>
        <v>0</v>
      </c>
      <c r="P1040" s="24">
        <f>K1040/Date!$B$2*Date!$B$3+K1040</f>
        <v>2662.5</v>
      </c>
      <c r="Q1040" s="24">
        <f>J1040*Date!$B$3+K1040</f>
        <v>1775</v>
      </c>
      <c r="R1040" s="24">
        <f t="shared" si="96"/>
        <v>0</v>
      </c>
      <c r="S1040" s="24">
        <f>J1040/2*Date!$B$7+K1040</f>
        <v>1775</v>
      </c>
      <c r="T1040" s="24">
        <f t="shared" si="97"/>
        <v>0</v>
      </c>
      <c r="U1040" s="24">
        <f t="shared" si="98"/>
        <v>1775</v>
      </c>
      <c r="V1040" s="4">
        <v>0</v>
      </c>
      <c r="W1040" s="4"/>
      <c r="X1040" s="28" t="str">
        <f t="shared" si="99"/>
        <v>CHOOSE FORMULA</v>
      </c>
      <c r="Y1040" s="4"/>
      <c r="Z1040" s="4">
        <v>1343</v>
      </c>
    </row>
    <row r="1041" spans="1:26">
      <c r="A1041" s="1" t="s">
        <v>6</v>
      </c>
      <c r="B1041" s="1" t="s">
        <v>516</v>
      </c>
      <c r="C1041" s="1" t="s">
        <v>537</v>
      </c>
      <c r="D1041" s="1" t="s">
        <v>347</v>
      </c>
      <c r="E1041" s="1" t="s">
        <v>8</v>
      </c>
      <c r="F1041" s="1" t="s">
        <v>348</v>
      </c>
      <c r="G1041" s="4">
        <v>84430</v>
      </c>
      <c r="H1041" s="4">
        <v>0</v>
      </c>
      <c r="I1041" s="4">
        <v>84430</v>
      </c>
      <c r="J1041" s="4">
        <v>-121836.23</v>
      </c>
      <c r="K1041" s="4">
        <v>38085.47</v>
      </c>
      <c r="L1041" s="4">
        <v>0</v>
      </c>
      <c r="M1041" s="4">
        <v>1300.1500000000001</v>
      </c>
      <c r="N1041" s="24">
        <f>IF(AND(B1041="60",C1041="32"),(J1041/'FD Date'!$B$4*'FD Date'!$B$6+K1041),(J1041/Date!$B$4*Date!$B$6+K1041))</f>
        <v>-571095.68000000005</v>
      </c>
      <c r="O1041" s="24">
        <f t="shared" si="95"/>
        <v>-243672.46</v>
      </c>
      <c r="P1041" s="24">
        <f>K1041/Date!$B$2*Date!$B$3+K1041</f>
        <v>57128.205000000002</v>
      </c>
      <c r="Q1041" s="24">
        <f>J1041*Date!$B$3+K1041</f>
        <v>-449259.44999999995</v>
      </c>
      <c r="R1041" s="24">
        <f t="shared" si="96"/>
        <v>0</v>
      </c>
      <c r="S1041" s="24">
        <f>J1041/2*Date!$B$7+K1041</f>
        <v>-449259.44999999995</v>
      </c>
      <c r="T1041" s="24">
        <f t="shared" si="97"/>
        <v>84430</v>
      </c>
      <c r="U1041" s="24">
        <f t="shared" si="98"/>
        <v>38085.47</v>
      </c>
      <c r="V1041" s="4">
        <v>0</v>
      </c>
      <c r="W1041" s="4"/>
      <c r="X1041" s="28" t="str">
        <f t="shared" si="99"/>
        <v>CHOOSE FORMULA</v>
      </c>
      <c r="Y1041" s="4"/>
      <c r="Z1041" s="4">
        <v>306158</v>
      </c>
    </row>
    <row r="1042" spans="1:26">
      <c r="A1042" s="1" t="s">
        <v>6</v>
      </c>
      <c r="B1042" s="1" t="s">
        <v>516</v>
      </c>
      <c r="C1042" s="1" t="s">
        <v>537</v>
      </c>
      <c r="D1042" s="1" t="s">
        <v>349</v>
      </c>
      <c r="E1042" s="1" t="s">
        <v>8</v>
      </c>
      <c r="F1042" s="1" t="s">
        <v>350</v>
      </c>
      <c r="G1042" s="4">
        <v>0</v>
      </c>
      <c r="H1042" s="4">
        <v>0</v>
      </c>
      <c r="I1042" s="4">
        <v>0</v>
      </c>
      <c r="J1042" s="4">
        <v>0</v>
      </c>
      <c r="K1042" s="4">
        <v>2972.52</v>
      </c>
      <c r="L1042" s="4">
        <v>0</v>
      </c>
      <c r="M1042" s="4">
        <v>321.27</v>
      </c>
      <c r="N1042" s="24">
        <f>IF(AND(B1042="60",C1042="32"),(J1042/'FD Date'!$B$4*'FD Date'!$B$6+K1042),(J1042/Date!$B$4*Date!$B$6+K1042))</f>
        <v>2972.52</v>
      </c>
      <c r="O1042" s="24">
        <f t="shared" si="95"/>
        <v>0</v>
      </c>
      <c r="P1042" s="24">
        <f>K1042/Date!$B$2*Date!$B$3+K1042</f>
        <v>4458.78</v>
      </c>
      <c r="Q1042" s="24">
        <f>J1042*Date!$B$3+K1042</f>
        <v>2972.52</v>
      </c>
      <c r="R1042" s="24">
        <f t="shared" si="96"/>
        <v>0</v>
      </c>
      <c r="S1042" s="24">
        <f>J1042/2*Date!$B$7+K1042</f>
        <v>2972.52</v>
      </c>
      <c r="T1042" s="24">
        <f t="shared" si="97"/>
        <v>0</v>
      </c>
      <c r="U1042" s="24">
        <f t="shared" si="98"/>
        <v>2972.52</v>
      </c>
      <c r="V1042" s="4">
        <v>0</v>
      </c>
      <c r="W1042" s="4"/>
      <c r="X1042" s="28" t="str">
        <f t="shared" si="99"/>
        <v>CHOOSE FORMULA</v>
      </c>
      <c r="Y1042" s="4"/>
      <c r="Z1042" s="4">
        <v>1631</v>
      </c>
    </row>
    <row r="1043" spans="1:26">
      <c r="A1043" s="1" t="s">
        <v>6</v>
      </c>
      <c r="B1043" s="1" t="s">
        <v>516</v>
      </c>
      <c r="C1043" s="1" t="s">
        <v>537</v>
      </c>
      <c r="D1043" s="1" t="s">
        <v>351</v>
      </c>
      <c r="E1043" s="1" t="s">
        <v>8</v>
      </c>
      <c r="F1043" s="1" t="s">
        <v>352</v>
      </c>
      <c r="G1043" s="4">
        <v>107940</v>
      </c>
      <c r="H1043" s="4">
        <v>0</v>
      </c>
      <c r="I1043" s="4">
        <v>107940</v>
      </c>
      <c r="J1043" s="4">
        <v>8490.6200000000008</v>
      </c>
      <c r="K1043" s="4">
        <v>69442.600000000006</v>
      </c>
      <c r="L1043" s="4">
        <v>0</v>
      </c>
      <c r="M1043" s="4">
        <v>528.89</v>
      </c>
      <c r="N1043" s="24">
        <f>IF(AND(B1043="60",C1043="32"),(J1043/'FD Date'!$B$4*'FD Date'!$B$6+K1043),(J1043/Date!$B$4*Date!$B$6+K1043))</f>
        <v>111895.70000000001</v>
      </c>
      <c r="O1043" s="24">
        <f t="shared" si="95"/>
        <v>16981.240000000002</v>
      </c>
      <c r="P1043" s="24">
        <f>K1043/Date!$B$2*Date!$B$3+K1043</f>
        <v>104163.90000000001</v>
      </c>
      <c r="Q1043" s="24">
        <f>J1043*Date!$B$3+K1043</f>
        <v>103405.08000000002</v>
      </c>
      <c r="R1043" s="24">
        <f t="shared" si="96"/>
        <v>0</v>
      </c>
      <c r="S1043" s="24">
        <f>J1043/2*Date!$B$7+K1043</f>
        <v>103405.08000000002</v>
      </c>
      <c r="T1043" s="24">
        <f t="shared" si="97"/>
        <v>107940</v>
      </c>
      <c r="U1043" s="24">
        <f t="shared" si="98"/>
        <v>69442.600000000006</v>
      </c>
      <c r="V1043" s="4">
        <v>0</v>
      </c>
      <c r="W1043" s="4"/>
      <c r="X1043" s="28" t="str">
        <f t="shared" si="99"/>
        <v>CHOOSE FORMULA</v>
      </c>
      <c r="Y1043" s="4"/>
      <c r="Z1043" s="4">
        <v>115504</v>
      </c>
    </row>
    <row r="1044" spans="1:26">
      <c r="A1044" s="1" t="s">
        <v>6</v>
      </c>
      <c r="B1044" s="1" t="s">
        <v>516</v>
      </c>
      <c r="C1044" s="1" t="s">
        <v>537</v>
      </c>
      <c r="D1044" s="1" t="s">
        <v>355</v>
      </c>
      <c r="E1044" s="1" t="s">
        <v>8</v>
      </c>
      <c r="F1044" s="1" t="s">
        <v>356</v>
      </c>
      <c r="G1044" s="4">
        <v>13720</v>
      </c>
      <c r="H1044" s="4">
        <v>0</v>
      </c>
      <c r="I1044" s="4">
        <v>13720</v>
      </c>
      <c r="J1044" s="4">
        <v>1177.02</v>
      </c>
      <c r="K1044" s="4">
        <v>8680.33</v>
      </c>
      <c r="L1044" s="4">
        <v>0</v>
      </c>
      <c r="M1044" s="4">
        <v>81.52</v>
      </c>
      <c r="N1044" s="24">
        <f>IF(AND(B1044="60",C1044="32"),(J1044/'FD Date'!$B$4*'FD Date'!$B$6+K1044),(J1044/Date!$B$4*Date!$B$6+K1044))</f>
        <v>14565.43</v>
      </c>
      <c r="O1044" s="24">
        <f t="shared" si="95"/>
        <v>2354.04</v>
      </c>
      <c r="P1044" s="24">
        <f>K1044/Date!$B$2*Date!$B$3+K1044</f>
        <v>13020.494999999999</v>
      </c>
      <c r="Q1044" s="24">
        <f>J1044*Date!$B$3+K1044</f>
        <v>13388.41</v>
      </c>
      <c r="R1044" s="24">
        <f t="shared" si="96"/>
        <v>0</v>
      </c>
      <c r="S1044" s="24">
        <f>J1044/2*Date!$B$7+K1044</f>
        <v>13388.41</v>
      </c>
      <c r="T1044" s="24">
        <f t="shared" si="97"/>
        <v>13720</v>
      </c>
      <c r="U1044" s="24">
        <f t="shared" si="98"/>
        <v>8680.33</v>
      </c>
      <c r="V1044" s="4">
        <v>0</v>
      </c>
      <c r="W1044" s="4"/>
      <c r="X1044" s="28" t="str">
        <f t="shared" si="99"/>
        <v>CHOOSE FORMULA</v>
      </c>
      <c r="Y1044" s="4"/>
      <c r="Z1044" s="4">
        <v>13148</v>
      </c>
    </row>
    <row r="1045" spans="1:26">
      <c r="A1045" s="1" t="s">
        <v>6</v>
      </c>
      <c r="B1045" s="1" t="s">
        <v>516</v>
      </c>
      <c r="C1045" s="1" t="s">
        <v>537</v>
      </c>
      <c r="D1045" s="1" t="s">
        <v>357</v>
      </c>
      <c r="E1045" s="1" t="s">
        <v>8</v>
      </c>
      <c r="F1045" s="1" t="s">
        <v>358</v>
      </c>
      <c r="G1045" s="4">
        <v>0</v>
      </c>
      <c r="H1045" s="4">
        <v>0</v>
      </c>
      <c r="I1045" s="4">
        <v>0</v>
      </c>
      <c r="J1045" s="4">
        <v>740</v>
      </c>
      <c r="K1045" s="4">
        <v>5532.96</v>
      </c>
      <c r="L1045" s="4">
        <v>0</v>
      </c>
      <c r="M1045" s="4">
        <v>0</v>
      </c>
      <c r="N1045" s="24">
        <f>IF(AND(B1045="60",C1045="32"),(J1045/'FD Date'!$B$4*'FD Date'!$B$6+K1045),(J1045/Date!$B$4*Date!$B$6+K1045))</f>
        <v>9232.9599999999991</v>
      </c>
      <c r="O1045" s="24">
        <f t="shared" si="95"/>
        <v>1480</v>
      </c>
      <c r="P1045" s="24">
        <f>K1045/Date!$B$2*Date!$B$3+K1045</f>
        <v>8299.44</v>
      </c>
      <c r="Q1045" s="24">
        <f>J1045*Date!$B$3+K1045</f>
        <v>8492.9599999999991</v>
      </c>
      <c r="R1045" s="24">
        <f t="shared" si="96"/>
        <v>0</v>
      </c>
      <c r="S1045" s="24">
        <f>J1045/2*Date!$B$7+K1045</f>
        <v>8492.9599999999991</v>
      </c>
      <c r="T1045" s="24">
        <f t="shared" si="97"/>
        <v>0</v>
      </c>
      <c r="U1045" s="24">
        <f t="shared" si="98"/>
        <v>5532.96</v>
      </c>
      <c r="V1045" s="4">
        <v>0</v>
      </c>
      <c r="W1045" s="4"/>
      <c r="X1045" s="28" t="str">
        <f t="shared" si="99"/>
        <v>CHOOSE FORMULA</v>
      </c>
      <c r="Y1045" s="4"/>
      <c r="Z1045" s="4">
        <v>3225</v>
      </c>
    </row>
    <row r="1046" spans="1:26">
      <c r="A1046" s="1" t="s">
        <v>6</v>
      </c>
      <c r="B1046" s="1" t="s">
        <v>516</v>
      </c>
      <c r="C1046" s="1" t="s">
        <v>537</v>
      </c>
      <c r="D1046" s="1" t="s">
        <v>359</v>
      </c>
      <c r="E1046" s="1" t="s">
        <v>8</v>
      </c>
      <c r="F1046" s="1" t="s">
        <v>360</v>
      </c>
      <c r="G1046" s="4">
        <v>56380</v>
      </c>
      <c r="H1046" s="4">
        <v>0</v>
      </c>
      <c r="I1046" s="4">
        <v>56380</v>
      </c>
      <c r="J1046" s="4">
        <v>0</v>
      </c>
      <c r="K1046" s="4">
        <v>0</v>
      </c>
      <c r="L1046" s="4">
        <v>0</v>
      </c>
      <c r="M1046" s="4">
        <v>0</v>
      </c>
      <c r="N1046" s="24">
        <f>IF(AND(B1046="60",C1046="32"),(J1046/'FD Date'!$B$4*'FD Date'!$B$6+K1046),(J1046/Date!$B$4*Date!$B$6+K1046))</f>
        <v>0</v>
      </c>
      <c r="O1046" s="24">
        <f t="shared" si="95"/>
        <v>0</v>
      </c>
      <c r="P1046" s="24">
        <f>K1046/Date!$B$2*Date!$B$3+K1046</f>
        <v>0</v>
      </c>
      <c r="Q1046" s="24">
        <f>J1046*Date!$B$3+K1046</f>
        <v>0</v>
      </c>
      <c r="R1046" s="24">
        <f t="shared" si="96"/>
        <v>0</v>
      </c>
      <c r="S1046" s="24">
        <f>J1046/2*Date!$B$7+K1046</f>
        <v>0</v>
      </c>
      <c r="T1046" s="24">
        <f t="shared" si="97"/>
        <v>56380</v>
      </c>
      <c r="U1046" s="24">
        <f t="shared" si="98"/>
        <v>0</v>
      </c>
      <c r="V1046" s="4">
        <v>0</v>
      </c>
      <c r="W1046" s="4"/>
      <c r="X1046" s="28" t="str">
        <f t="shared" si="99"/>
        <v>CHOOSE FORMULA</v>
      </c>
      <c r="Y1046" s="4"/>
      <c r="Z1046" s="4">
        <v>56380</v>
      </c>
    </row>
    <row r="1047" spans="1:26">
      <c r="A1047" s="1" t="s">
        <v>6</v>
      </c>
      <c r="B1047" s="1" t="s">
        <v>516</v>
      </c>
      <c r="C1047" s="1" t="s">
        <v>537</v>
      </c>
      <c r="D1047" s="1" t="s">
        <v>361</v>
      </c>
      <c r="E1047" s="1" t="s">
        <v>8</v>
      </c>
      <c r="F1047" s="1" t="s">
        <v>362</v>
      </c>
      <c r="G1047" s="4">
        <v>100110</v>
      </c>
      <c r="H1047" s="4">
        <v>0</v>
      </c>
      <c r="I1047" s="4">
        <v>100110</v>
      </c>
      <c r="J1047" s="4">
        <v>10560.03</v>
      </c>
      <c r="K1047" s="4">
        <v>70431.820000000007</v>
      </c>
      <c r="L1047" s="4">
        <v>0</v>
      </c>
      <c r="M1047" s="4">
        <v>0</v>
      </c>
      <c r="N1047" s="24">
        <f>IF(AND(B1047="60",C1047="32"),(J1047/'FD Date'!$B$4*'FD Date'!$B$6+K1047),(J1047/Date!$B$4*Date!$B$6+K1047))</f>
        <v>123231.97</v>
      </c>
      <c r="O1047" s="24">
        <f t="shared" si="95"/>
        <v>21120.06</v>
      </c>
      <c r="P1047" s="24">
        <f>K1047/Date!$B$2*Date!$B$3+K1047</f>
        <v>105647.73000000001</v>
      </c>
      <c r="Q1047" s="24">
        <f>J1047*Date!$B$3+K1047</f>
        <v>112671.94</v>
      </c>
      <c r="R1047" s="24">
        <f t="shared" si="96"/>
        <v>0</v>
      </c>
      <c r="S1047" s="24">
        <f>J1047/2*Date!$B$7+K1047</f>
        <v>112671.94</v>
      </c>
      <c r="T1047" s="24">
        <f t="shared" si="97"/>
        <v>100110</v>
      </c>
      <c r="U1047" s="24">
        <f t="shared" si="98"/>
        <v>70431.820000000007</v>
      </c>
      <c r="V1047" s="4">
        <v>0</v>
      </c>
      <c r="W1047" s="4"/>
      <c r="X1047" s="28" t="str">
        <f t="shared" si="99"/>
        <v>CHOOSE FORMULA</v>
      </c>
      <c r="Y1047" s="4"/>
      <c r="Z1047" s="4">
        <v>65502</v>
      </c>
    </row>
    <row r="1048" spans="1:26">
      <c r="A1048" s="1" t="s">
        <v>6</v>
      </c>
      <c r="B1048" s="1" t="s">
        <v>516</v>
      </c>
      <c r="C1048" s="1" t="s">
        <v>537</v>
      </c>
      <c r="D1048" s="1" t="s">
        <v>284</v>
      </c>
      <c r="E1048" s="1" t="s">
        <v>8</v>
      </c>
      <c r="F1048" s="1" t="s">
        <v>285</v>
      </c>
      <c r="G1048" s="4">
        <v>15180</v>
      </c>
      <c r="H1048" s="4">
        <v>0</v>
      </c>
      <c r="I1048" s="4">
        <v>15180</v>
      </c>
      <c r="J1048" s="4">
        <v>2399.5700000000002</v>
      </c>
      <c r="K1048" s="4">
        <v>7544.17</v>
      </c>
      <c r="L1048" s="4">
        <v>0</v>
      </c>
      <c r="M1048" s="4">
        <v>0</v>
      </c>
      <c r="N1048" s="24">
        <f>IF(AND(B1048="60",C1048="32"),(J1048/'FD Date'!$B$4*'FD Date'!$B$6+K1048),(J1048/Date!$B$4*Date!$B$6+K1048))</f>
        <v>19542.02</v>
      </c>
      <c r="O1048" s="24">
        <f t="shared" si="95"/>
        <v>4799.1400000000003</v>
      </c>
      <c r="P1048" s="24">
        <f>K1048/Date!$B$2*Date!$B$3+K1048</f>
        <v>11316.255000000001</v>
      </c>
      <c r="Q1048" s="24">
        <f>J1048*Date!$B$3+K1048</f>
        <v>17142.45</v>
      </c>
      <c r="R1048" s="24">
        <f t="shared" si="96"/>
        <v>0</v>
      </c>
      <c r="S1048" s="24">
        <f>J1048/2*Date!$B$7+K1048</f>
        <v>17142.45</v>
      </c>
      <c r="T1048" s="24">
        <f t="shared" si="97"/>
        <v>15180</v>
      </c>
      <c r="U1048" s="24">
        <f t="shared" si="98"/>
        <v>7544.17</v>
      </c>
      <c r="V1048" s="4">
        <v>0</v>
      </c>
      <c r="W1048" s="4"/>
      <c r="X1048" s="28" t="str">
        <f t="shared" si="99"/>
        <v>CHOOSE FORMULA</v>
      </c>
      <c r="Y1048" s="4"/>
      <c r="Z1048" s="4">
        <v>15180</v>
      </c>
    </row>
    <row r="1049" spans="1:26">
      <c r="A1049" s="1" t="s">
        <v>6</v>
      </c>
      <c r="B1049" s="1" t="s">
        <v>516</v>
      </c>
      <c r="C1049" s="1" t="s">
        <v>537</v>
      </c>
      <c r="D1049" s="1" t="s">
        <v>363</v>
      </c>
      <c r="E1049" s="1" t="s">
        <v>8</v>
      </c>
      <c r="F1049" s="1" t="s">
        <v>364</v>
      </c>
      <c r="G1049" s="4">
        <v>30210</v>
      </c>
      <c r="H1049" s="4">
        <v>43600</v>
      </c>
      <c r="I1049" s="4">
        <v>73810</v>
      </c>
      <c r="J1049" s="4">
        <v>5267.39</v>
      </c>
      <c r="K1049" s="4">
        <v>32528.33</v>
      </c>
      <c r="L1049" s="4">
        <v>0</v>
      </c>
      <c r="M1049" s="4">
        <v>0</v>
      </c>
      <c r="N1049" s="24">
        <f>IF(AND(B1049="60",C1049="32"),(J1049/'FD Date'!$B$4*'FD Date'!$B$6+K1049),(J1049/Date!$B$4*Date!$B$6+K1049))</f>
        <v>58865.279999999999</v>
      </c>
      <c r="O1049" s="24">
        <f t="shared" si="95"/>
        <v>10534.78</v>
      </c>
      <c r="P1049" s="24">
        <f>K1049/Date!$B$2*Date!$B$3+K1049</f>
        <v>48792.495000000003</v>
      </c>
      <c r="Q1049" s="24">
        <f>J1049*Date!$B$3+K1049</f>
        <v>53597.89</v>
      </c>
      <c r="R1049" s="24">
        <f t="shared" si="96"/>
        <v>0</v>
      </c>
      <c r="S1049" s="24">
        <f>J1049/2*Date!$B$7+K1049</f>
        <v>53597.89</v>
      </c>
      <c r="T1049" s="24">
        <f t="shared" si="97"/>
        <v>73810</v>
      </c>
      <c r="U1049" s="24">
        <f t="shared" si="98"/>
        <v>32528.33</v>
      </c>
      <c r="V1049" s="4">
        <v>0</v>
      </c>
      <c r="W1049" s="4"/>
      <c r="X1049" s="28" t="str">
        <f t="shared" si="99"/>
        <v>CHOOSE FORMULA</v>
      </c>
      <c r="Y1049" s="4"/>
      <c r="Z1049" s="4">
        <v>73810</v>
      </c>
    </row>
    <row r="1050" spans="1:26">
      <c r="A1050" s="1" t="s">
        <v>6</v>
      </c>
      <c r="B1050" s="1" t="s">
        <v>516</v>
      </c>
      <c r="C1050" s="1" t="s">
        <v>537</v>
      </c>
      <c r="D1050" s="1" t="s">
        <v>365</v>
      </c>
      <c r="E1050" s="1" t="s">
        <v>8</v>
      </c>
      <c r="F1050" s="1" t="s">
        <v>366</v>
      </c>
      <c r="G1050" s="4">
        <v>125270</v>
      </c>
      <c r="H1050" s="4">
        <v>0</v>
      </c>
      <c r="I1050" s="4">
        <v>125270</v>
      </c>
      <c r="J1050" s="4">
        <v>18108.11</v>
      </c>
      <c r="K1050" s="4">
        <v>121106.73</v>
      </c>
      <c r="L1050" s="4">
        <v>0</v>
      </c>
      <c r="M1050" s="4">
        <v>0</v>
      </c>
      <c r="N1050" s="24">
        <f>IF(AND(B1050="60",C1050="32"),(J1050/'FD Date'!$B$4*'FD Date'!$B$6+K1050),(J1050/Date!$B$4*Date!$B$6+K1050))</f>
        <v>211647.28</v>
      </c>
      <c r="O1050" s="24">
        <f t="shared" si="95"/>
        <v>36216.22</v>
      </c>
      <c r="P1050" s="24">
        <f>K1050/Date!$B$2*Date!$B$3+K1050</f>
        <v>181660.095</v>
      </c>
      <c r="Q1050" s="24">
        <f>J1050*Date!$B$3+K1050</f>
        <v>193539.16999999998</v>
      </c>
      <c r="R1050" s="24">
        <f t="shared" si="96"/>
        <v>0</v>
      </c>
      <c r="S1050" s="24">
        <f>J1050/2*Date!$B$7+K1050</f>
        <v>193539.16999999998</v>
      </c>
      <c r="T1050" s="24">
        <f t="shared" si="97"/>
        <v>125270</v>
      </c>
      <c r="U1050" s="24">
        <f t="shared" si="98"/>
        <v>121106.73</v>
      </c>
      <c r="V1050" s="4">
        <v>0</v>
      </c>
      <c r="W1050" s="4"/>
      <c r="X1050" s="28" t="str">
        <f t="shared" si="99"/>
        <v>CHOOSE FORMULA</v>
      </c>
      <c r="Y1050" s="4"/>
      <c r="Z1050" s="4">
        <v>153800</v>
      </c>
    </row>
    <row r="1051" spans="1:26">
      <c r="A1051" s="1" t="s">
        <v>6</v>
      </c>
      <c r="B1051" s="1" t="s">
        <v>516</v>
      </c>
      <c r="C1051" s="1" t="s">
        <v>537</v>
      </c>
      <c r="D1051" s="1" t="s">
        <v>367</v>
      </c>
      <c r="E1051" s="1" t="s">
        <v>8</v>
      </c>
      <c r="F1051" s="1" t="s">
        <v>368</v>
      </c>
      <c r="G1051" s="4">
        <v>107450</v>
      </c>
      <c r="H1051" s="4">
        <v>201850</v>
      </c>
      <c r="I1051" s="4">
        <v>309300</v>
      </c>
      <c r="J1051" s="4">
        <v>206271.6</v>
      </c>
      <c r="K1051" s="4">
        <v>246386.48</v>
      </c>
      <c r="L1051" s="4">
        <v>0</v>
      </c>
      <c r="M1051" s="4">
        <v>0</v>
      </c>
      <c r="N1051" s="24">
        <f>IF(AND(B1051="60",C1051="32"),(J1051/'FD Date'!$B$4*'FD Date'!$B$6+K1051),(J1051/Date!$B$4*Date!$B$6+K1051))</f>
        <v>1277744.48</v>
      </c>
      <c r="O1051" s="24">
        <f t="shared" si="95"/>
        <v>412543.2</v>
      </c>
      <c r="P1051" s="24">
        <f>K1051/Date!$B$2*Date!$B$3+K1051</f>
        <v>369579.72000000003</v>
      </c>
      <c r="Q1051" s="24">
        <f>J1051*Date!$B$3+K1051</f>
        <v>1071472.8800000001</v>
      </c>
      <c r="R1051" s="24">
        <f t="shared" si="96"/>
        <v>0</v>
      </c>
      <c r="S1051" s="24">
        <f>J1051/2*Date!$B$7+K1051</f>
        <v>1071472.8800000001</v>
      </c>
      <c r="T1051" s="24">
        <f t="shared" si="97"/>
        <v>309300</v>
      </c>
      <c r="U1051" s="24">
        <f t="shared" si="98"/>
        <v>246386.48</v>
      </c>
      <c r="V1051" s="4">
        <v>0</v>
      </c>
      <c r="W1051" s="4"/>
      <c r="X1051" s="28" t="str">
        <f t="shared" si="99"/>
        <v>CHOOSE FORMULA</v>
      </c>
      <c r="Y1051" s="4"/>
      <c r="Z1051" s="4">
        <v>309300</v>
      </c>
    </row>
    <row r="1052" spans="1:26">
      <c r="A1052" s="1" t="s">
        <v>6</v>
      </c>
      <c r="B1052" s="1" t="s">
        <v>516</v>
      </c>
      <c r="C1052" s="1" t="s">
        <v>537</v>
      </c>
      <c r="D1052" s="1" t="s">
        <v>470</v>
      </c>
      <c r="E1052" s="1" t="s">
        <v>8</v>
      </c>
      <c r="F1052" s="1" t="s">
        <v>471</v>
      </c>
      <c r="G1052" s="4">
        <v>1300</v>
      </c>
      <c r="H1052" s="4">
        <v>0</v>
      </c>
      <c r="I1052" s="4">
        <v>1300</v>
      </c>
      <c r="J1052" s="4">
        <v>932.49</v>
      </c>
      <c r="K1052" s="4">
        <v>2647.9</v>
      </c>
      <c r="L1052" s="4">
        <v>0</v>
      </c>
      <c r="M1052" s="4">
        <v>0</v>
      </c>
      <c r="N1052" s="24">
        <f>IF(AND(B1052="60",C1052="32"),(J1052/'FD Date'!$B$4*'FD Date'!$B$6+K1052),(J1052/Date!$B$4*Date!$B$6+K1052))</f>
        <v>7310.35</v>
      </c>
      <c r="O1052" s="24">
        <f t="shared" si="95"/>
        <v>1864.98</v>
      </c>
      <c r="P1052" s="24">
        <f>K1052/Date!$B$2*Date!$B$3+K1052</f>
        <v>3971.8500000000004</v>
      </c>
      <c r="Q1052" s="24">
        <f>J1052*Date!$B$3+K1052</f>
        <v>6377.8600000000006</v>
      </c>
      <c r="R1052" s="24">
        <f t="shared" si="96"/>
        <v>0</v>
      </c>
      <c r="S1052" s="24">
        <f>J1052/2*Date!$B$7+K1052</f>
        <v>6377.8600000000006</v>
      </c>
      <c r="T1052" s="24">
        <f t="shared" si="97"/>
        <v>1300</v>
      </c>
      <c r="U1052" s="24">
        <f t="shared" si="98"/>
        <v>2647.9</v>
      </c>
      <c r="V1052" s="4">
        <v>0</v>
      </c>
      <c r="W1052" s="4"/>
      <c r="X1052" s="28" t="str">
        <f t="shared" si="99"/>
        <v>CHOOSE FORMULA</v>
      </c>
      <c r="Y1052" s="4"/>
      <c r="Z1052" s="4">
        <v>4117</v>
      </c>
    </row>
    <row r="1053" spans="1:26">
      <c r="A1053" s="1" t="s">
        <v>6</v>
      </c>
      <c r="B1053" s="1" t="s">
        <v>516</v>
      </c>
      <c r="C1053" s="1" t="s">
        <v>537</v>
      </c>
      <c r="D1053" s="1" t="s">
        <v>388</v>
      </c>
      <c r="E1053" s="1" t="s">
        <v>8</v>
      </c>
      <c r="F1053" s="1" t="s">
        <v>389</v>
      </c>
      <c r="G1053" s="4">
        <v>0</v>
      </c>
      <c r="H1053" s="4">
        <v>0</v>
      </c>
      <c r="I1053" s="4">
        <v>0</v>
      </c>
      <c r="J1053" s="4">
        <v>-42.95</v>
      </c>
      <c r="K1053" s="4">
        <v>0</v>
      </c>
      <c r="L1053" s="4">
        <v>0</v>
      </c>
      <c r="M1053" s="4">
        <v>0</v>
      </c>
      <c r="N1053" s="24">
        <f>IF(AND(B1053="60",C1053="32"),(J1053/'FD Date'!$B$4*'FD Date'!$B$6+K1053),(J1053/Date!$B$4*Date!$B$6+K1053))</f>
        <v>-214.75</v>
      </c>
      <c r="O1053" s="24">
        <f t="shared" si="95"/>
        <v>-85.9</v>
      </c>
      <c r="P1053" s="24">
        <f>K1053/Date!$B$2*Date!$B$3+K1053</f>
        <v>0</v>
      </c>
      <c r="Q1053" s="24">
        <f>J1053*Date!$B$3+K1053</f>
        <v>-171.8</v>
      </c>
      <c r="R1053" s="24">
        <f t="shared" si="96"/>
        <v>0</v>
      </c>
      <c r="S1053" s="24">
        <f>J1053/2*Date!$B$7+K1053</f>
        <v>-171.8</v>
      </c>
      <c r="T1053" s="24">
        <f t="shared" si="97"/>
        <v>0</v>
      </c>
      <c r="U1053" s="24">
        <f t="shared" si="98"/>
        <v>0</v>
      </c>
      <c r="V1053" s="4">
        <v>0</v>
      </c>
      <c r="W1053" s="4"/>
      <c r="X1053" s="28" t="str">
        <f t="shared" si="99"/>
        <v>CHOOSE FORMULA</v>
      </c>
      <c r="Y1053" s="4"/>
      <c r="Z1053" s="4">
        <v>0</v>
      </c>
    </row>
    <row r="1054" spans="1:26">
      <c r="A1054" s="1" t="s">
        <v>6</v>
      </c>
      <c r="B1054" s="1" t="s">
        <v>516</v>
      </c>
      <c r="C1054" s="1" t="s">
        <v>537</v>
      </c>
      <c r="D1054" s="1" t="s">
        <v>371</v>
      </c>
      <c r="E1054" s="1" t="s">
        <v>8</v>
      </c>
      <c r="F1054" s="1" t="s">
        <v>402</v>
      </c>
      <c r="G1054" s="4">
        <v>11680</v>
      </c>
      <c r="H1054" s="4">
        <v>0</v>
      </c>
      <c r="I1054" s="4">
        <v>11680</v>
      </c>
      <c r="J1054" s="4">
        <v>264.42</v>
      </c>
      <c r="K1054" s="4">
        <v>6867.11</v>
      </c>
      <c r="L1054" s="4">
        <v>0</v>
      </c>
      <c r="M1054" s="4">
        <v>0</v>
      </c>
      <c r="N1054" s="24">
        <f>IF(AND(B1054="60",C1054="32"),(J1054/'FD Date'!$B$4*'FD Date'!$B$6+K1054),(J1054/Date!$B$4*Date!$B$6+K1054))</f>
        <v>8189.21</v>
      </c>
      <c r="O1054" s="24">
        <f t="shared" si="95"/>
        <v>528.84</v>
      </c>
      <c r="P1054" s="24">
        <f>K1054/Date!$B$2*Date!$B$3+K1054</f>
        <v>10300.664999999999</v>
      </c>
      <c r="Q1054" s="24">
        <f>J1054*Date!$B$3+K1054</f>
        <v>7924.79</v>
      </c>
      <c r="R1054" s="24">
        <f t="shared" si="96"/>
        <v>0</v>
      </c>
      <c r="S1054" s="24">
        <f>J1054/2*Date!$B$7+K1054</f>
        <v>7924.79</v>
      </c>
      <c r="T1054" s="24">
        <f t="shared" si="97"/>
        <v>11680</v>
      </c>
      <c r="U1054" s="24">
        <f t="shared" si="98"/>
        <v>6867.11</v>
      </c>
      <c r="V1054" s="4">
        <v>0</v>
      </c>
      <c r="W1054" s="4"/>
      <c r="X1054" s="28" t="str">
        <f t="shared" si="99"/>
        <v>CHOOSE FORMULA</v>
      </c>
      <c r="Y1054" s="4"/>
      <c r="Z1054" s="4">
        <v>11680</v>
      </c>
    </row>
    <row r="1055" spans="1:26">
      <c r="A1055" s="1" t="s">
        <v>6</v>
      </c>
      <c r="B1055" s="1" t="s">
        <v>516</v>
      </c>
      <c r="C1055" s="1" t="s">
        <v>537</v>
      </c>
      <c r="D1055" s="1" t="s">
        <v>292</v>
      </c>
      <c r="E1055" s="1" t="s">
        <v>8</v>
      </c>
      <c r="F1055" s="1" t="s">
        <v>293</v>
      </c>
      <c r="G1055" s="4">
        <v>6780</v>
      </c>
      <c r="H1055" s="4">
        <v>0</v>
      </c>
      <c r="I1055" s="4">
        <v>6780</v>
      </c>
      <c r="J1055" s="4">
        <v>380</v>
      </c>
      <c r="K1055" s="4">
        <v>2024.16</v>
      </c>
      <c r="L1055" s="4">
        <v>0</v>
      </c>
      <c r="M1055" s="4">
        <v>0</v>
      </c>
      <c r="N1055" s="24">
        <f>IF(AND(B1055="60",C1055="32"),(J1055/'FD Date'!$B$4*'FD Date'!$B$6+K1055),(J1055/Date!$B$4*Date!$B$6+K1055))</f>
        <v>3924.16</v>
      </c>
      <c r="O1055" s="24">
        <f t="shared" si="95"/>
        <v>760</v>
      </c>
      <c r="P1055" s="24">
        <f>K1055/Date!$B$2*Date!$B$3+K1055</f>
        <v>3036.2400000000002</v>
      </c>
      <c r="Q1055" s="24">
        <f>J1055*Date!$B$3+K1055</f>
        <v>3544.16</v>
      </c>
      <c r="R1055" s="24">
        <f t="shared" si="96"/>
        <v>0</v>
      </c>
      <c r="S1055" s="24">
        <f>J1055/2*Date!$B$7+K1055</f>
        <v>3544.16</v>
      </c>
      <c r="T1055" s="24">
        <f t="shared" si="97"/>
        <v>6780</v>
      </c>
      <c r="U1055" s="24">
        <f t="shared" si="98"/>
        <v>2024.16</v>
      </c>
      <c r="V1055" s="4">
        <v>0</v>
      </c>
      <c r="W1055" s="4"/>
      <c r="X1055" s="28" t="str">
        <f t="shared" si="99"/>
        <v>CHOOSE FORMULA</v>
      </c>
      <c r="Y1055" s="4"/>
      <c r="Z1055" s="4">
        <v>6780</v>
      </c>
    </row>
    <row r="1056" spans="1:26">
      <c r="A1056" s="1" t="s">
        <v>6</v>
      </c>
      <c r="B1056" s="1" t="s">
        <v>516</v>
      </c>
      <c r="C1056" s="1" t="s">
        <v>537</v>
      </c>
      <c r="D1056" s="1" t="s">
        <v>375</v>
      </c>
      <c r="E1056" s="1" t="s">
        <v>8</v>
      </c>
      <c r="F1056" s="1" t="s">
        <v>376</v>
      </c>
      <c r="G1056" s="4">
        <v>10080</v>
      </c>
      <c r="H1056" s="4">
        <v>0</v>
      </c>
      <c r="I1056" s="4">
        <v>10080</v>
      </c>
      <c r="J1056" s="4">
        <v>882.65</v>
      </c>
      <c r="K1056" s="4">
        <v>7805.65</v>
      </c>
      <c r="L1056" s="4">
        <v>0</v>
      </c>
      <c r="M1056" s="4">
        <v>0</v>
      </c>
      <c r="N1056" s="24">
        <f>IF(AND(B1056="60",C1056="32"),(J1056/'FD Date'!$B$4*'FD Date'!$B$6+K1056),(J1056/Date!$B$4*Date!$B$6+K1056))</f>
        <v>12218.9</v>
      </c>
      <c r="O1056" s="24">
        <f t="shared" si="95"/>
        <v>1765.3</v>
      </c>
      <c r="P1056" s="24">
        <f>K1056/Date!$B$2*Date!$B$3+K1056</f>
        <v>11708.474999999999</v>
      </c>
      <c r="Q1056" s="24">
        <f>J1056*Date!$B$3+K1056</f>
        <v>11336.25</v>
      </c>
      <c r="R1056" s="24">
        <f t="shared" si="96"/>
        <v>0</v>
      </c>
      <c r="S1056" s="24">
        <f>J1056/2*Date!$B$7+K1056</f>
        <v>11336.25</v>
      </c>
      <c r="T1056" s="24">
        <f t="shared" si="97"/>
        <v>10080</v>
      </c>
      <c r="U1056" s="24">
        <f t="shared" si="98"/>
        <v>7805.65</v>
      </c>
      <c r="V1056" s="4">
        <v>0</v>
      </c>
      <c r="W1056" s="4"/>
      <c r="X1056" s="28" t="str">
        <f t="shared" si="99"/>
        <v>CHOOSE FORMULA</v>
      </c>
      <c r="Y1056" s="4"/>
      <c r="Z1056" s="4">
        <v>10080</v>
      </c>
    </row>
    <row r="1057" spans="1:26">
      <c r="A1057" s="1" t="s">
        <v>6</v>
      </c>
      <c r="B1057" s="1" t="s">
        <v>516</v>
      </c>
      <c r="C1057" s="1" t="s">
        <v>537</v>
      </c>
      <c r="D1057" s="1" t="s">
        <v>375</v>
      </c>
      <c r="E1057" s="1" t="s">
        <v>13</v>
      </c>
      <c r="F1057" s="1" t="s">
        <v>440</v>
      </c>
      <c r="G1057" s="4">
        <v>0</v>
      </c>
      <c r="H1057" s="4">
        <v>0</v>
      </c>
      <c r="I1057" s="4">
        <v>0</v>
      </c>
      <c r="J1057" s="4">
        <v>0</v>
      </c>
      <c r="K1057" s="4">
        <v>13411.83</v>
      </c>
      <c r="L1057" s="4">
        <v>0</v>
      </c>
      <c r="M1057" s="4">
        <v>0</v>
      </c>
      <c r="N1057" s="24">
        <f>IF(AND(B1057="60",C1057="32"),(J1057/'FD Date'!$B$4*'FD Date'!$B$6+K1057),(J1057/Date!$B$4*Date!$B$6+K1057))</f>
        <v>13411.83</v>
      </c>
      <c r="O1057" s="24">
        <f t="shared" si="95"/>
        <v>0</v>
      </c>
      <c r="P1057" s="24">
        <f>K1057/Date!$B$2*Date!$B$3+K1057</f>
        <v>20117.744999999999</v>
      </c>
      <c r="Q1057" s="24">
        <f>J1057*Date!$B$3+K1057</f>
        <v>13411.83</v>
      </c>
      <c r="R1057" s="24">
        <f t="shared" si="96"/>
        <v>0</v>
      </c>
      <c r="S1057" s="24">
        <f>J1057/2*Date!$B$7+K1057</f>
        <v>13411.83</v>
      </c>
      <c r="T1057" s="24">
        <f t="shared" si="97"/>
        <v>0</v>
      </c>
      <c r="U1057" s="24">
        <f t="shared" si="98"/>
        <v>13411.83</v>
      </c>
      <c r="V1057" s="4">
        <v>0</v>
      </c>
      <c r="W1057" s="4"/>
      <c r="X1057" s="28" t="str">
        <f t="shared" si="99"/>
        <v>CHOOSE FORMULA</v>
      </c>
      <c r="Y1057" s="4"/>
      <c r="Z1057" s="4">
        <v>3000</v>
      </c>
    </row>
    <row r="1058" spans="1:26">
      <c r="A1058" s="1" t="s">
        <v>6</v>
      </c>
      <c r="B1058" s="1" t="s">
        <v>516</v>
      </c>
      <c r="C1058" s="1" t="s">
        <v>537</v>
      </c>
      <c r="D1058" s="1" t="s">
        <v>294</v>
      </c>
      <c r="E1058" s="1" t="s">
        <v>8</v>
      </c>
      <c r="F1058" s="1" t="s">
        <v>295</v>
      </c>
      <c r="G1058" s="4">
        <v>2900</v>
      </c>
      <c r="H1058" s="4">
        <v>0</v>
      </c>
      <c r="I1058" s="4">
        <v>2900</v>
      </c>
      <c r="J1058" s="4">
        <v>0</v>
      </c>
      <c r="K1058" s="4">
        <v>1210.3</v>
      </c>
      <c r="L1058" s="4">
        <v>0</v>
      </c>
      <c r="M1058" s="4">
        <v>0</v>
      </c>
      <c r="N1058" s="24">
        <f>IF(AND(B1058="60",C1058="32"),(J1058/'FD Date'!$B$4*'FD Date'!$B$6+K1058),(J1058/Date!$B$4*Date!$B$6+K1058))</f>
        <v>1210.3</v>
      </c>
      <c r="O1058" s="24">
        <f t="shared" si="95"/>
        <v>0</v>
      </c>
      <c r="P1058" s="24">
        <f>K1058/Date!$B$2*Date!$B$3+K1058</f>
        <v>1815.4499999999998</v>
      </c>
      <c r="Q1058" s="24">
        <f>J1058*Date!$B$3+K1058</f>
        <v>1210.3</v>
      </c>
      <c r="R1058" s="24">
        <f t="shared" si="96"/>
        <v>0</v>
      </c>
      <c r="S1058" s="24">
        <f>J1058/2*Date!$B$7+K1058</f>
        <v>1210.3</v>
      </c>
      <c r="T1058" s="24">
        <f t="shared" si="97"/>
        <v>2900</v>
      </c>
      <c r="U1058" s="24">
        <f t="shared" si="98"/>
        <v>1210.3</v>
      </c>
      <c r="V1058" s="4">
        <v>0</v>
      </c>
      <c r="W1058" s="4"/>
      <c r="X1058" s="28" t="str">
        <f t="shared" si="99"/>
        <v>CHOOSE FORMULA</v>
      </c>
      <c r="Y1058" s="4"/>
      <c r="Z1058" s="4">
        <v>2900</v>
      </c>
    </row>
    <row r="1059" spans="1:26">
      <c r="A1059" s="1" t="s">
        <v>6</v>
      </c>
      <c r="B1059" s="1" t="s">
        <v>516</v>
      </c>
      <c r="C1059" s="1" t="s">
        <v>537</v>
      </c>
      <c r="D1059" s="1" t="s">
        <v>457</v>
      </c>
      <c r="E1059" s="1" t="s">
        <v>8</v>
      </c>
      <c r="F1059" s="1" t="s">
        <v>296</v>
      </c>
      <c r="G1059" s="4">
        <v>675000</v>
      </c>
      <c r="H1059" s="4">
        <v>0</v>
      </c>
      <c r="I1059" s="4">
        <v>675000</v>
      </c>
      <c r="J1059" s="4">
        <v>-68</v>
      </c>
      <c r="K1059" s="4">
        <v>495693.75</v>
      </c>
      <c r="L1059" s="4">
        <v>0</v>
      </c>
      <c r="M1059" s="4">
        <v>0</v>
      </c>
      <c r="N1059" s="24">
        <f>IF(AND(B1059="60",C1059="32"),(J1059/'FD Date'!$B$4*'FD Date'!$B$6+K1059),(J1059/Date!$B$4*Date!$B$6+K1059))</f>
        <v>495353.75</v>
      </c>
      <c r="O1059" s="24">
        <f t="shared" si="95"/>
        <v>-136</v>
      </c>
      <c r="P1059" s="24">
        <f>K1059/Date!$B$2*Date!$B$3+K1059</f>
        <v>743540.625</v>
      </c>
      <c r="Q1059" s="24">
        <f>J1059*Date!$B$3+K1059</f>
        <v>495421.75</v>
      </c>
      <c r="R1059" s="24">
        <f t="shared" si="96"/>
        <v>0</v>
      </c>
      <c r="S1059" s="24">
        <f>J1059/2*Date!$B$7+K1059</f>
        <v>495421.75</v>
      </c>
      <c r="T1059" s="24">
        <f t="shared" si="97"/>
        <v>675000</v>
      </c>
      <c r="U1059" s="24">
        <f t="shared" si="98"/>
        <v>495693.75</v>
      </c>
      <c r="V1059" s="4">
        <v>0</v>
      </c>
      <c r="W1059" s="4"/>
      <c r="X1059" s="28" t="str">
        <f t="shared" si="99"/>
        <v>CHOOSE FORMULA</v>
      </c>
      <c r="Y1059" s="4"/>
      <c r="Z1059" s="4">
        <v>675000</v>
      </c>
    </row>
    <row r="1060" spans="1:26">
      <c r="A1060" s="1" t="s">
        <v>6</v>
      </c>
      <c r="B1060" s="1" t="s">
        <v>516</v>
      </c>
      <c r="C1060" s="1" t="s">
        <v>537</v>
      </c>
      <c r="D1060" s="1" t="s">
        <v>406</v>
      </c>
      <c r="E1060" s="1" t="s">
        <v>8</v>
      </c>
      <c r="F1060" s="1" t="s">
        <v>407</v>
      </c>
      <c r="G1060" s="4">
        <v>0</v>
      </c>
      <c r="H1060" s="4">
        <v>26800</v>
      </c>
      <c r="I1060" s="4">
        <v>26800</v>
      </c>
      <c r="J1060" s="4">
        <v>0</v>
      </c>
      <c r="K1060" s="4">
        <v>26587.32</v>
      </c>
      <c r="L1060" s="4">
        <v>0</v>
      </c>
      <c r="M1060" s="4">
        <v>0</v>
      </c>
      <c r="N1060" s="24">
        <f>IF(AND(B1060="60",C1060="32"),(J1060/'FD Date'!$B$4*'FD Date'!$B$6+K1060),(J1060/Date!$B$4*Date!$B$6+K1060))</f>
        <v>26587.32</v>
      </c>
      <c r="O1060" s="24">
        <f t="shared" si="95"/>
        <v>0</v>
      </c>
      <c r="P1060" s="24">
        <f>K1060/Date!$B$2*Date!$B$3+K1060</f>
        <v>39880.979999999996</v>
      </c>
      <c r="Q1060" s="24">
        <f>J1060*Date!$B$3+K1060</f>
        <v>26587.32</v>
      </c>
      <c r="R1060" s="24">
        <f t="shared" si="96"/>
        <v>0</v>
      </c>
      <c r="S1060" s="24">
        <f>J1060/2*Date!$B$7+K1060</f>
        <v>26587.32</v>
      </c>
      <c r="T1060" s="24">
        <f t="shared" si="97"/>
        <v>26800</v>
      </c>
      <c r="U1060" s="24">
        <f t="shared" si="98"/>
        <v>26587.32</v>
      </c>
      <c r="V1060" s="4">
        <v>0</v>
      </c>
      <c r="W1060" s="4"/>
      <c r="X1060" s="28" t="str">
        <f t="shared" si="99"/>
        <v>CHOOSE FORMULA</v>
      </c>
      <c r="Y1060" s="4"/>
      <c r="Z1060" s="4">
        <v>26800</v>
      </c>
    </row>
    <row r="1061" spans="1:26">
      <c r="A1061" s="1" t="s">
        <v>6</v>
      </c>
      <c r="B1061" s="1" t="s">
        <v>516</v>
      </c>
      <c r="C1061" s="1" t="s">
        <v>537</v>
      </c>
      <c r="D1061" s="1" t="s">
        <v>301</v>
      </c>
      <c r="E1061" s="1" t="s">
        <v>8</v>
      </c>
      <c r="F1061" s="1" t="s">
        <v>302</v>
      </c>
      <c r="G1061" s="4">
        <v>31810</v>
      </c>
      <c r="H1061" s="4">
        <v>0</v>
      </c>
      <c r="I1061" s="4">
        <v>31810</v>
      </c>
      <c r="J1061" s="4">
        <v>4879.2299999999996</v>
      </c>
      <c r="K1061" s="4">
        <v>17118.72</v>
      </c>
      <c r="L1061" s="4">
        <v>0</v>
      </c>
      <c r="M1061" s="4">
        <v>0</v>
      </c>
      <c r="N1061" s="24">
        <f>IF(AND(B1061="60",C1061="32"),(J1061/'FD Date'!$B$4*'FD Date'!$B$6+K1061),(J1061/Date!$B$4*Date!$B$6+K1061))</f>
        <v>41514.869999999995</v>
      </c>
      <c r="O1061" s="24">
        <f t="shared" si="95"/>
        <v>9758.4599999999991</v>
      </c>
      <c r="P1061" s="24">
        <f>K1061/Date!$B$2*Date!$B$3+K1061</f>
        <v>25678.080000000002</v>
      </c>
      <c r="Q1061" s="24">
        <f>J1061*Date!$B$3+K1061</f>
        <v>36635.64</v>
      </c>
      <c r="R1061" s="24">
        <f t="shared" si="96"/>
        <v>0</v>
      </c>
      <c r="S1061" s="24">
        <f>J1061/2*Date!$B$7+K1061</f>
        <v>36635.64</v>
      </c>
      <c r="T1061" s="24">
        <f t="shared" si="97"/>
        <v>31810</v>
      </c>
      <c r="U1061" s="24">
        <f t="shared" si="98"/>
        <v>17118.72</v>
      </c>
      <c r="V1061" s="4">
        <v>0</v>
      </c>
      <c r="W1061" s="4"/>
      <c r="X1061" s="28" t="str">
        <f t="shared" si="99"/>
        <v>CHOOSE FORMULA</v>
      </c>
      <c r="Y1061" s="4"/>
      <c r="Z1061" s="4">
        <v>31810</v>
      </c>
    </row>
    <row r="1062" spans="1:26">
      <c r="A1062" s="1" t="s">
        <v>6</v>
      </c>
      <c r="B1062" s="1" t="s">
        <v>516</v>
      </c>
      <c r="C1062" s="1" t="s">
        <v>537</v>
      </c>
      <c r="D1062" s="1" t="s">
        <v>303</v>
      </c>
      <c r="E1062" s="1" t="s">
        <v>8</v>
      </c>
      <c r="F1062" s="1" t="s">
        <v>304</v>
      </c>
      <c r="G1062" s="4">
        <v>1160</v>
      </c>
      <c r="H1062" s="4">
        <v>0</v>
      </c>
      <c r="I1062" s="4">
        <v>1160</v>
      </c>
      <c r="J1062" s="4">
        <v>0</v>
      </c>
      <c r="K1062" s="4">
        <v>272</v>
      </c>
      <c r="L1062" s="4">
        <v>0</v>
      </c>
      <c r="M1062" s="4">
        <v>0</v>
      </c>
      <c r="N1062" s="24">
        <f>IF(AND(B1062="60",C1062="32"),(J1062/'FD Date'!$B$4*'FD Date'!$B$6+K1062),(J1062/Date!$B$4*Date!$B$6+K1062))</f>
        <v>272</v>
      </c>
      <c r="O1062" s="24">
        <f t="shared" si="95"/>
        <v>0</v>
      </c>
      <c r="P1062" s="24">
        <f>K1062/Date!$B$2*Date!$B$3+K1062</f>
        <v>408</v>
      </c>
      <c r="Q1062" s="24">
        <f>J1062*Date!$B$3+K1062</f>
        <v>272</v>
      </c>
      <c r="R1062" s="24">
        <f t="shared" si="96"/>
        <v>0</v>
      </c>
      <c r="S1062" s="24">
        <f>J1062/2*Date!$B$7+K1062</f>
        <v>272</v>
      </c>
      <c r="T1062" s="24">
        <f t="shared" si="97"/>
        <v>1160</v>
      </c>
      <c r="U1062" s="24">
        <f t="shared" si="98"/>
        <v>272</v>
      </c>
      <c r="V1062" s="4">
        <v>0</v>
      </c>
      <c r="W1062" s="4"/>
      <c r="X1062" s="28" t="str">
        <f t="shared" si="99"/>
        <v>CHOOSE FORMULA</v>
      </c>
      <c r="Y1062" s="4"/>
      <c r="Z1062" s="4">
        <v>1160</v>
      </c>
    </row>
    <row r="1063" spans="1:26">
      <c r="A1063" s="1" t="s">
        <v>6</v>
      </c>
      <c r="B1063" s="1" t="s">
        <v>516</v>
      </c>
      <c r="C1063" s="1" t="s">
        <v>537</v>
      </c>
      <c r="D1063" s="1" t="s">
        <v>305</v>
      </c>
      <c r="E1063" s="1" t="s">
        <v>8</v>
      </c>
      <c r="F1063" s="1" t="s">
        <v>306</v>
      </c>
      <c r="G1063" s="4">
        <v>42060</v>
      </c>
      <c r="H1063" s="4">
        <v>0</v>
      </c>
      <c r="I1063" s="4">
        <v>42060</v>
      </c>
      <c r="J1063" s="4">
        <v>2568</v>
      </c>
      <c r="K1063" s="4">
        <v>43843</v>
      </c>
      <c r="L1063" s="4">
        <v>0</v>
      </c>
      <c r="M1063" s="4">
        <v>0</v>
      </c>
      <c r="N1063" s="24">
        <f>IF(AND(B1063="60",C1063="32"),(J1063/'FD Date'!$B$4*'FD Date'!$B$6+K1063),(J1063/Date!$B$4*Date!$B$6+K1063))</f>
        <v>56683</v>
      </c>
      <c r="O1063" s="24">
        <f t="shared" si="95"/>
        <v>5136</v>
      </c>
      <c r="P1063" s="24">
        <f>K1063/Date!$B$2*Date!$B$3+K1063</f>
        <v>65764.5</v>
      </c>
      <c r="Q1063" s="24">
        <f>J1063*Date!$B$3+K1063</f>
        <v>54115</v>
      </c>
      <c r="R1063" s="24">
        <f t="shared" si="96"/>
        <v>0</v>
      </c>
      <c r="S1063" s="24">
        <f>J1063/2*Date!$B$7+K1063</f>
        <v>54115</v>
      </c>
      <c r="T1063" s="24">
        <f t="shared" si="97"/>
        <v>42060</v>
      </c>
      <c r="U1063" s="24">
        <f t="shared" si="98"/>
        <v>43843</v>
      </c>
      <c r="V1063" s="4">
        <v>0</v>
      </c>
      <c r="W1063" s="4"/>
      <c r="X1063" s="28" t="str">
        <f t="shared" si="99"/>
        <v>CHOOSE FORMULA</v>
      </c>
      <c r="Y1063" s="4"/>
      <c r="Z1063" s="4">
        <v>42060</v>
      </c>
    </row>
    <row r="1064" spans="1:26">
      <c r="A1064" s="1" t="s">
        <v>6</v>
      </c>
      <c r="B1064" s="1" t="s">
        <v>516</v>
      </c>
      <c r="C1064" s="1" t="s">
        <v>537</v>
      </c>
      <c r="D1064" s="1" t="s">
        <v>307</v>
      </c>
      <c r="E1064" s="1" t="s">
        <v>8</v>
      </c>
      <c r="F1064" s="1" t="s">
        <v>308</v>
      </c>
      <c r="G1064" s="4">
        <v>0</v>
      </c>
      <c r="H1064" s="4">
        <v>0</v>
      </c>
      <c r="I1064" s="4">
        <v>0</v>
      </c>
      <c r="J1064" s="4">
        <v>-164.8</v>
      </c>
      <c r="K1064" s="4">
        <v>0</v>
      </c>
      <c r="L1064" s="4">
        <v>0</v>
      </c>
      <c r="M1064" s="4">
        <v>0</v>
      </c>
      <c r="N1064" s="24">
        <f>IF(AND(B1064="60",C1064="32"),(J1064/'FD Date'!$B$4*'FD Date'!$B$6+K1064),(J1064/Date!$B$4*Date!$B$6+K1064))</f>
        <v>-824</v>
      </c>
      <c r="O1064" s="24">
        <f t="shared" si="95"/>
        <v>-329.6</v>
      </c>
      <c r="P1064" s="24">
        <f>K1064/Date!$B$2*Date!$B$3+K1064</f>
        <v>0</v>
      </c>
      <c r="Q1064" s="24">
        <f>J1064*Date!$B$3+K1064</f>
        <v>-659.2</v>
      </c>
      <c r="R1064" s="24">
        <f t="shared" si="96"/>
        <v>0</v>
      </c>
      <c r="S1064" s="24">
        <f>J1064/2*Date!$B$7+K1064</f>
        <v>-659.2</v>
      </c>
      <c r="T1064" s="24">
        <f t="shared" si="97"/>
        <v>0</v>
      </c>
      <c r="U1064" s="24">
        <f t="shared" si="98"/>
        <v>0</v>
      </c>
      <c r="V1064" s="4">
        <v>0</v>
      </c>
      <c r="W1064" s="4"/>
      <c r="X1064" s="28" t="str">
        <f t="shared" si="99"/>
        <v>CHOOSE FORMULA</v>
      </c>
      <c r="Y1064" s="4"/>
      <c r="Z1064" s="4">
        <v>0</v>
      </c>
    </row>
    <row r="1065" spans="1:26">
      <c r="A1065" s="1" t="s">
        <v>6</v>
      </c>
      <c r="B1065" s="1" t="s">
        <v>516</v>
      </c>
      <c r="C1065" s="1" t="s">
        <v>537</v>
      </c>
      <c r="D1065" s="1" t="s">
        <v>417</v>
      </c>
      <c r="E1065" s="1" t="s">
        <v>13</v>
      </c>
      <c r="F1065" s="1" t="s">
        <v>419</v>
      </c>
      <c r="G1065" s="4">
        <v>133760</v>
      </c>
      <c r="H1065" s="4">
        <v>0</v>
      </c>
      <c r="I1065" s="4">
        <v>133760</v>
      </c>
      <c r="J1065" s="4">
        <v>0</v>
      </c>
      <c r="K1065" s="4">
        <v>79471.31</v>
      </c>
      <c r="L1065" s="4">
        <v>0</v>
      </c>
      <c r="M1065" s="4">
        <v>0</v>
      </c>
      <c r="N1065" s="24">
        <f>IF(AND(B1065="60",C1065="32"),(J1065/'FD Date'!$B$4*'FD Date'!$B$6+K1065),(J1065/Date!$B$4*Date!$B$6+K1065))</f>
        <v>79471.31</v>
      </c>
      <c r="O1065" s="24">
        <f t="shared" si="95"/>
        <v>0</v>
      </c>
      <c r="P1065" s="24">
        <f>K1065/Date!$B$2*Date!$B$3+K1065</f>
        <v>119206.965</v>
      </c>
      <c r="Q1065" s="24">
        <f>J1065*Date!$B$3+K1065</f>
        <v>79471.31</v>
      </c>
      <c r="R1065" s="24">
        <f t="shared" si="96"/>
        <v>0</v>
      </c>
      <c r="S1065" s="24">
        <f>J1065/2*Date!$B$7+K1065</f>
        <v>79471.31</v>
      </c>
      <c r="T1065" s="24">
        <f t="shared" si="97"/>
        <v>133760</v>
      </c>
      <c r="U1065" s="24">
        <f t="shared" si="98"/>
        <v>79471.31</v>
      </c>
      <c r="V1065" s="4">
        <v>0</v>
      </c>
      <c r="W1065" s="4"/>
      <c r="X1065" s="28" t="str">
        <f t="shared" si="99"/>
        <v>CHOOSE FORMULA</v>
      </c>
      <c r="Y1065" s="4"/>
      <c r="Z1065" s="4">
        <v>133760</v>
      </c>
    </row>
    <row r="1066" spans="1:26">
      <c r="A1066" s="1" t="s">
        <v>6</v>
      </c>
      <c r="B1066" s="1" t="s">
        <v>516</v>
      </c>
      <c r="C1066" s="1" t="s">
        <v>537</v>
      </c>
      <c r="D1066" s="1" t="s">
        <v>538</v>
      </c>
      <c r="E1066" s="1" t="s">
        <v>8</v>
      </c>
      <c r="F1066" s="1" t="s">
        <v>539</v>
      </c>
      <c r="G1066" s="4">
        <v>3240</v>
      </c>
      <c r="H1066" s="4">
        <v>0</v>
      </c>
      <c r="I1066" s="4">
        <v>3240</v>
      </c>
      <c r="J1066" s="4">
        <v>0</v>
      </c>
      <c r="K1066" s="4">
        <v>0</v>
      </c>
      <c r="L1066" s="4">
        <v>0</v>
      </c>
      <c r="M1066" s="4">
        <v>0</v>
      </c>
      <c r="N1066" s="24">
        <f>IF(AND(B1066="60",C1066="32"),(J1066/'FD Date'!$B$4*'FD Date'!$B$6+K1066),(J1066/Date!$B$4*Date!$B$6+K1066))</f>
        <v>0</v>
      </c>
      <c r="O1066" s="24">
        <f t="shared" si="95"/>
        <v>0</v>
      </c>
      <c r="P1066" s="24">
        <f>K1066/Date!$B$2*Date!$B$3+K1066</f>
        <v>0</v>
      </c>
      <c r="Q1066" s="24">
        <f>J1066*Date!$B$3+K1066</f>
        <v>0</v>
      </c>
      <c r="R1066" s="24">
        <f t="shared" si="96"/>
        <v>0</v>
      </c>
      <c r="S1066" s="24">
        <f>J1066/2*Date!$B$7+K1066</f>
        <v>0</v>
      </c>
      <c r="T1066" s="24">
        <f t="shared" si="97"/>
        <v>3240</v>
      </c>
      <c r="U1066" s="24">
        <f t="shared" si="98"/>
        <v>0</v>
      </c>
      <c r="V1066" s="4">
        <v>0</v>
      </c>
      <c r="W1066" s="4"/>
      <c r="X1066" s="28" t="str">
        <f t="shared" si="99"/>
        <v>CHOOSE FORMULA</v>
      </c>
      <c r="Y1066" s="4"/>
      <c r="Z1066" s="4">
        <v>0</v>
      </c>
    </row>
    <row r="1067" spans="1:26">
      <c r="A1067" s="1" t="s">
        <v>6</v>
      </c>
      <c r="B1067" s="1" t="s">
        <v>516</v>
      </c>
      <c r="C1067" s="1" t="s">
        <v>537</v>
      </c>
      <c r="D1067" s="1" t="s">
        <v>385</v>
      </c>
      <c r="E1067" s="1" t="s">
        <v>8</v>
      </c>
      <c r="F1067" s="1" t="s">
        <v>386</v>
      </c>
      <c r="G1067" s="4">
        <v>93750</v>
      </c>
      <c r="H1067" s="4">
        <v>0</v>
      </c>
      <c r="I1067" s="4">
        <v>93750</v>
      </c>
      <c r="J1067" s="4">
        <v>7810</v>
      </c>
      <c r="K1067" s="4">
        <v>62510</v>
      </c>
      <c r="L1067" s="4">
        <v>0</v>
      </c>
      <c r="M1067" s="4">
        <v>0</v>
      </c>
      <c r="N1067" s="24">
        <f>IF(AND(B1067="60",C1067="32"),(J1067/'FD Date'!$B$4*'FD Date'!$B$6+K1067),(J1067/Date!$B$4*Date!$B$6+K1067))</f>
        <v>101560</v>
      </c>
      <c r="O1067" s="24">
        <f t="shared" si="95"/>
        <v>15620</v>
      </c>
      <c r="P1067" s="24">
        <f>K1067/Date!$B$2*Date!$B$3+K1067</f>
        <v>93765</v>
      </c>
      <c r="Q1067" s="24">
        <f>J1067*Date!$B$3+K1067</f>
        <v>93750</v>
      </c>
      <c r="R1067" s="24">
        <f t="shared" si="96"/>
        <v>0</v>
      </c>
      <c r="S1067" s="24">
        <f>J1067/2*Date!$B$7+K1067</f>
        <v>93750</v>
      </c>
      <c r="T1067" s="24">
        <f t="shared" si="97"/>
        <v>93750</v>
      </c>
      <c r="U1067" s="24">
        <f t="shared" si="98"/>
        <v>62510</v>
      </c>
      <c r="V1067" s="4">
        <v>0</v>
      </c>
      <c r="W1067" s="4"/>
      <c r="X1067" s="28" t="str">
        <f t="shared" si="99"/>
        <v>CHOOSE FORMULA</v>
      </c>
      <c r="Y1067" s="4"/>
      <c r="Z1067" s="4">
        <v>93750</v>
      </c>
    </row>
    <row r="1068" spans="1:26">
      <c r="A1068" s="1" t="s">
        <v>6</v>
      </c>
      <c r="B1068" s="1" t="s">
        <v>516</v>
      </c>
      <c r="C1068" s="1" t="s">
        <v>537</v>
      </c>
      <c r="D1068" s="1" t="s">
        <v>473</v>
      </c>
      <c r="E1068" s="1" t="s">
        <v>8</v>
      </c>
      <c r="F1068" s="1" t="s">
        <v>474</v>
      </c>
      <c r="G1068" s="4">
        <v>23000</v>
      </c>
      <c r="H1068" s="4">
        <v>0</v>
      </c>
      <c r="I1068" s="4">
        <v>23000</v>
      </c>
      <c r="J1068" s="4">
        <v>0</v>
      </c>
      <c r="K1068" s="4">
        <v>0</v>
      </c>
      <c r="L1068" s="4">
        <v>0</v>
      </c>
      <c r="M1068" s="4">
        <v>0</v>
      </c>
      <c r="N1068" s="24">
        <f>IF(AND(B1068="60",C1068="32"),(J1068/'FD Date'!$B$4*'FD Date'!$B$6+K1068),(J1068/Date!$B$4*Date!$B$6+K1068))</f>
        <v>0</v>
      </c>
      <c r="O1068" s="24">
        <f t="shared" si="95"/>
        <v>0</v>
      </c>
      <c r="P1068" s="24">
        <f>K1068/Date!$B$2*Date!$B$3+K1068</f>
        <v>0</v>
      </c>
      <c r="Q1068" s="24">
        <f>J1068*Date!$B$3+K1068</f>
        <v>0</v>
      </c>
      <c r="R1068" s="24">
        <f t="shared" si="96"/>
        <v>0</v>
      </c>
      <c r="S1068" s="24">
        <f>J1068/2*Date!$B$7+K1068</f>
        <v>0</v>
      </c>
      <c r="T1068" s="24">
        <f t="shared" si="97"/>
        <v>23000</v>
      </c>
      <c r="U1068" s="24">
        <f t="shared" si="98"/>
        <v>0</v>
      </c>
      <c r="V1068" s="4">
        <v>0</v>
      </c>
      <c r="W1068" s="4"/>
      <c r="X1068" s="28" t="str">
        <f t="shared" si="99"/>
        <v>CHOOSE FORMULA</v>
      </c>
      <c r="Y1068" s="4"/>
      <c r="Z1068" s="4">
        <v>23000</v>
      </c>
    </row>
    <row r="1069" spans="1:26">
      <c r="A1069" s="1" t="s">
        <v>6</v>
      </c>
      <c r="B1069" s="1" t="s">
        <v>516</v>
      </c>
      <c r="C1069" s="1" t="s">
        <v>540</v>
      </c>
      <c r="D1069" s="1" t="s">
        <v>315</v>
      </c>
      <c r="E1069" s="1" t="s">
        <v>13</v>
      </c>
      <c r="F1069" s="1" t="s">
        <v>316</v>
      </c>
      <c r="G1069" s="4">
        <v>0</v>
      </c>
      <c r="H1069" s="4">
        <v>0</v>
      </c>
      <c r="I1069" s="4">
        <v>0</v>
      </c>
      <c r="J1069" s="4">
        <v>0</v>
      </c>
      <c r="K1069" s="4">
        <v>0</v>
      </c>
      <c r="L1069" s="4">
        <v>43306.52</v>
      </c>
      <c r="M1069" s="4">
        <v>98578.55</v>
      </c>
      <c r="N1069" s="24">
        <f>IF(AND(B1069="60",C1069="32"),(J1069/'FD Date'!$B$4*'FD Date'!$B$6+K1069),(J1069/Date!$B$4*Date!$B$6+K1069))</f>
        <v>0</v>
      </c>
      <c r="O1069" s="24">
        <f t="shared" si="95"/>
        <v>0</v>
      </c>
      <c r="P1069" s="24">
        <f>K1069/Date!$B$2*Date!$B$3+K1069</f>
        <v>0</v>
      </c>
      <c r="Q1069" s="24">
        <f>J1069*Date!$B$3+K1069</f>
        <v>0</v>
      </c>
      <c r="R1069" s="24">
        <f t="shared" si="96"/>
        <v>0</v>
      </c>
      <c r="S1069" s="24">
        <f>J1069/2*Date!$B$7+K1069</f>
        <v>0</v>
      </c>
      <c r="T1069" s="24">
        <f t="shared" si="97"/>
        <v>0</v>
      </c>
      <c r="U1069" s="24">
        <f t="shared" si="98"/>
        <v>0</v>
      </c>
      <c r="V1069" s="4">
        <v>0</v>
      </c>
      <c r="W1069" s="4"/>
      <c r="X1069" s="28" t="str">
        <f t="shared" si="99"/>
        <v>CHOOSE FORMULA</v>
      </c>
      <c r="Y1069" s="4"/>
      <c r="Z1069" s="4">
        <v>0</v>
      </c>
    </row>
    <row r="1070" spans="1:26">
      <c r="A1070" s="1" t="s">
        <v>6</v>
      </c>
      <c r="B1070" s="1" t="s">
        <v>516</v>
      </c>
      <c r="C1070" s="1" t="s">
        <v>540</v>
      </c>
      <c r="D1070" s="1" t="s">
        <v>315</v>
      </c>
      <c r="E1070" s="1" t="s">
        <v>15</v>
      </c>
      <c r="F1070" s="1" t="s">
        <v>317</v>
      </c>
      <c r="G1070" s="4">
        <v>0</v>
      </c>
      <c r="H1070" s="4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  <c r="N1070" s="24">
        <f>IF(AND(B1070="60",C1070="32"),(J1070/'FD Date'!$B$4*'FD Date'!$B$6+K1070),(J1070/Date!$B$4*Date!$B$6+K1070))</f>
        <v>0</v>
      </c>
      <c r="O1070" s="24">
        <f t="shared" si="95"/>
        <v>0</v>
      </c>
      <c r="P1070" s="24">
        <f>K1070/Date!$B$2*Date!$B$3+K1070</f>
        <v>0</v>
      </c>
      <c r="Q1070" s="24">
        <f>J1070*Date!$B$3+K1070</f>
        <v>0</v>
      </c>
      <c r="R1070" s="24">
        <f t="shared" si="96"/>
        <v>0</v>
      </c>
      <c r="S1070" s="24">
        <f>J1070/2*Date!$B$7+K1070</f>
        <v>0</v>
      </c>
      <c r="T1070" s="24">
        <f t="shared" si="97"/>
        <v>0</v>
      </c>
      <c r="U1070" s="24">
        <f t="shared" si="98"/>
        <v>0</v>
      </c>
      <c r="V1070" s="4">
        <v>0</v>
      </c>
      <c r="W1070" s="4"/>
      <c r="X1070" s="28" t="str">
        <f t="shared" si="99"/>
        <v>CHOOSE FORMULA</v>
      </c>
      <c r="Y1070" s="4"/>
      <c r="Z1070" s="4">
        <v>0</v>
      </c>
    </row>
    <row r="1071" spans="1:26">
      <c r="A1071" s="1" t="s">
        <v>6</v>
      </c>
      <c r="B1071" s="1" t="s">
        <v>516</v>
      </c>
      <c r="C1071" s="1" t="s">
        <v>540</v>
      </c>
      <c r="D1071" s="1" t="s">
        <v>318</v>
      </c>
      <c r="E1071" s="1" t="s">
        <v>8</v>
      </c>
      <c r="F1071" s="1" t="s">
        <v>319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2019508.48</v>
      </c>
      <c r="M1071" s="4">
        <v>3070713.73</v>
      </c>
      <c r="N1071" s="24">
        <f>IF(AND(B1071="60",C1071="32"),(J1071/'FD Date'!$B$4*'FD Date'!$B$6+K1071),(J1071/Date!$B$4*Date!$B$6+K1071))</f>
        <v>0</v>
      </c>
      <c r="O1071" s="24">
        <f t="shared" si="95"/>
        <v>0</v>
      </c>
      <c r="P1071" s="24">
        <f>K1071/Date!$B$2*Date!$B$3+K1071</f>
        <v>0</v>
      </c>
      <c r="Q1071" s="24">
        <f>J1071*Date!$B$3+K1071</f>
        <v>0</v>
      </c>
      <c r="R1071" s="24">
        <f t="shared" si="96"/>
        <v>0</v>
      </c>
      <c r="S1071" s="24">
        <f>J1071/2*Date!$B$7+K1071</f>
        <v>0</v>
      </c>
      <c r="T1071" s="24">
        <f t="shared" si="97"/>
        <v>0</v>
      </c>
      <c r="U1071" s="24">
        <f t="shared" si="98"/>
        <v>0</v>
      </c>
      <c r="V1071" s="4">
        <v>0</v>
      </c>
      <c r="W1071" s="4"/>
      <c r="X1071" s="28" t="str">
        <f t="shared" si="99"/>
        <v>CHOOSE FORMULA</v>
      </c>
      <c r="Y1071" s="4"/>
      <c r="Z1071" s="4">
        <v>0</v>
      </c>
    </row>
    <row r="1072" spans="1:26">
      <c r="A1072" s="1" t="s">
        <v>6</v>
      </c>
      <c r="B1072" s="1" t="s">
        <v>516</v>
      </c>
      <c r="C1072" s="1" t="s">
        <v>540</v>
      </c>
      <c r="D1072" s="1" t="s">
        <v>318</v>
      </c>
      <c r="E1072" s="1" t="s">
        <v>80</v>
      </c>
      <c r="F1072" s="1" t="s">
        <v>322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38044.129999999997</v>
      </c>
      <c r="M1072" s="4">
        <v>60065.42</v>
      </c>
      <c r="N1072" s="24">
        <f>IF(AND(B1072="60",C1072="32"),(J1072/'FD Date'!$B$4*'FD Date'!$B$6+K1072),(J1072/Date!$B$4*Date!$B$6+K1072))</f>
        <v>0</v>
      </c>
      <c r="O1072" s="24">
        <f t="shared" si="95"/>
        <v>0</v>
      </c>
      <c r="P1072" s="24">
        <f>K1072/Date!$B$2*Date!$B$3+K1072</f>
        <v>0</v>
      </c>
      <c r="Q1072" s="24">
        <f>J1072*Date!$B$3+K1072</f>
        <v>0</v>
      </c>
      <c r="R1072" s="24">
        <f t="shared" si="96"/>
        <v>0</v>
      </c>
      <c r="S1072" s="24">
        <f>J1072/2*Date!$B$7+K1072</f>
        <v>0</v>
      </c>
      <c r="T1072" s="24">
        <f t="shared" si="97"/>
        <v>0</v>
      </c>
      <c r="U1072" s="24">
        <f t="shared" si="98"/>
        <v>0</v>
      </c>
      <c r="V1072" s="4">
        <v>0</v>
      </c>
      <c r="W1072" s="4"/>
      <c r="X1072" s="28" t="str">
        <f t="shared" si="99"/>
        <v>CHOOSE FORMULA</v>
      </c>
      <c r="Y1072" s="4"/>
      <c r="Z1072" s="4">
        <v>0</v>
      </c>
    </row>
    <row r="1073" spans="1:26">
      <c r="A1073" s="1" t="s">
        <v>6</v>
      </c>
      <c r="B1073" s="1" t="s">
        <v>516</v>
      </c>
      <c r="C1073" s="1" t="s">
        <v>540</v>
      </c>
      <c r="D1073" s="1" t="s">
        <v>318</v>
      </c>
      <c r="E1073" s="1" t="s">
        <v>82</v>
      </c>
      <c r="F1073" s="1" t="s">
        <v>523</v>
      </c>
      <c r="G1073" s="4">
        <v>0</v>
      </c>
      <c r="H1073" s="4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24">
        <f>IF(AND(B1073="60",C1073="32"),(J1073/'FD Date'!$B$4*'FD Date'!$B$6+K1073),(J1073/Date!$B$4*Date!$B$6+K1073))</f>
        <v>0</v>
      </c>
      <c r="O1073" s="24">
        <f t="shared" si="95"/>
        <v>0</v>
      </c>
      <c r="P1073" s="24">
        <f>K1073/Date!$B$2*Date!$B$3+K1073</f>
        <v>0</v>
      </c>
      <c r="Q1073" s="24">
        <f>J1073*Date!$B$3+K1073</f>
        <v>0</v>
      </c>
      <c r="R1073" s="24">
        <f t="shared" si="96"/>
        <v>0</v>
      </c>
      <c r="S1073" s="24">
        <f>J1073/2*Date!$B$7+K1073</f>
        <v>0</v>
      </c>
      <c r="T1073" s="24">
        <f t="shared" si="97"/>
        <v>0</v>
      </c>
      <c r="U1073" s="24">
        <f t="shared" si="98"/>
        <v>0</v>
      </c>
      <c r="V1073" s="4">
        <v>0</v>
      </c>
      <c r="W1073" s="4"/>
      <c r="X1073" s="28" t="str">
        <f t="shared" si="99"/>
        <v>CHOOSE FORMULA</v>
      </c>
      <c r="Y1073" s="4"/>
      <c r="Z1073" s="4">
        <v>0</v>
      </c>
    </row>
    <row r="1074" spans="1:26">
      <c r="A1074" s="1" t="s">
        <v>6</v>
      </c>
      <c r="B1074" s="1" t="s">
        <v>516</v>
      </c>
      <c r="C1074" s="1" t="s">
        <v>540</v>
      </c>
      <c r="D1074" s="1" t="s">
        <v>318</v>
      </c>
      <c r="E1074" s="1" t="s">
        <v>84</v>
      </c>
      <c r="F1074" s="1" t="s">
        <v>517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7948.57</v>
      </c>
      <c r="M1074" s="4">
        <v>17400</v>
      </c>
      <c r="N1074" s="24">
        <f>IF(AND(B1074="60",C1074="32"),(J1074/'FD Date'!$B$4*'FD Date'!$B$6+K1074),(J1074/Date!$B$4*Date!$B$6+K1074))</f>
        <v>0</v>
      </c>
      <c r="O1074" s="24">
        <f t="shared" si="95"/>
        <v>0</v>
      </c>
      <c r="P1074" s="24">
        <f>K1074/Date!$B$2*Date!$B$3+K1074</f>
        <v>0</v>
      </c>
      <c r="Q1074" s="24">
        <f>J1074*Date!$B$3+K1074</f>
        <v>0</v>
      </c>
      <c r="R1074" s="24">
        <f t="shared" si="96"/>
        <v>0</v>
      </c>
      <c r="S1074" s="24">
        <f>J1074/2*Date!$B$7+K1074</f>
        <v>0</v>
      </c>
      <c r="T1074" s="24">
        <f t="shared" si="97"/>
        <v>0</v>
      </c>
      <c r="U1074" s="24">
        <f t="shared" si="98"/>
        <v>0</v>
      </c>
      <c r="V1074" s="4">
        <v>0</v>
      </c>
      <c r="W1074" s="4"/>
      <c r="X1074" s="28" t="str">
        <f t="shared" si="99"/>
        <v>CHOOSE FORMULA</v>
      </c>
      <c r="Y1074" s="4"/>
      <c r="Z1074" s="4">
        <v>0</v>
      </c>
    </row>
    <row r="1075" spans="1:26">
      <c r="A1075" s="1" t="s">
        <v>6</v>
      </c>
      <c r="B1075" s="1" t="s">
        <v>516</v>
      </c>
      <c r="C1075" s="1" t="s">
        <v>540</v>
      </c>
      <c r="D1075" s="1" t="s">
        <v>318</v>
      </c>
      <c r="E1075" s="1" t="s">
        <v>86</v>
      </c>
      <c r="F1075" s="1" t="s">
        <v>533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24">
        <f>IF(AND(B1075="60",C1075="32"),(J1075/'FD Date'!$B$4*'FD Date'!$B$6+K1075),(J1075/Date!$B$4*Date!$B$6+K1075))</f>
        <v>0</v>
      </c>
      <c r="O1075" s="24">
        <f t="shared" si="95"/>
        <v>0</v>
      </c>
      <c r="P1075" s="24">
        <f>K1075/Date!$B$2*Date!$B$3+K1075</f>
        <v>0</v>
      </c>
      <c r="Q1075" s="24">
        <f>J1075*Date!$B$3+K1075</f>
        <v>0</v>
      </c>
      <c r="R1075" s="24">
        <f t="shared" si="96"/>
        <v>0</v>
      </c>
      <c r="S1075" s="24">
        <f>J1075/2*Date!$B$7+K1075</f>
        <v>0</v>
      </c>
      <c r="T1075" s="24">
        <f t="shared" si="97"/>
        <v>0</v>
      </c>
      <c r="U1075" s="24">
        <f t="shared" si="98"/>
        <v>0</v>
      </c>
      <c r="V1075" s="4">
        <v>0</v>
      </c>
      <c r="W1075" s="4"/>
      <c r="X1075" s="28" t="str">
        <f t="shared" si="99"/>
        <v>CHOOSE FORMULA</v>
      </c>
      <c r="Y1075" s="4"/>
      <c r="Z1075" s="4">
        <v>0</v>
      </c>
    </row>
    <row r="1076" spans="1:26">
      <c r="A1076" s="1" t="s">
        <v>6</v>
      </c>
      <c r="B1076" s="1" t="s">
        <v>516</v>
      </c>
      <c r="C1076" s="1" t="s">
        <v>540</v>
      </c>
      <c r="D1076" s="1" t="s">
        <v>318</v>
      </c>
      <c r="E1076" s="1" t="s">
        <v>468</v>
      </c>
      <c r="F1076" s="1" t="s">
        <v>469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25730</v>
      </c>
      <c r="M1076" s="4">
        <v>43032.14</v>
      </c>
      <c r="N1076" s="24">
        <f>IF(AND(B1076="60",C1076="32"),(J1076/'FD Date'!$B$4*'FD Date'!$B$6+K1076),(J1076/Date!$B$4*Date!$B$6+K1076))</f>
        <v>0</v>
      </c>
      <c r="O1076" s="24">
        <f t="shared" si="95"/>
        <v>0</v>
      </c>
      <c r="P1076" s="24">
        <f>K1076/Date!$B$2*Date!$B$3+K1076</f>
        <v>0</v>
      </c>
      <c r="Q1076" s="24">
        <f>J1076*Date!$B$3+K1076</f>
        <v>0</v>
      </c>
      <c r="R1076" s="24">
        <f t="shared" si="96"/>
        <v>0</v>
      </c>
      <c r="S1076" s="24">
        <f>J1076/2*Date!$B$7+K1076</f>
        <v>0</v>
      </c>
      <c r="T1076" s="24">
        <f t="shared" si="97"/>
        <v>0</v>
      </c>
      <c r="U1076" s="24">
        <f t="shared" si="98"/>
        <v>0</v>
      </c>
      <c r="V1076" s="4">
        <v>0</v>
      </c>
      <c r="W1076" s="4"/>
      <c r="X1076" s="28" t="str">
        <f t="shared" si="99"/>
        <v>CHOOSE FORMULA</v>
      </c>
      <c r="Y1076" s="4"/>
      <c r="Z1076" s="4">
        <v>0</v>
      </c>
    </row>
    <row r="1077" spans="1:26">
      <c r="A1077" s="1" t="s">
        <v>6</v>
      </c>
      <c r="B1077" s="1" t="s">
        <v>516</v>
      </c>
      <c r="C1077" s="1" t="s">
        <v>540</v>
      </c>
      <c r="D1077" s="1" t="s">
        <v>318</v>
      </c>
      <c r="E1077" s="1" t="s">
        <v>524</v>
      </c>
      <c r="F1077" s="1" t="s">
        <v>525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6719.77</v>
      </c>
      <c r="M1077" s="4">
        <v>11024.91</v>
      </c>
      <c r="N1077" s="24">
        <f>IF(AND(B1077="60",C1077="32"),(J1077/'FD Date'!$B$4*'FD Date'!$B$6+K1077),(J1077/Date!$B$4*Date!$B$6+K1077))</f>
        <v>0</v>
      </c>
      <c r="O1077" s="24">
        <f t="shared" si="95"/>
        <v>0</v>
      </c>
      <c r="P1077" s="24">
        <f>K1077/Date!$B$2*Date!$B$3+K1077</f>
        <v>0</v>
      </c>
      <c r="Q1077" s="24">
        <f>J1077*Date!$B$3+K1077</f>
        <v>0</v>
      </c>
      <c r="R1077" s="24">
        <f t="shared" si="96"/>
        <v>0</v>
      </c>
      <c r="S1077" s="24">
        <f>J1077/2*Date!$B$7+K1077</f>
        <v>0</v>
      </c>
      <c r="T1077" s="24">
        <f t="shared" si="97"/>
        <v>0</v>
      </c>
      <c r="U1077" s="24">
        <f t="shared" si="98"/>
        <v>0</v>
      </c>
      <c r="V1077" s="4">
        <v>0</v>
      </c>
      <c r="W1077" s="4"/>
      <c r="X1077" s="28" t="str">
        <f t="shared" si="99"/>
        <v>CHOOSE FORMULA</v>
      </c>
      <c r="Y1077" s="4"/>
      <c r="Z1077" s="4">
        <v>0</v>
      </c>
    </row>
    <row r="1078" spans="1:26">
      <c r="A1078" s="1" t="s">
        <v>6</v>
      </c>
      <c r="B1078" s="1" t="s">
        <v>516</v>
      </c>
      <c r="C1078" s="1" t="s">
        <v>540</v>
      </c>
      <c r="D1078" s="1" t="s">
        <v>318</v>
      </c>
      <c r="E1078" s="1" t="s">
        <v>325</v>
      </c>
      <c r="F1078" s="1" t="s">
        <v>326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24">
        <f>IF(AND(B1078="60",C1078="32"),(J1078/'FD Date'!$B$4*'FD Date'!$B$6+K1078),(J1078/Date!$B$4*Date!$B$6+K1078))</f>
        <v>0</v>
      </c>
      <c r="O1078" s="24">
        <f t="shared" si="95"/>
        <v>0</v>
      </c>
      <c r="P1078" s="24">
        <f>K1078/Date!$B$2*Date!$B$3+K1078</f>
        <v>0</v>
      </c>
      <c r="Q1078" s="24">
        <f>J1078*Date!$B$3+K1078</f>
        <v>0</v>
      </c>
      <c r="R1078" s="24">
        <f t="shared" si="96"/>
        <v>0</v>
      </c>
      <c r="S1078" s="24">
        <f>J1078/2*Date!$B$7+K1078</f>
        <v>0</v>
      </c>
      <c r="T1078" s="24">
        <f t="shared" si="97"/>
        <v>0</v>
      </c>
      <c r="U1078" s="24">
        <f t="shared" si="98"/>
        <v>0</v>
      </c>
      <c r="V1078" s="4">
        <v>0</v>
      </c>
      <c r="W1078" s="4"/>
      <c r="X1078" s="28" t="str">
        <f t="shared" si="99"/>
        <v>CHOOSE FORMULA</v>
      </c>
      <c r="Y1078" s="4"/>
      <c r="Z1078" s="4">
        <v>0</v>
      </c>
    </row>
    <row r="1079" spans="1:26">
      <c r="A1079" s="1" t="s">
        <v>6</v>
      </c>
      <c r="B1079" s="1" t="s">
        <v>516</v>
      </c>
      <c r="C1079" s="1" t="s">
        <v>540</v>
      </c>
      <c r="D1079" s="1" t="s">
        <v>327</v>
      </c>
      <c r="E1079" s="1" t="s">
        <v>8</v>
      </c>
      <c r="F1079" s="1" t="s">
        <v>328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631.66999999999996</v>
      </c>
      <c r="M1079" s="4">
        <v>22486.67</v>
      </c>
      <c r="N1079" s="24">
        <f>IF(AND(B1079="60",C1079="32"),(J1079/'FD Date'!$B$4*'FD Date'!$B$6+K1079),(J1079/Date!$B$4*Date!$B$6+K1079))</f>
        <v>0</v>
      </c>
      <c r="O1079" s="24">
        <f t="shared" si="95"/>
        <v>0</v>
      </c>
      <c r="P1079" s="24">
        <f>K1079/Date!$B$2*Date!$B$3+K1079</f>
        <v>0</v>
      </c>
      <c r="Q1079" s="24">
        <f>J1079*Date!$B$3+K1079</f>
        <v>0</v>
      </c>
      <c r="R1079" s="24">
        <f t="shared" si="96"/>
        <v>0</v>
      </c>
      <c r="S1079" s="24">
        <f>J1079/2*Date!$B$7+K1079</f>
        <v>0</v>
      </c>
      <c r="T1079" s="24">
        <f t="shared" si="97"/>
        <v>0</v>
      </c>
      <c r="U1079" s="24">
        <f t="shared" si="98"/>
        <v>0</v>
      </c>
      <c r="V1079" s="4">
        <v>0</v>
      </c>
      <c r="W1079" s="4"/>
      <c r="X1079" s="28" t="str">
        <f t="shared" si="99"/>
        <v>CHOOSE FORMULA</v>
      </c>
      <c r="Y1079" s="4"/>
      <c r="Z1079" s="4">
        <v>0</v>
      </c>
    </row>
    <row r="1080" spans="1:26">
      <c r="A1080" s="1" t="s">
        <v>6</v>
      </c>
      <c r="B1080" s="1" t="s">
        <v>516</v>
      </c>
      <c r="C1080" s="1" t="s">
        <v>540</v>
      </c>
      <c r="D1080" s="1" t="s">
        <v>329</v>
      </c>
      <c r="E1080" s="1" t="s">
        <v>8</v>
      </c>
      <c r="F1080" s="1" t="s">
        <v>330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147827.49</v>
      </c>
      <c r="M1080" s="4">
        <v>249976.89</v>
      </c>
      <c r="N1080" s="24">
        <f>IF(AND(B1080="60",C1080="32"),(J1080/'FD Date'!$B$4*'FD Date'!$B$6+K1080),(J1080/Date!$B$4*Date!$B$6+K1080))</f>
        <v>0</v>
      </c>
      <c r="O1080" s="24">
        <f t="shared" si="95"/>
        <v>0</v>
      </c>
      <c r="P1080" s="24">
        <f>K1080/Date!$B$2*Date!$B$3+K1080</f>
        <v>0</v>
      </c>
      <c r="Q1080" s="24">
        <f>J1080*Date!$B$3+K1080</f>
        <v>0</v>
      </c>
      <c r="R1080" s="24">
        <f t="shared" si="96"/>
        <v>0</v>
      </c>
      <c r="S1080" s="24">
        <f>J1080/2*Date!$B$7+K1080</f>
        <v>0</v>
      </c>
      <c r="T1080" s="24">
        <f t="shared" si="97"/>
        <v>0</v>
      </c>
      <c r="U1080" s="24">
        <f t="shared" si="98"/>
        <v>0</v>
      </c>
      <c r="V1080" s="4">
        <v>0</v>
      </c>
      <c r="W1080" s="4"/>
      <c r="X1080" s="28" t="str">
        <f t="shared" si="99"/>
        <v>CHOOSE FORMULA</v>
      </c>
      <c r="Y1080" s="4"/>
      <c r="Z1080" s="4">
        <v>0</v>
      </c>
    </row>
    <row r="1081" spans="1:26">
      <c r="A1081" s="1" t="s">
        <v>6</v>
      </c>
      <c r="B1081" s="1" t="s">
        <v>516</v>
      </c>
      <c r="C1081" s="1" t="s">
        <v>540</v>
      </c>
      <c r="D1081" s="1" t="s">
        <v>329</v>
      </c>
      <c r="E1081" s="1" t="s">
        <v>13</v>
      </c>
      <c r="F1081" s="1" t="s">
        <v>531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24">
        <f>IF(AND(B1081="60",C1081="32"),(J1081/'FD Date'!$B$4*'FD Date'!$B$6+K1081),(J1081/Date!$B$4*Date!$B$6+K1081))</f>
        <v>0</v>
      </c>
      <c r="O1081" s="24">
        <f t="shared" si="95"/>
        <v>0</v>
      </c>
      <c r="P1081" s="24">
        <f>K1081/Date!$B$2*Date!$B$3+K1081</f>
        <v>0</v>
      </c>
      <c r="Q1081" s="24">
        <f>J1081*Date!$B$3+K1081</f>
        <v>0</v>
      </c>
      <c r="R1081" s="24">
        <f t="shared" si="96"/>
        <v>0</v>
      </c>
      <c r="S1081" s="24">
        <f>J1081/2*Date!$B$7+K1081</f>
        <v>0</v>
      </c>
      <c r="T1081" s="24">
        <f t="shared" si="97"/>
        <v>0</v>
      </c>
      <c r="U1081" s="24">
        <f t="shared" si="98"/>
        <v>0</v>
      </c>
      <c r="V1081" s="4">
        <v>0</v>
      </c>
      <c r="W1081" s="4"/>
      <c r="X1081" s="28" t="str">
        <f t="shared" si="99"/>
        <v>CHOOSE FORMULA</v>
      </c>
      <c r="Y1081" s="4"/>
      <c r="Z1081" s="4">
        <v>0</v>
      </c>
    </row>
    <row r="1082" spans="1:26">
      <c r="A1082" s="1" t="s">
        <v>6</v>
      </c>
      <c r="B1082" s="1" t="s">
        <v>516</v>
      </c>
      <c r="C1082" s="1" t="s">
        <v>540</v>
      </c>
      <c r="D1082" s="1" t="s">
        <v>331</v>
      </c>
      <c r="E1082" s="1" t="s">
        <v>8</v>
      </c>
      <c r="F1082" s="1" t="s">
        <v>332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-13888.22</v>
      </c>
      <c r="M1082" s="4">
        <v>0</v>
      </c>
      <c r="N1082" s="24">
        <f>IF(AND(B1082="60",C1082="32"),(J1082/'FD Date'!$B$4*'FD Date'!$B$6+K1082),(J1082/Date!$B$4*Date!$B$6+K1082))</f>
        <v>0</v>
      </c>
      <c r="O1082" s="24">
        <f t="shared" si="95"/>
        <v>0</v>
      </c>
      <c r="P1082" s="24">
        <f>K1082/Date!$B$2*Date!$B$3+K1082</f>
        <v>0</v>
      </c>
      <c r="Q1082" s="24">
        <f>J1082*Date!$B$3+K1082</f>
        <v>0</v>
      </c>
      <c r="R1082" s="24">
        <f t="shared" si="96"/>
        <v>0</v>
      </c>
      <c r="S1082" s="24">
        <f>J1082/2*Date!$B$7+K1082</f>
        <v>0</v>
      </c>
      <c r="T1082" s="24">
        <f t="shared" si="97"/>
        <v>0</v>
      </c>
      <c r="U1082" s="24">
        <f t="shared" si="98"/>
        <v>0</v>
      </c>
      <c r="V1082" s="4">
        <v>0</v>
      </c>
      <c r="W1082" s="4"/>
      <c r="X1082" s="28" t="str">
        <f t="shared" si="99"/>
        <v>CHOOSE FORMULA</v>
      </c>
      <c r="Y1082" s="4"/>
      <c r="Z1082" s="4">
        <v>0</v>
      </c>
    </row>
    <row r="1083" spans="1:26">
      <c r="A1083" s="1" t="s">
        <v>6</v>
      </c>
      <c r="B1083" s="1" t="s">
        <v>516</v>
      </c>
      <c r="C1083" s="1" t="s">
        <v>540</v>
      </c>
      <c r="D1083" s="1" t="s">
        <v>331</v>
      </c>
      <c r="E1083" s="1" t="s">
        <v>84</v>
      </c>
      <c r="F1083" s="1" t="s">
        <v>333</v>
      </c>
      <c r="G1083" s="4">
        <v>0</v>
      </c>
      <c r="H1083" s="4">
        <v>0</v>
      </c>
      <c r="I1083" s="4">
        <v>0</v>
      </c>
      <c r="J1083" s="4">
        <v>0</v>
      </c>
      <c r="K1083" s="4">
        <v>0</v>
      </c>
      <c r="L1083" s="4">
        <v>4014.14</v>
      </c>
      <c r="M1083" s="4">
        <v>5886.87</v>
      </c>
      <c r="N1083" s="24">
        <f>IF(AND(B1083="60",C1083="32"),(J1083/'FD Date'!$B$4*'FD Date'!$B$6+K1083),(J1083/Date!$B$4*Date!$B$6+K1083))</f>
        <v>0</v>
      </c>
      <c r="O1083" s="24">
        <f t="shared" si="95"/>
        <v>0</v>
      </c>
      <c r="P1083" s="24">
        <f>K1083/Date!$B$2*Date!$B$3+K1083</f>
        <v>0</v>
      </c>
      <c r="Q1083" s="24">
        <f>J1083*Date!$B$3+K1083</f>
        <v>0</v>
      </c>
      <c r="R1083" s="24">
        <f t="shared" si="96"/>
        <v>0</v>
      </c>
      <c r="S1083" s="24">
        <f>J1083/2*Date!$B$7+K1083</f>
        <v>0</v>
      </c>
      <c r="T1083" s="24">
        <f t="shared" si="97"/>
        <v>0</v>
      </c>
      <c r="U1083" s="24">
        <f t="shared" si="98"/>
        <v>0</v>
      </c>
      <c r="V1083" s="4">
        <v>0</v>
      </c>
      <c r="W1083" s="4"/>
      <c r="X1083" s="28" t="str">
        <f t="shared" si="99"/>
        <v>CHOOSE FORMULA</v>
      </c>
      <c r="Y1083" s="4"/>
      <c r="Z1083" s="4">
        <v>0</v>
      </c>
    </row>
    <row r="1084" spans="1:26">
      <c r="A1084" s="1" t="s">
        <v>6</v>
      </c>
      <c r="B1084" s="1" t="s">
        <v>516</v>
      </c>
      <c r="C1084" s="1" t="s">
        <v>540</v>
      </c>
      <c r="D1084" s="1" t="s">
        <v>331</v>
      </c>
      <c r="E1084" s="1" t="s">
        <v>334</v>
      </c>
      <c r="F1084" s="1" t="s">
        <v>335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10162.57</v>
      </c>
      <c r="M1084" s="4">
        <v>15232.35</v>
      </c>
      <c r="N1084" s="24">
        <f>IF(AND(B1084="60",C1084="32"),(J1084/'FD Date'!$B$4*'FD Date'!$B$6+K1084),(J1084/Date!$B$4*Date!$B$6+K1084))</f>
        <v>0</v>
      </c>
      <c r="O1084" s="24">
        <f t="shared" si="95"/>
        <v>0</v>
      </c>
      <c r="P1084" s="24">
        <f>K1084/Date!$B$2*Date!$B$3+K1084</f>
        <v>0</v>
      </c>
      <c r="Q1084" s="24">
        <f>J1084*Date!$B$3+K1084</f>
        <v>0</v>
      </c>
      <c r="R1084" s="24">
        <f t="shared" si="96"/>
        <v>0</v>
      </c>
      <c r="S1084" s="24">
        <f>J1084/2*Date!$B$7+K1084</f>
        <v>0</v>
      </c>
      <c r="T1084" s="24">
        <f t="shared" si="97"/>
        <v>0</v>
      </c>
      <c r="U1084" s="24">
        <f t="shared" si="98"/>
        <v>0</v>
      </c>
      <c r="V1084" s="4">
        <v>0</v>
      </c>
      <c r="W1084" s="4"/>
      <c r="X1084" s="28" t="str">
        <f t="shared" si="99"/>
        <v>CHOOSE FORMULA</v>
      </c>
      <c r="Y1084" s="4"/>
      <c r="Z1084" s="4">
        <v>0</v>
      </c>
    </row>
    <row r="1085" spans="1:26">
      <c r="A1085" s="1" t="s">
        <v>6</v>
      </c>
      <c r="B1085" s="1" t="s">
        <v>516</v>
      </c>
      <c r="C1085" s="1" t="s">
        <v>540</v>
      </c>
      <c r="D1085" s="1" t="s">
        <v>331</v>
      </c>
      <c r="E1085" s="1" t="s">
        <v>336</v>
      </c>
      <c r="F1085" s="1" t="s">
        <v>337</v>
      </c>
      <c r="G1085" s="4">
        <v>0</v>
      </c>
      <c r="H1085" s="4">
        <v>0</v>
      </c>
      <c r="I1085" s="4">
        <v>0</v>
      </c>
      <c r="J1085" s="4">
        <v>0</v>
      </c>
      <c r="K1085" s="4">
        <v>0</v>
      </c>
      <c r="L1085" s="4">
        <v>210139.83</v>
      </c>
      <c r="M1085" s="4">
        <v>300787.99</v>
      </c>
      <c r="N1085" s="24">
        <f>IF(AND(B1085="60",C1085="32"),(J1085/'FD Date'!$B$4*'FD Date'!$B$6+K1085),(J1085/Date!$B$4*Date!$B$6+K1085))</f>
        <v>0</v>
      </c>
      <c r="O1085" s="24">
        <f t="shared" si="95"/>
        <v>0</v>
      </c>
      <c r="P1085" s="24">
        <f>K1085/Date!$B$2*Date!$B$3+K1085</f>
        <v>0</v>
      </c>
      <c r="Q1085" s="24">
        <f>J1085*Date!$B$3+K1085</f>
        <v>0</v>
      </c>
      <c r="R1085" s="24">
        <f t="shared" si="96"/>
        <v>0</v>
      </c>
      <c r="S1085" s="24">
        <f>J1085/2*Date!$B$7+K1085</f>
        <v>0</v>
      </c>
      <c r="T1085" s="24">
        <f t="shared" si="97"/>
        <v>0</v>
      </c>
      <c r="U1085" s="24">
        <f t="shared" si="98"/>
        <v>0</v>
      </c>
      <c r="V1085" s="4">
        <v>0</v>
      </c>
      <c r="W1085" s="4"/>
      <c r="X1085" s="28" t="str">
        <f t="shared" si="99"/>
        <v>CHOOSE FORMULA</v>
      </c>
      <c r="Y1085" s="4"/>
      <c r="Z1085" s="4">
        <v>0</v>
      </c>
    </row>
    <row r="1086" spans="1:26">
      <c r="A1086" s="1" t="s">
        <v>6</v>
      </c>
      <c r="B1086" s="1" t="s">
        <v>516</v>
      </c>
      <c r="C1086" s="1" t="s">
        <v>540</v>
      </c>
      <c r="D1086" s="1" t="s">
        <v>331</v>
      </c>
      <c r="E1086" s="1" t="s">
        <v>338</v>
      </c>
      <c r="F1086" s="1" t="s">
        <v>339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31016.07</v>
      </c>
      <c r="M1086" s="4">
        <v>57476.82</v>
      </c>
      <c r="N1086" s="24">
        <f>IF(AND(B1086="60",C1086="32"),(J1086/'FD Date'!$B$4*'FD Date'!$B$6+K1086),(J1086/Date!$B$4*Date!$B$6+K1086))</f>
        <v>0</v>
      </c>
      <c r="O1086" s="24">
        <f t="shared" si="95"/>
        <v>0</v>
      </c>
      <c r="P1086" s="24">
        <f>K1086/Date!$B$2*Date!$B$3+K1086</f>
        <v>0</v>
      </c>
      <c r="Q1086" s="24">
        <f>J1086*Date!$B$3+K1086</f>
        <v>0</v>
      </c>
      <c r="R1086" s="24">
        <f t="shared" si="96"/>
        <v>0</v>
      </c>
      <c r="S1086" s="24">
        <f>J1086/2*Date!$B$7+K1086</f>
        <v>0</v>
      </c>
      <c r="T1086" s="24">
        <f t="shared" si="97"/>
        <v>0</v>
      </c>
      <c r="U1086" s="24">
        <f t="shared" si="98"/>
        <v>0</v>
      </c>
      <c r="V1086" s="4">
        <v>0</v>
      </c>
      <c r="W1086" s="4"/>
      <c r="X1086" s="28" t="str">
        <f t="shared" si="99"/>
        <v>CHOOSE FORMULA</v>
      </c>
      <c r="Y1086" s="4"/>
      <c r="Z1086" s="4">
        <v>0</v>
      </c>
    </row>
    <row r="1087" spans="1:26">
      <c r="A1087" s="1" t="s">
        <v>6</v>
      </c>
      <c r="B1087" s="1" t="s">
        <v>516</v>
      </c>
      <c r="C1087" s="1" t="s">
        <v>540</v>
      </c>
      <c r="D1087" s="1" t="s">
        <v>331</v>
      </c>
      <c r="E1087" s="1" t="s">
        <v>340</v>
      </c>
      <c r="F1087" s="1" t="s">
        <v>341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7882.94</v>
      </c>
      <c r="M1087" s="4">
        <v>11336.74</v>
      </c>
      <c r="N1087" s="24">
        <f>IF(AND(B1087="60",C1087="32"),(J1087/'FD Date'!$B$4*'FD Date'!$B$6+K1087),(J1087/Date!$B$4*Date!$B$6+K1087))</f>
        <v>0</v>
      </c>
      <c r="O1087" s="24">
        <f t="shared" si="95"/>
        <v>0</v>
      </c>
      <c r="P1087" s="24">
        <f>K1087/Date!$B$2*Date!$B$3+K1087</f>
        <v>0</v>
      </c>
      <c r="Q1087" s="24">
        <f>J1087*Date!$B$3+K1087</f>
        <v>0</v>
      </c>
      <c r="R1087" s="24">
        <f t="shared" si="96"/>
        <v>0</v>
      </c>
      <c r="S1087" s="24">
        <f>J1087/2*Date!$B$7+K1087</f>
        <v>0</v>
      </c>
      <c r="T1087" s="24">
        <f t="shared" si="97"/>
        <v>0</v>
      </c>
      <c r="U1087" s="24">
        <f t="shared" si="98"/>
        <v>0</v>
      </c>
      <c r="V1087" s="4">
        <v>0</v>
      </c>
      <c r="W1087" s="4"/>
      <c r="X1087" s="28" t="str">
        <f t="shared" si="99"/>
        <v>CHOOSE FORMULA</v>
      </c>
      <c r="Y1087" s="4"/>
      <c r="Z1087" s="4">
        <v>0</v>
      </c>
    </row>
    <row r="1088" spans="1:26">
      <c r="A1088" s="1" t="s">
        <v>6</v>
      </c>
      <c r="B1088" s="1" t="s">
        <v>516</v>
      </c>
      <c r="C1088" s="1" t="s">
        <v>540</v>
      </c>
      <c r="D1088" s="1" t="s">
        <v>342</v>
      </c>
      <c r="E1088" s="1" t="s">
        <v>8</v>
      </c>
      <c r="F1088" s="1" t="s">
        <v>343</v>
      </c>
      <c r="G1088" s="4">
        <v>0</v>
      </c>
      <c r="H1088" s="4">
        <v>0</v>
      </c>
      <c r="I1088" s="4">
        <v>0</v>
      </c>
      <c r="J1088" s="4">
        <v>0</v>
      </c>
      <c r="K1088" s="4">
        <v>0</v>
      </c>
      <c r="L1088" s="4">
        <v>-12147.82</v>
      </c>
      <c r="M1088" s="4">
        <v>0</v>
      </c>
      <c r="N1088" s="24">
        <f>IF(AND(B1088="60",C1088="32"),(J1088/'FD Date'!$B$4*'FD Date'!$B$6+K1088),(J1088/Date!$B$4*Date!$B$6+K1088))</f>
        <v>0</v>
      </c>
      <c r="O1088" s="24">
        <f t="shared" si="95"/>
        <v>0</v>
      </c>
      <c r="P1088" s="24">
        <f>K1088/Date!$B$2*Date!$B$3+K1088</f>
        <v>0</v>
      </c>
      <c r="Q1088" s="24">
        <f>J1088*Date!$B$3+K1088</f>
        <v>0</v>
      </c>
      <c r="R1088" s="24">
        <f t="shared" si="96"/>
        <v>0</v>
      </c>
      <c r="S1088" s="24">
        <f>J1088/2*Date!$B$7+K1088</f>
        <v>0</v>
      </c>
      <c r="T1088" s="24">
        <f t="shared" si="97"/>
        <v>0</v>
      </c>
      <c r="U1088" s="24">
        <f t="shared" si="98"/>
        <v>0</v>
      </c>
      <c r="V1088" s="4">
        <v>0</v>
      </c>
      <c r="W1088" s="4"/>
      <c r="X1088" s="28" t="str">
        <f t="shared" si="99"/>
        <v>CHOOSE FORMULA</v>
      </c>
      <c r="Y1088" s="4"/>
      <c r="Z1088" s="4">
        <v>0</v>
      </c>
    </row>
    <row r="1089" spans="1:26">
      <c r="A1089" s="1" t="s">
        <v>6</v>
      </c>
      <c r="B1089" s="1" t="s">
        <v>516</v>
      </c>
      <c r="C1089" s="1" t="s">
        <v>540</v>
      </c>
      <c r="D1089" s="1" t="s">
        <v>342</v>
      </c>
      <c r="E1089" s="1" t="s">
        <v>13</v>
      </c>
      <c r="F1089" s="1" t="s">
        <v>344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326381.56</v>
      </c>
      <c r="M1089" s="4">
        <v>513223.21</v>
      </c>
      <c r="N1089" s="24">
        <f>IF(AND(B1089="60",C1089="32"),(J1089/'FD Date'!$B$4*'FD Date'!$B$6+K1089),(J1089/Date!$B$4*Date!$B$6+K1089))</f>
        <v>0</v>
      </c>
      <c r="O1089" s="24">
        <f t="shared" si="95"/>
        <v>0</v>
      </c>
      <c r="P1089" s="24">
        <f>K1089/Date!$B$2*Date!$B$3+K1089</f>
        <v>0</v>
      </c>
      <c r="Q1089" s="24">
        <f>J1089*Date!$B$3+K1089</f>
        <v>0</v>
      </c>
      <c r="R1089" s="24">
        <f t="shared" si="96"/>
        <v>0</v>
      </c>
      <c r="S1089" s="24">
        <f>J1089/2*Date!$B$7+K1089</f>
        <v>0</v>
      </c>
      <c r="T1089" s="24">
        <f t="shared" si="97"/>
        <v>0</v>
      </c>
      <c r="U1089" s="24">
        <f t="shared" si="98"/>
        <v>0</v>
      </c>
      <c r="V1089" s="4">
        <v>0</v>
      </c>
      <c r="W1089" s="4"/>
      <c r="X1089" s="28" t="str">
        <f t="shared" si="99"/>
        <v>CHOOSE FORMULA</v>
      </c>
      <c r="Y1089" s="4"/>
      <c r="Z1089" s="4">
        <v>0</v>
      </c>
    </row>
    <row r="1090" spans="1:26">
      <c r="A1090" s="1" t="s">
        <v>6</v>
      </c>
      <c r="B1090" s="1" t="s">
        <v>516</v>
      </c>
      <c r="C1090" s="1" t="s">
        <v>540</v>
      </c>
      <c r="D1090" s="1" t="s">
        <v>345</v>
      </c>
      <c r="E1090" s="1" t="s">
        <v>8</v>
      </c>
      <c r="F1090" s="1" t="s">
        <v>346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552</v>
      </c>
      <c r="M1090" s="4">
        <v>1041</v>
      </c>
      <c r="N1090" s="24">
        <f>IF(AND(B1090="60",C1090="32"),(J1090/'FD Date'!$B$4*'FD Date'!$B$6+K1090),(J1090/Date!$B$4*Date!$B$6+K1090))</f>
        <v>0</v>
      </c>
      <c r="O1090" s="24">
        <f t="shared" si="95"/>
        <v>0</v>
      </c>
      <c r="P1090" s="24">
        <f>K1090/Date!$B$2*Date!$B$3+K1090</f>
        <v>0</v>
      </c>
      <c r="Q1090" s="24">
        <f>J1090*Date!$B$3+K1090</f>
        <v>0</v>
      </c>
      <c r="R1090" s="24">
        <f t="shared" si="96"/>
        <v>0</v>
      </c>
      <c r="S1090" s="24">
        <f>J1090/2*Date!$B$7+K1090</f>
        <v>0</v>
      </c>
      <c r="T1090" s="24">
        <f t="shared" si="97"/>
        <v>0</v>
      </c>
      <c r="U1090" s="24">
        <f t="shared" si="98"/>
        <v>0</v>
      </c>
      <c r="V1090" s="4">
        <v>0</v>
      </c>
      <c r="W1090" s="4"/>
      <c r="X1090" s="28" t="str">
        <f t="shared" si="99"/>
        <v>CHOOSE FORMULA</v>
      </c>
      <c r="Y1090" s="4"/>
      <c r="Z1090" s="4">
        <v>0</v>
      </c>
    </row>
    <row r="1091" spans="1:26">
      <c r="A1091" s="1" t="s">
        <v>6</v>
      </c>
      <c r="B1091" s="1" t="s">
        <v>516</v>
      </c>
      <c r="C1091" s="1" t="s">
        <v>540</v>
      </c>
      <c r="D1091" s="1" t="s">
        <v>347</v>
      </c>
      <c r="E1091" s="1" t="s">
        <v>8</v>
      </c>
      <c r="F1091" s="1" t="s">
        <v>348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34117.57</v>
      </c>
      <c r="M1091" s="4">
        <v>40725.46</v>
      </c>
      <c r="N1091" s="24">
        <f>IF(AND(B1091="60",C1091="32"),(J1091/'FD Date'!$B$4*'FD Date'!$B$6+K1091),(J1091/Date!$B$4*Date!$B$6+K1091))</f>
        <v>0</v>
      </c>
      <c r="O1091" s="24">
        <f t="shared" ref="O1091:O1154" si="100">J1091*2</f>
        <v>0</v>
      </c>
      <c r="P1091" s="24">
        <f>K1091/Date!$B$2*Date!$B$3+K1091</f>
        <v>0</v>
      </c>
      <c r="Q1091" s="24">
        <f>J1091*Date!$B$3+K1091</f>
        <v>0</v>
      </c>
      <c r="R1091" s="24">
        <f t="shared" ref="R1091:R1154" si="101">IF(OR(L1091=0,M1091=0),0,K1091/(L1091/M1091))</f>
        <v>0</v>
      </c>
      <c r="S1091" s="24">
        <f>J1091/2*Date!$B$7+K1091</f>
        <v>0</v>
      </c>
      <c r="T1091" s="24">
        <f t="shared" ref="T1091:T1154" si="102">I1091</f>
        <v>0</v>
      </c>
      <c r="U1091" s="24">
        <f t="shared" ref="U1091:U1154" si="103">K1091</f>
        <v>0</v>
      </c>
      <c r="V1091" s="4">
        <v>0</v>
      </c>
      <c r="W1091" s="4"/>
      <c r="X1091" s="28" t="str">
        <f t="shared" ref="X1091:X1154" si="104">IF($W1091=1,($N1091+$V1091),IF($W1091=2,($O1091+$V1091), IF($W1091=3,($P1091+$V1091), IF($W1091=4,($Q1091+$V1091), IF($W1091=5,($R1091+$V1091), IF($W1091=6,($S1091+$V1091), IF($W1091=7,($T1091+$V1091), IF($W1091=8,($U1091+$V1091),"CHOOSE FORMULA"))))))))</f>
        <v>CHOOSE FORMULA</v>
      </c>
      <c r="Y1091" s="4"/>
      <c r="Z1091" s="4">
        <v>0</v>
      </c>
    </row>
    <row r="1092" spans="1:26">
      <c r="A1092" s="1" t="s">
        <v>6</v>
      </c>
      <c r="B1092" s="1" t="s">
        <v>516</v>
      </c>
      <c r="C1092" s="1" t="s">
        <v>540</v>
      </c>
      <c r="D1092" s="1" t="s">
        <v>349</v>
      </c>
      <c r="E1092" s="1" t="s">
        <v>8</v>
      </c>
      <c r="F1092" s="1" t="s">
        <v>350</v>
      </c>
      <c r="G1092" s="4">
        <v>0</v>
      </c>
      <c r="H1092" s="4">
        <v>0</v>
      </c>
      <c r="I1092" s="4">
        <v>0</v>
      </c>
      <c r="J1092" s="4">
        <v>-63</v>
      </c>
      <c r="K1092" s="4">
        <v>0</v>
      </c>
      <c r="L1092" s="4">
        <v>8099.31</v>
      </c>
      <c r="M1092" s="4">
        <v>14076.39</v>
      </c>
      <c r="N1092" s="24">
        <f>IF(AND(B1092="60",C1092="32"),(J1092/'FD Date'!$B$4*'FD Date'!$B$6+K1092),(J1092/Date!$B$4*Date!$B$6+K1092))</f>
        <v>-315</v>
      </c>
      <c r="O1092" s="24">
        <f t="shared" si="100"/>
        <v>-126</v>
      </c>
      <c r="P1092" s="24">
        <f>K1092/Date!$B$2*Date!$B$3+K1092</f>
        <v>0</v>
      </c>
      <c r="Q1092" s="24">
        <f>J1092*Date!$B$3+K1092</f>
        <v>-252</v>
      </c>
      <c r="R1092" s="24">
        <f t="shared" si="101"/>
        <v>0</v>
      </c>
      <c r="S1092" s="24">
        <f>J1092/2*Date!$B$7+K1092</f>
        <v>-252</v>
      </c>
      <c r="T1092" s="24">
        <f t="shared" si="102"/>
        <v>0</v>
      </c>
      <c r="U1092" s="24">
        <f t="shared" si="103"/>
        <v>0</v>
      </c>
      <c r="V1092" s="4">
        <v>0</v>
      </c>
      <c r="W1092" s="4"/>
      <c r="X1092" s="28" t="str">
        <f t="shared" si="104"/>
        <v>CHOOSE FORMULA</v>
      </c>
      <c r="Y1092" s="4"/>
      <c r="Z1092" s="4">
        <v>0</v>
      </c>
    </row>
    <row r="1093" spans="1:26">
      <c r="A1093" s="1" t="s">
        <v>6</v>
      </c>
      <c r="B1093" s="1" t="s">
        <v>516</v>
      </c>
      <c r="C1093" s="1" t="s">
        <v>540</v>
      </c>
      <c r="D1093" s="1" t="s">
        <v>351</v>
      </c>
      <c r="E1093" s="1" t="s">
        <v>8</v>
      </c>
      <c r="F1093" s="1" t="s">
        <v>352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4">
        <v>34528.49</v>
      </c>
      <c r="M1093" s="4">
        <v>52409.64</v>
      </c>
      <c r="N1093" s="24">
        <f>IF(AND(B1093="60",C1093="32"),(J1093/'FD Date'!$B$4*'FD Date'!$B$6+K1093),(J1093/Date!$B$4*Date!$B$6+K1093))</f>
        <v>0</v>
      </c>
      <c r="O1093" s="24">
        <f t="shared" si="100"/>
        <v>0</v>
      </c>
      <c r="P1093" s="24">
        <f>K1093/Date!$B$2*Date!$B$3+K1093</f>
        <v>0</v>
      </c>
      <c r="Q1093" s="24">
        <f>J1093*Date!$B$3+K1093</f>
        <v>0</v>
      </c>
      <c r="R1093" s="24">
        <f t="shared" si="101"/>
        <v>0</v>
      </c>
      <c r="S1093" s="24">
        <f>J1093/2*Date!$B$7+K1093</f>
        <v>0</v>
      </c>
      <c r="T1093" s="24">
        <f t="shared" si="102"/>
        <v>0</v>
      </c>
      <c r="U1093" s="24">
        <f t="shared" si="103"/>
        <v>0</v>
      </c>
      <c r="V1093" s="4">
        <v>0</v>
      </c>
      <c r="W1093" s="4"/>
      <c r="X1093" s="28" t="str">
        <f t="shared" si="104"/>
        <v>CHOOSE FORMULA</v>
      </c>
      <c r="Y1093" s="4"/>
      <c r="Z1093" s="4">
        <v>0</v>
      </c>
    </row>
    <row r="1094" spans="1:26">
      <c r="A1094" s="1" t="s">
        <v>6</v>
      </c>
      <c r="B1094" s="1" t="s">
        <v>516</v>
      </c>
      <c r="C1094" s="1" t="s">
        <v>540</v>
      </c>
      <c r="D1094" s="1" t="s">
        <v>355</v>
      </c>
      <c r="E1094" s="1" t="s">
        <v>8</v>
      </c>
      <c r="F1094" s="1" t="s">
        <v>356</v>
      </c>
      <c r="G1094" s="4">
        <v>0</v>
      </c>
      <c r="H1094" s="4">
        <v>0</v>
      </c>
      <c r="I1094" s="4">
        <v>0</v>
      </c>
      <c r="J1094" s="4">
        <v>0</v>
      </c>
      <c r="K1094" s="4">
        <v>0</v>
      </c>
      <c r="L1094" s="4">
        <v>4619.62</v>
      </c>
      <c r="M1094" s="4">
        <v>6911.92</v>
      </c>
      <c r="N1094" s="24">
        <f>IF(AND(B1094="60",C1094="32"),(J1094/'FD Date'!$B$4*'FD Date'!$B$6+K1094),(J1094/Date!$B$4*Date!$B$6+K1094))</f>
        <v>0</v>
      </c>
      <c r="O1094" s="24">
        <f t="shared" si="100"/>
        <v>0</v>
      </c>
      <c r="P1094" s="24">
        <f>K1094/Date!$B$2*Date!$B$3+K1094</f>
        <v>0</v>
      </c>
      <c r="Q1094" s="24">
        <f>J1094*Date!$B$3+K1094</f>
        <v>0</v>
      </c>
      <c r="R1094" s="24">
        <f t="shared" si="101"/>
        <v>0</v>
      </c>
      <c r="S1094" s="24">
        <f>J1094/2*Date!$B$7+K1094</f>
        <v>0</v>
      </c>
      <c r="T1094" s="24">
        <f t="shared" si="102"/>
        <v>0</v>
      </c>
      <c r="U1094" s="24">
        <f t="shared" si="103"/>
        <v>0</v>
      </c>
      <c r="V1094" s="4">
        <v>0</v>
      </c>
      <c r="W1094" s="4"/>
      <c r="X1094" s="28" t="str">
        <f t="shared" si="104"/>
        <v>CHOOSE FORMULA</v>
      </c>
      <c r="Y1094" s="4"/>
      <c r="Z1094" s="4">
        <v>0</v>
      </c>
    </row>
    <row r="1095" spans="1:26">
      <c r="A1095" s="1" t="s">
        <v>6</v>
      </c>
      <c r="B1095" s="1" t="s">
        <v>516</v>
      </c>
      <c r="C1095" s="1" t="s">
        <v>540</v>
      </c>
      <c r="D1095" s="1" t="s">
        <v>357</v>
      </c>
      <c r="E1095" s="1" t="s">
        <v>8</v>
      </c>
      <c r="F1095" s="1" t="s">
        <v>358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2633.82</v>
      </c>
      <c r="M1095" s="4">
        <v>5087.8999999999996</v>
      </c>
      <c r="N1095" s="24">
        <f>IF(AND(B1095="60",C1095="32"),(J1095/'FD Date'!$B$4*'FD Date'!$B$6+K1095),(J1095/Date!$B$4*Date!$B$6+K1095))</f>
        <v>0</v>
      </c>
      <c r="O1095" s="24">
        <f t="shared" si="100"/>
        <v>0</v>
      </c>
      <c r="P1095" s="24">
        <f>K1095/Date!$B$2*Date!$B$3+K1095</f>
        <v>0</v>
      </c>
      <c r="Q1095" s="24">
        <f>J1095*Date!$B$3+K1095</f>
        <v>0</v>
      </c>
      <c r="R1095" s="24">
        <f t="shared" si="101"/>
        <v>0</v>
      </c>
      <c r="S1095" s="24">
        <f>J1095/2*Date!$B$7+K1095</f>
        <v>0</v>
      </c>
      <c r="T1095" s="24">
        <f t="shared" si="102"/>
        <v>0</v>
      </c>
      <c r="U1095" s="24">
        <f t="shared" si="103"/>
        <v>0</v>
      </c>
      <c r="V1095" s="4">
        <v>0</v>
      </c>
      <c r="W1095" s="4"/>
      <c r="X1095" s="28" t="str">
        <f t="shared" si="104"/>
        <v>CHOOSE FORMULA</v>
      </c>
      <c r="Y1095" s="4"/>
      <c r="Z1095" s="4">
        <v>0</v>
      </c>
    </row>
    <row r="1096" spans="1:26">
      <c r="A1096" s="1" t="s">
        <v>6</v>
      </c>
      <c r="B1096" s="1" t="s">
        <v>516</v>
      </c>
      <c r="C1096" s="1" t="s">
        <v>540</v>
      </c>
      <c r="D1096" s="1" t="s">
        <v>359</v>
      </c>
      <c r="E1096" s="1" t="s">
        <v>8</v>
      </c>
      <c r="F1096" s="1" t="s">
        <v>360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23000</v>
      </c>
      <c r="M1096" s="4">
        <v>23000</v>
      </c>
      <c r="N1096" s="24">
        <f>IF(AND(B1096="60",C1096="32"),(J1096/'FD Date'!$B$4*'FD Date'!$B$6+K1096),(J1096/Date!$B$4*Date!$B$6+K1096))</f>
        <v>0</v>
      </c>
      <c r="O1096" s="24">
        <f t="shared" si="100"/>
        <v>0</v>
      </c>
      <c r="P1096" s="24">
        <f>K1096/Date!$B$2*Date!$B$3+K1096</f>
        <v>0</v>
      </c>
      <c r="Q1096" s="24">
        <f>J1096*Date!$B$3+K1096</f>
        <v>0</v>
      </c>
      <c r="R1096" s="24">
        <f t="shared" si="101"/>
        <v>0</v>
      </c>
      <c r="S1096" s="24">
        <f>J1096/2*Date!$B$7+K1096</f>
        <v>0</v>
      </c>
      <c r="T1096" s="24">
        <f t="shared" si="102"/>
        <v>0</v>
      </c>
      <c r="U1096" s="24">
        <f t="shared" si="103"/>
        <v>0</v>
      </c>
      <c r="V1096" s="4">
        <v>0</v>
      </c>
      <c r="W1096" s="4"/>
      <c r="X1096" s="28" t="str">
        <f t="shared" si="104"/>
        <v>CHOOSE FORMULA</v>
      </c>
      <c r="Y1096" s="4"/>
      <c r="Z1096" s="4">
        <v>0</v>
      </c>
    </row>
    <row r="1097" spans="1:26">
      <c r="A1097" s="1" t="s">
        <v>6</v>
      </c>
      <c r="B1097" s="1" t="s">
        <v>516</v>
      </c>
      <c r="C1097" s="1" t="s">
        <v>540</v>
      </c>
      <c r="D1097" s="1" t="s">
        <v>361</v>
      </c>
      <c r="E1097" s="1" t="s">
        <v>8</v>
      </c>
      <c r="F1097" s="1" t="s">
        <v>362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5887.34</v>
      </c>
      <c r="M1097" s="4">
        <v>15391.45</v>
      </c>
      <c r="N1097" s="24">
        <f>IF(AND(B1097="60",C1097="32"),(J1097/'FD Date'!$B$4*'FD Date'!$B$6+K1097),(J1097/Date!$B$4*Date!$B$6+K1097))</f>
        <v>0</v>
      </c>
      <c r="O1097" s="24">
        <f t="shared" si="100"/>
        <v>0</v>
      </c>
      <c r="P1097" s="24">
        <f>K1097/Date!$B$2*Date!$B$3+K1097</f>
        <v>0</v>
      </c>
      <c r="Q1097" s="24">
        <f>J1097*Date!$B$3+K1097</f>
        <v>0</v>
      </c>
      <c r="R1097" s="24">
        <f t="shared" si="101"/>
        <v>0</v>
      </c>
      <c r="S1097" s="24">
        <f>J1097/2*Date!$B$7+K1097</f>
        <v>0</v>
      </c>
      <c r="T1097" s="24">
        <f t="shared" si="102"/>
        <v>0</v>
      </c>
      <c r="U1097" s="24">
        <f t="shared" si="103"/>
        <v>0</v>
      </c>
      <c r="V1097" s="4">
        <v>0</v>
      </c>
      <c r="W1097" s="4"/>
      <c r="X1097" s="28" t="str">
        <f t="shared" si="104"/>
        <v>CHOOSE FORMULA</v>
      </c>
      <c r="Y1097" s="4"/>
      <c r="Z1097" s="4">
        <v>0</v>
      </c>
    </row>
    <row r="1098" spans="1:26">
      <c r="A1098" s="1" t="s">
        <v>6</v>
      </c>
      <c r="B1098" s="1" t="s">
        <v>516</v>
      </c>
      <c r="C1098" s="1" t="s">
        <v>540</v>
      </c>
      <c r="D1098" s="1" t="s">
        <v>284</v>
      </c>
      <c r="E1098" s="1" t="s">
        <v>8</v>
      </c>
      <c r="F1098" s="1" t="s">
        <v>285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592.24</v>
      </c>
      <c r="M1098" s="4">
        <v>621.23</v>
      </c>
      <c r="N1098" s="24">
        <f>IF(AND(B1098="60",C1098="32"),(J1098/'FD Date'!$B$4*'FD Date'!$B$6+K1098),(J1098/Date!$B$4*Date!$B$6+K1098))</f>
        <v>0</v>
      </c>
      <c r="O1098" s="24">
        <f t="shared" si="100"/>
        <v>0</v>
      </c>
      <c r="P1098" s="24">
        <f>K1098/Date!$B$2*Date!$B$3+K1098</f>
        <v>0</v>
      </c>
      <c r="Q1098" s="24">
        <f>J1098*Date!$B$3+K1098</f>
        <v>0</v>
      </c>
      <c r="R1098" s="24">
        <f t="shared" si="101"/>
        <v>0</v>
      </c>
      <c r="S1098" s="24">
        <f>J1098/2*Date!$B$7+K1098</f>
        <v>0</v>
      </c>
      <c r="T1098" s="24">
        <f t="shared" si="102"/>
        <v>0</v>
      </c>
      <c r="U1098" s="24">
        <f t="shared" si="103"/>
        <v>0</v>
      </c>
      <c r="V1098" s="4">
        <v>0</v>
      </c>
      <c r="W1098" s="4"/>
      <c r="X1098" s="28" t="str">
        <f t="shared" si="104"/>
        <v>CHOOSE FORMULA</v>
      </c>
      <c r="Y1098" s="4"/>
      <c r="Z1098" s="4">
        <v>0</v>
      </c>
    </row>
    <row r="1099" spans="1:26">
      <c r="A1099" s="1" t="s">
        <v>6</v>
      </c>
      <c r="B1099" s="1" t="s">
        <v>516</v>
      </c>
      <c r="C1099" s="1" t="s">
        <v>540</v>
      </c>
      <c r="D1099" s="1" t="s">
        <v>286</v>
      </c>
      <c r="E1099" s="1" t="s">
        <v>8</v>
      </c>
      <c r="F1099" s="1" t="s">
        <v>287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24">
        <f>IF(AND(B1099="60",C1099="32"),(J1099/'FD Date'!$B$4*'FD Date'!$B$6+K1099),(J1099/Date!$B$4*Date!$B$6+K1099))</f>
        <v>0</v>
      </c>
      <c r="O1099" s="24">
        <f t="shared" si="100"/>
        <v>0</v>
      </c>
      <c r="P1099" s="24">
        <f>K1099/Date!$B$2*Date!$B$3+K1099</f>
        <v>0</v>
      </c>
      <c r="Q1099" s="24">
        <f>J1099*Date!$B$3+K1099</f>
        <v>0</v>
      </c>
      <c r="R1099" s="24">
        <f t="shared" si="101"/>
        <v>0</v>
      </c>
      <c r="S1099" s="24">
        <f>J1099/2*Date!$B$7+K1099</f>
        <v>0</v>
      </c>
      <c r="T1099" s="24">
        <f t="shared" si="102"/>
        <v>0</v>
      </c>
      <c r="U1099" s="24">
        <f t="shared" si="103"/>
        <v>0</v>
      </c>
      <c r="V1099" s="4">
        <v>0</v>
      </c>
      <c r="W1099" s="4"/>
      <c r="X1099" s="28" t="str">
        <f t="shared" si="104"/>
        <v>CHOOSE FORMULA</v>
      </c>
      <c r="Y1099" s="4"/>
      <c r="Z1099" s="4">
        <v>0</v>
      </c>
    </row>
    <row r="1100" spans="1:26">
      <c r="A1100" s="1" t="s">
        <v>6</v>
      </c>
      <c r="B1100" s="1" t="s">
        <v>516</v>
      </c>
      <c r="C1100" s="1" t="s">
        <v>540</v>
      </c>
      <c r="D1100" s="1" t="s">
        <v>363</v>
      </c>
      <c r="E1100" s="1" t="s">
        <v>8</v>
      </c>
      <c r="F1100" s="1" t="s">
        <v>364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7237.07</v>
      </c>
      <c r="M1100" s="4">
        <v>17884.919999999998</v>
      </c>
      <c r="N1100" s="24">
        <f>IF(AND(B1100="60",C1100="32"),(J1100/'FD Date'!$B$4*'FD Date'!$B$6+K1100),(J1100/Date!$B$4*Date!$B$6+K1100))</f>
        <v>0</v>
      </c>
      <c r="O1100" s="24">
        <f t="shared" si="100"/>
        <v>0</v>
      </c>
      <c r="P1100" s="24">
        <f>K1100/Date!$B$2*Date!$B$3+K1100</f>
        <v>0</v>
      </c>
      <c r="Q1100" s="24">
        <f>J1100*Date!$B$3+K1100</f>
        <v>0</v>
      </c>
      <c r="R1100" s="24">
        <f t="shared" si="101"/>
        <v>0</v>
      </c>
      <c r="S1100" s="24">
        <f>J1100/2*Date!$B$7+K1100</f>
        <v>0</v>
      </c>
      <c r="T1100" s="24">
        <f t="shared" si="102"/>
        <v>0</v>
      </c>
      <c r="U1100" s="24">
        <f t="shared" si="103"/>
        <v>0</v>
      </c>
      <c r="V1100" s="4">
        <v>0</v>
      </c>
      <c r="W1100" s="4"/>
      <c r="X1100" s="28" t="str">
        <f t="shared" si="104"/>
        <v>CHOOSE FORMULA</v>
      </c>
      <c r="Y1100" s="4"/>
      <c r="Z1100" s="4">
        <v>0</v>
      </c>
    </row>
    <row r="1101" spans="1:26">
      <c r="A1101" s="1" t="s">
        <v>6</v>
      </c>
      <c r="B1101" s="1" t="s">
        <v>516</v>
      </c>
      <c r="C1101" s="1" t="s">
        <v>540</v>
      </c>
      <c r="D1101" s="1" t="s">
        <v>365</v>
      </c>
      <c r="E1101" s="1" t="s">
        <v>8</v>
      </c>
      <c r="F1101" s="1" t="s">
        <v>366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46765.79</v>
      </c>
      <c r="M1101" s="4">
        <v>77918.23</v>
      </c>
      <c r="N1101" s="24">
        <f>IF(AND(B1101="60",C1101="32"),(J1101/'FD Date'!$B$4*'FD Date'!$B$6+K1101),(J1101/Date!$B$4*Date!$B$6+K1101))</f>
        <v>0</v>
      </c>
      <c r="O1101" s="24">
        <f t="shared" si="100"/>
        <v>0</v>
      </c>
      <c r="P1101" s="24">
        <f>K1101/Date!$B$2*Date!$B$3+K1101</f>
        <v>0</v>
      </c>
      <c r="Q1101" s="24">
        <f>J1101*Date!$B$3+K1101</f>
        <v>0</v>
      </c>
      <c r="R1101" s="24">
        <f t="shared" si="101"/>
        <v>0</v>
      </c>
      <c r="S1101" s="24">
        <f>J1101/2*Date!$B$7+K1101</f>
        <v>0</v>
      </c>
      <c r="T1101" s="24">
        <f t="shared" si="102"/>
        <v>0</v>
      </c>
      <c r="U1101" s="24">
        <f t="shared" si="103"/>
        <v>0</v>
      </c>
      <c r="V1101" s="4">
        <v>0</v>
      </c>
      <c r="W1101" s="4"/>
      <c r="X1101" s="28" t="str">
        <f t="shared" si="104"/>
        <v>CHOOSE FORMULA</v>
      </c>
      <c r="Y1101" s="4"/>
      <c r="Z1101" s="4">
        <v>0</v>
      </c>
    </row>
    <row r="1102" spans="1:26">
      <c r="A1102" s="1" t="s">
        <v>6</v>
      </c>
      <c r="B1102" s="1" t="s">
        <v>516</v>
      </c>
      <c r="C1102" s="1" t="s">
        <v>540</v>
      </c>
      <c r="D1102" s="1" t="s">
        <v>367</v>
      </c>
      <c r="E1102" s="1" t="s">
        <v>8</v>
      </c>
      <c r="F1102" s="1" t="s">
        <v>368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35318.620000000003</v>
      </c>
      <c r="M1102" s="4">
        <v>221842.52</v>
      </c>
      <c r="N1102" s="24">
        <f>IF(AND(B1102="60",C1102="32"),(J1102/'FD Date'!$B$4*'FD Date'!$B$6+K1102),(J1102/Date!$B$4*Date!$B$6+K1102))</f>
        <v>0</v>
      </c>
      <c r="O1102" s="24">
        <f t="shared" si="100"/>
        <v>0</v>
      </c>
      <c r="P1102" s="24">
        <f>K1102/Date!$B$2*Date!$B$3+K1102</f>
        <v>0</v>
      </c>
      <c r="Q1102" s="24">
        <f>J1102*Date!$B$3+K1102</f>
        <v>0</v>
      </c>
      <c r="R1102" s="24">
        <f t="shared" si="101"/>
        <v>0</v>
      </c>
      <c r="S1102" s="24">
        <f>J1102/2*Date!$B$7+K1102</f>
        <v>0</v>
      </c>
      <c r="T1102" s="24">
        <f t="shared" si="102"/>
        <v>0</v>
      </c>
      <c r="U1102" s="24">
        <f t="shared" si="103"/>
        <v>0</v>
      </c>
      <c r="V1102" s="4">
        <v>0</v>
      </c>
      <c r="W1102" s="4"/>
      <c r="X1102" s="28" t="str">
        <f t="shared" si="104"/>
        <v>CHOOSE FORMULA</v>
      </c>
      <c r="Y1102" s="4"/>
      <c r="Z1102" s="4">
        <v>0</v>
      </c>
    </row>
    <row r="1103" spans="1:26">
      <c r="A1103" s="1" t="s">
        <v>6</v>
      </c>
      <c r="B1103" s="1" t="s">
        <v>516</v>
      </c>
      <c r="C1103" s="1" t="s">
        <v>540</v>
      </c>
      <c r="D1103" s="1" t="s">
        <v>470</v>
      </c>
      <c r="E1103" s="1" t="s">
        <v>8</v>
      </c>
      <c r="F1103" s="1" t="s">
        <v>471</v>
      </c>
      <c r="G1103" s="4">
        <v>0</v>
      </c>
      <c r="H1103" s="4">
        <v>0</v>
      </c>
      <c r="I1103" s="4">
        <v>0</v>
      </c>
      <c r="J1103" s="4">
        <v>0</v>
      </c>
      <c r="K1103" s="4">
        <v>0</v>
      </c>
      <c r="L1103" s="4">
        <v>1615.33</v>
      </c>
      <c r="M1103" s="4">
        <v>4217.75</v>
      </c>
      <c r="N1103" s="24">
        <f>IF(AND(B1103="60",C1103="32"),(J1103/'FD Date'!$B$4*'FD Date'!$B$6+K1103),(J1103/Date!$B$4*Date!$B$6+K1103))</f>
        <v>0</v>
      </c>
      <c r="O1103" s="24">
        <f t="shared" si="100"/>
        <v>0</v>
      </c>
      <c r="P1103" s="24">
        <f>K1103/Date!$B$2*Date!$B$3+K1103</f>
        <v>0</v>
      </c>
      <c r="Q1103" s="24">
        <f>J1103*Date!$B$3+K1103</f>
        <v>0</v>
      </c>
      <c r="R1103" s="24">
        <f t="shared" si="101"/>
        <v>0</v>
      </c>
      <c r="S1103" s="24">
        <f>J1103/2*Date!$B$7+K1103</f>
        <v>0</v>
      </c>
      <c r="T1103" s="24">
        <f t="shared" si="102"/>
        <v>0</v>
      </c>
      <c r="U1103" s="24">
        <f t="shared" si="103"/>
        <v>0</v>
      </c>
      <c r="V1103" s="4">
        <v>0</v>
      </c>
      <c r="W1103" s="4"/>
      <c r="X1103" s="28" t="str">
        <f t="shared" si="104"/>
        <v>CHOOSE FORMULA</v>
      </c>
      <c r="Y1103" s="4"/>
      <c r="Z1103" s="4">
        <v>0</v>
      </c>
    </row>
    <row r="1104" spans="1:26">
      <c r="A1104" s="1" t="s">
        <v>6</v>
      </c>
      <c r="B1104" s="1" t="s">
        <v>516</v>
      </c>
      <c r="C1104" s="1" t="s">
        <v>540</v>
      </c>
      <c r="D1104" s="1" t="s">
        <v>292</v>
      </c>
      <c r="E1104" s="1" t="s">
        <v>8</v>
      </c>
      <c r="F1104" s="1" t="s">
        <v>293</v>
      </c>
      <c r="G1104" s="4">
        <v>0</v>
      </c>
      <c r="H1104" s="4">
        <v>0</v>
      </c>
      <c r="I1104" s="4">
        <v>0</v>
      </c>
      <c r="J1104" s="4">
        <v>0</v>
      </c>
      <c r="K1104" s="4">
        <v>0</v>
      </c>
      <c r="L1104" s="4">
        <v>480</v>
      </c>
      <c r="M1104" s="4">
        <v>1118.5899999999999</v>
      </c>
      <c r="N1104" s="24">
        <f>IF(AND(B1104="60",C1104="32"),(J1104/'FD Date'!$B$4*'FD Date'!$B$6+K1104),(J1104/Date!$B$4*Date!$B$6+K1104))</f>
        <v>0</v>
      </c>
      <c r="O1104" s="24">
        <f t="shared" si="100"/>
        <v>0</v>
      </c>
      <c r="P1104" s="24">
        <f>K1104/Date!$B$2*Date!$B$3+K1104</f>
        <v>0</v>
      </c>
      <c r="Q1104" s="24">
        <f>J1104*Date!$B$3+K1104</f>
        <v>0</v>
      </c>
      <c r="R1104" s="24">
        <f t="shared" si="101"/>
        <v>0</v>
      </c>
      <c r="S1104" s="24">
        <f>J1104/2*Date!$B$7+K1104</f>
        <v>0</v>
      </c>
      <c r="T1104" s="24">
        <f t="shared" si="102"/>
        <v>0</v>
      </c>
      <c r="U1104" s="24">
        <f t="shared" si="103"/>
        <v>0</v>
      </c>
      <c r="V1104" s="4">
        <v>0</v>
      </c>
      <c r="W1104" s="4"/>
      <c r="X1104" s="28" t="str">
        <f t="shared" si="104"/>
        <v>CHOOSE FORMULA</v>
      </c>
      <c r="Y1104" s="4"/>
      <c r="Z1104" s="4">
        <v>0</v>
      </c>
    </row>
    <row r="1105" spans="1:26">
      <c r="A1105" s="1" t="s">
        <v>6</v>
      </c>
      <c r="B1105" s="1" t="s">
        <v>516</v>
      </c>
      <c r="C1105" s="1" t="s">
        <v>540</v>
      </c>
      <c r="D1105" s="1" t="s">
        <v>375</v>
      </c>
      <c r="E1105" s="1" t="s">
        <v>8</v>
      </c>
      <c r="F1105" s="1" t="s">
        <v>376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  <c r="N1105" s="24">
        <f>IF(AND(B1105="60",C1105="32"),(J1105/'FD Date'!$B$4*'FD Date'!$B$6+K1105),(J1105/Date!$B$4*Date!$B$6+K1105))</f>
        <v>0</v>
      </c>
      <c r="O1105" s="24">
        <f t="shared" si="100"/>
        <v>0</v>
      </c>
      <c r="P1105" s="24">
        <f>K1105/Date!$B$2*Date!$B$3+K1105</f>
        <v>0</v>
      </c>
      <c r="Q1105" s="24">
        <f>J1105*Date!$B$3+K1105</f>
        <v>0</v>
      </c>
      <c r="R1105" s="24">
        <f t="shared" si="101"/>
        <v>0</v>
      </c>
      <c r="S1105" s="24">
        <f>J1105/2*Date!$B$7+K1105</f>
        <v>0</v>
      </c>
      <c r="T1105" s="24">
        <f t="shared" si="102"/>
        <v>0</v>
      </c>
      <c r="U1105" s="24">
        <f t="shared" si="103"/>
        <v>0</v>
      </c>
      <c r="V1105" s="4">
        <v>0</v>
      </c>
      <c r="W1105" s="4"/>
      <c r="X1105" s="28" t="str">
        <f t="shared" si="104"/>
        <v>CHOOSE FORMULA</v>
      </c>
      <c r="Y1105" s="4"/>
      <c r="Z1105" s="4">
        <v>0</v>
      </c>
    </row>
    <row r="1106" spans="1:26">
      <c r="A1106" s="1" t="s">
        <v>6</v>
      </c>
      <c r="B1106" s="1" t="s">
        <v>516</v>
      </c>
      <c r="C1106" s="1" t="s">
        <v>540</v>
      </c>
      <c r="D1106" s="1" t="s">
        <v>375</v>
      </c>
      <c r="E1106" s="1" t="s">
        <v>13</v>
      </c>
      <c r="F1106" s="1" t="s">
        <v>440</v>
      </c>
      <c r="G1106" s="4">
        <v>0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24">
        <f>IF(AND(B1106="60",C1106="32"),(J1106/'FD Date'!$B$4*'FD Date'!$B$6+K1106),(J1106/Date!$B$4*Date!$B$6+K1106))</f>
        <v>0</v>
      </c>
      <c r="O1106" s="24">
        <f t="shared" si="100"/>
        <v>0</v>
      </c>
      <c r="P1106" s="24">
        <f>K1106/Date!$B$2*Date!$B$3+K1106</f>
        <v>0</v>
      </c>
      <c r="Q1106" s="24">
        <f>J1106*Date!$B$3+K1106</f>
        <v>0</v>
      </c>
      <c r="R1106" s="24">
        <f t="shared" si="101"/>
        <v>0</v>
      </c>
      <c r="S1106" s="24">
        <f>J1106/2*Date!$B$7+K1106</f>
        <v>0</v>
      </c>
      <c r="T1106" s="24">
        <f t="shared" si="102"/>
        <v>0</v>
      </c>
      <c r="U1106" s="24">
        <f t="shared" si="103"/>
        <v>0</v>
      </c>
      <c r="V1106" s="4">
        <v>0</v>
      </c>
      <c r="W1106" s="4"/>
      <c r="X1106" s="28" t="str">
        <f t="shared" si="104"/>
        <v>CHOOSE FORMULA</v>
      </c>
      <c r="Y1106" s="4"/>
      <c r="Z1106" s="4">
        <v>0</v>
      </c>
    </row>
    <row r="1107" spans="1:26">
      <c r="A1107" s="1" t="s">
        <v>6</v>
      </c>
      <c r="B1107" s="1" t="s">
        <v>516</v>
      </c>
      <c r="C1107" s="1" t="s">
        <v>540</v>
      </c>
      <c r="D1107" s="1" t="s">
        <v>297</v>
      </c>
      <c r="E1107" s="1" t="s">
        <v>8</v>
      </c>
      <c r="F1107" s="1" t="s">
        <v>298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24">
        <f>IF(AND(B1107="60",C1107="32"),(J1107/'FD Date'!$B$4*'FD Date'!$B$6+K1107),(J1107/Date!$B$4*Date!$B$6+K1107))</f>
        <v>0</v>
      </c>
      <c r="O1107" s="24">
        <f t="shared" si="100"/>
        <v>0</v>
      </c>
      <c r="P1107" s="24">
        <f>K1107/Date!$B$2*Date!$B$3+K1107</f>
        <v>0</v>
      </c>
      <c r="Q1107" s="24">
        <f>J1107*Date!$B$3+K1107</f>
        <v>0</v>
      </c>
      <c r="R1107" s="24">
        <f t="shared" si="101"/>
        <v>0</v>
      </c>
      <c r="S1107" s="24">
        <f>J1107/2*Date!$B$7+K1107</f>
        <v>0</v>
      </c>
      <c r="T1107" s="24">
        <f t="shared" si="102"/>
        <v>0</v>
      </c>
      <c r="U1107" s="24">
        <f t="shared" si="103"/>
        <v>0</v>
      </c>
      <c r="V1107" s="4">
        <v>0</v>
      </c>
      <c r="W1107" s="4"/>
      <c r="X1107" s="28" t="str">
        <f t="shared" si="104"/>
        <v>CHOOSE FORMULA</v>
      </c>
      <c r="Y1107" s="4"/>
      <c r="Z1107" s="4">
        <v>0</v>
      </c>
    </row>
    <row r="1108" spans="1:26">
      <c r="A1108" s="1" t="s">
        <v>6</v>
      </c>
      <c r="B1108" s="1" t="s">
        <v>516</v>
      </c>
      <c r="C1108" s="1" t="s">
        <v>540</v>
      </c>
      <c r="D1108" s="1" t="s">
        <v>457</v>
      </c>
      <c r="E1108" s="1" t="s">
        <v>8</v>
      </c>
      <c r="F1108" s="1" t="s">
        <v>296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24">
        <f>IF(AND(B1108="60",C1108="32"),(J1108/'FD Date'!$B$4*'FD Date'!$B$6+K1108),(J1108/Date!$B$4*Date!$B$6+K1108))</f>
        <v>0</v>
      </c>
      <c r="O1108" s="24">
        <f t="shared" si="100"/>
        <v>0</v>
      </c>
      <c r="P1108" s="24">
        <f>K1108/Date!$B$2*Date!$B$3+K1108</f>
        <v>0</v>
      </c>
      <c r="Q1108" s="24">
        <f>J1108*Date!$B$3+K1108</f>
        <v>0</v>
      </c>
      <c r="R1108" s="24">
        <f t="shared" si="101"/>
        <v>0</v>
      </c>
      <c r="S1108" s="24">
        <f>J1108/2*Date!$B$7+K1108</f>
        <v>0</v>
      </c>
      <c r="T1108" s="24">
        <f t="shared" si="102"/>
        <v>0</v>
      </c>
      <c r="U1108" s="24">
        <f t="shared" si="103"/>
        <v>0</v>
      </c>
      <c r="V1108" s="4">
        <v>0</v>
      </c>
      <c r="W1108" s="4"/>
      <c r="X1108" s="28" t="str">
        <f t="shared" si="104"/>
        <v>CHOOSE FORMULA</v>
      </c>
      <c r="Y1108" s="4"/>
      <c r="Z1108" s="4">
        <v>0</v>
      </c>
    </row>
    <row r="1109" spans="1:26">
      <c r="A1109" s="1" t="s">
        <v>6</v>
      </c>
      <c r="B1109" s="1" t="s">
        <v>516</v>
      </c>
      <c r="C1109" s="1" t="s">
        <v>540</v>
      </c>
      <c r="D1109" s="1" t="s">
        <v>301</v>
      </c>
      <c r="E1109" s="1" t="s">
        <v>8</v>
      </c>
      <c r="F1109" s="1" t="s">
        <v>302</v>
      </c>
      <c r="G1109" s="4">
        <v>0</v>
      </c>
      <c r="H1109" s="4">
        <v>0</v>
      </c>
      <c r="I1109" s="4">
        <v>0</v>
      </c>
      <c r="J1109" s="4">
        <v>0</v>
      </c>
      <c r="K1109" s="4">
        <v>0</v>
      </c>
      <c r="L1109" s="4">
        <v>1205.3800000000001</v>
      </c>
      <c r="M1109" s="4">
        <v>2351.31</v>
      </c>
      <c r="N1109" s="24">
        <f>IF(AND(B1109="60",C1109="32"),(J1109/'FD Date'!$B$4*'FD Date'!$B$6+K1109),(J1109/Date!$B$4*Date!$B$6+K1109))</f>
        <v>0</v>
      </c>
      <c r="O1109" s="24">
        <f t="shared" si="100"/>
        <v>0</v>
      </c>
      <c r="P1109" s="24">
        <f>K1109/Date!$B$2*Date!$B$3+K1109</f>
        <v>0</v>
      </c>
      <c r="Q1109" s="24">
        <f>J1109*Date!$B$3+K1109</f>
        <v>0</v>
      </c>
      <c r="R1109" s="24">
        <f t="shared" si="101"/>
        <v>0</v>
      </c>
      <c r="S1109" s="24">
        <f>J1109/2*Date!$B$7+K1109</f>
        <v>0</v>
      </c>
      <c r="T1109" s="24">
        <f t="shared" si="102"/>
        <v>0</v>
      </c>
      <c r="U1109" s="24">
        <f t="shared" si="103"/>
        <v>0</v>
      </c>
      <c r="V1109" s="4">
        <v>0</v>
      </c>
      <c r="W1109" s="4"/>
      <c r="X1109" s="28" t="str">
        <f t="shared" si="104"/>
        <v>CHOOSE FORMULA</v>
      </c>
      <c r="Y1109" s="4"/>
      <c r="Z1109" s="4">
        <v>0</v>
      </c>
    </row>
    <row r="1110" spans="1:26">
      <c r="A1110" s="1" t="s">
        <v>6</v>
      </c>
      <c r="B1110" s="1" t="s">
        <v>516</v>
      </c>
      <c r="C1110" s="1" t="s">
        <v>540</v>
      </c>
      <c r="D1110" s="1" t="s">
        <v>303</v>
      </c>
      <c r="E1110" s="1" t="s">
        <v>8</v>
      </c>
      <c r="F1110" s="1" t="s">
        <v>304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71</v>
      </c>
      <c r="M1110" s="4">
        <v>196</v>
      </c>
      <c r="N1110" s="24">
        <f>IF(AND(B1110="60",C1110="32"),(J1110/'FD Date'!$B$4*'FD Date'!$B$6+K1110),(J1110/Date!$B$4*Date!$B$6+K1110))</f>
        <v>0</v>
      </c>
      <c r="O1110" s="24">
        <f t="shared" si="100"/>
        <v>0</v>
      </c>
      <c r="P1110" s="24">
        <f>K1110/Date!$B$2*Date!$B$3+K1110</f>
        <v>0</v>
      </c>
      <c r="Q1110" s="24">
        <f>J1110*Date!$B$3+K1110</f>
        <v>0</v>
      </c>
      <c r="R1110" s="24">
        <f t="shared" si="101"/>
        <v>0</v>
      </c>
      <c r="S1110" s="24">
        <f>J1110/2*Date!$B$7+K1110</f>
        <v>0</v>
      </c>
      <c r="T1110" s="24">
        <f t="shared" si="102"/>
        <v>0</v>
      </c>
      <c r="U1110" s="24">
        <f t="shared" si="103"/>
        <v>0</v>
      </c>
      <c r="V1110" s="4">
        <v>0</v>
      </c>
      <c r="W1110" s="4"/>
      <c r="X1110" s="28" t="str">
        <f t="shared" si="104"/>
        <v>CHOOSE FORMULA</v>
      </c>
      <c r="Y1110" s="4"/>
      <c r="Z1110" s="4">
        <v>0</v>
      </c>
    </row>
    <row r="1111" spans="1:26">
      <c r="A1111" s="1" t="s">
        <v>6</v>
      </c>
      <c r="B1111" s="1" t="s">
        <v>516</v>
      </c>
      <c r="C1111" s="1" t="s">
        <v>540</v>
      </c>
      <c r="D1111" s="1" t="s">
        <v>305</v>
      </c>
      <c r="E1111" s="1" t="s">
        <v>8</v>
      </c>
      <c r="F1111" s="1" t="s">
        <v>306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12263.96</v>
      </c>
      <c r="M1111" s="4">
        <v>23020.37</v>
      </c>
      <c r="N1111" s="24">
        <f>IF(AND(B1111="60",C1111="32"),(J1111/'FD Date'!$B$4*'FD Date'!$B$6+K1111),(J1111/Date!$B$4*Date!$B$6+K1111))</f>
        <v>0</v>
      </c>
      <c r="O1111" s="24">
        <f t="shared" si="100"/>
        <v>0</v>
      </c>
      <c r="P1111" s="24">
        <f>K1111/Date!$B$2*Date!$B$3+K1111</f>
        <v>0</v>
      </c>
      <c r="Q1111" s="24">
        <f>J1111*Date!$B$3+K1111</f>
        <v>0</v>
      </c>
      <c r="R1111" s="24">
        <f t="shared" si="101"/>
        <v>0</v>
      </c>
      <c r="S1111" s="24">
        <f>J1111/2*Date!$B$7+K1111</f>
        <v>0</v>
      </c>
      <c r="T1111" s="24">
        <f t="shared" si="102"/>
        <v>0</v>
      </c>
      <c r="U1111" s="24">
        <f t="shared" si="103"/>
        <v>0</v>
      </c>
      <c r="V1111" s="4">
        <v>0</v>
      </c>
      <c r="W1111" s="4"/>
      <c r="X1111" s="28" t="str">
        <f t="shared" si="104"/>
        <v>CHOOSE FORMULA</v>
      </c>
      <c r="Y1111" s="4"/>
      <c r="Z1111" s="4">
        <v>0</v>
      </c>
    </row>
    <row r="1112" spans="1:26">
      <c r="A1112" s="1" t="s">
        <v>6</v>
      </c>
      <c r="B1112" s="1" t="s">
        <v>516</v>
      </c>
      <c r="C1112" s="1" t="s">
        <v>540</v>
      </c>
      <c r="D1112" s="1" t="s">
        <v>313</v>
      </c>
      <c r="E1112" s="1" t="s">
        <v>8</v>
      </c>
      <c r="F1112" s="1" t="s">
        <v>314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300</v>
      </c>
      <c r="M1112" s="4">
        <v>300</v>
      </c>
      <c r="N1112" s="24">
        <f>IF(AND(B1112="60",C1112="32"),(J1112/'FD Date'!$B$4*'FD Date'!$B$6+K1112),(J1112/Date!$B$4*Date!$B$6+K1112))</f>
        <v>0</v>
      </c>
      <c r="O1112" s="24">
        <f t="shared" si="100"/>
        <v>0</v>
      </c>
      <c r="P1112" s="24">
        <f>K1112/Date!$B$2*Date!$B$3+K1112</f>
        <v>0</v>
      </c>
      <c r="Q1112" s="24">
        <f>J1112*Date!$B$3+K1112</f>
        <v>0</v>
      </c>
      <c r="R1112" s="24">
        <f t="shared" si="101"/>
        <v>0</v>
      </c>
      <c r="S1112" s="24">
        <f>J1112/2*Date!$B$7+K1112</f>
        <v>0</v>
      </c>
      <c r="T1112" s="24">
        <f t="shared" si="102"/>
        <v>0</v>
      </c>
      <c r="U1112" s="24">
        <f t="shared" si="103"/>
        <v>0</v>
      </c>
      <c r="V1112" s="4">
        <v>0</v>
      </c>
      <c r="W1112" s="4"/>
      <c r="X1112" s="28" t="str">
        <f t="shared" si="104"/>
        <v>CHOOSE FORMULA</v>
      </c>
      <c r="Y1112" s="4"/>
      <c r="Z1112" s="4">
        <v>0</v>
      </c>
    </row>
    <row r="1113" spans="1:26">
      <c r="A1113" s="1" t="s">
        <v>6</v>
      </c>
      <c r="B1113" s="1" t="s">
        <v>516</v>
      </c>
      <c r="C1113" s="1" t="s">
        <v>540</v>
      </c>
      <c r="D1113" s="1" t="s">
        <v>414</v>
      </c>
      <c r="E1113" s="1" t="s">
        <v>8</v>
      </c>
      <c r="F1113" s="1" t="s">
        <v>415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24">
        <f>IF(AND(B1113="60",C1113="32"),(J1113/'FD Date'!$B$4*'FD Date'!$B$6+K1113),(J1113/Date!$B$4*Date!$B$6+K1113))</f>
        <v>0</v>
      </c>
      <c r="O1113" s="24">
        <f t="shared" si="100"/>
        <v>0</v>
      </c>
      <c r="P1113" s="24">
        <f>K1113/Date!$B$2*Date!$B$3+K1113</f>
        <v>0</v>
      </c>
      <c r="Q1113" s="24">
        <f>J1113*Date!$B$3+K1113</f>
        <v>0</v>
      </c>
      <c r="R1113" s="24">
        <f t="shared" si="101"/>
        <v>0</v>
      </c>
      <c r="S1113" s="24">
        <f>J1113/2*Date!$B$7+K1113</f>
        <v>0</v>
      </c>
      <c r="T1113" s="24">
        <f t="shared" si="102"/>
        <v>0</v>
      </c>
      <c r="U1113" s="24">
        <f t="shared" si="103"/>
        <v>0</v>
      </c>
      <c r="V1113" s="4">
        <v>0</v>
      </c>
      <c r="W1113" s="4"/>
      <c r="X1113" s="28" t="str">
        <f t="shared" si="104"/>
        <v>CHOOSE FORMULA</v>
      </c>
      <c r="Y1113" s="4"/>
      <c r="Z1113" s="4">
        <v>0</v>
      </c>
    </row>
    <row r="1114" spans="1:26">
      <c r="A1114" s="1" t="s">
        <v>6</v>
      </c>
      <c r="B1114" s="1" t="s">
        <v>516</v>
      </c>
      <c r="C1114" s="1" t="s">
        <v>540</v>
      </c>
      <c r="D1114" s="1" t="s">
        <v>414</v>
      </c>
      <c r="E1114" s="1" t="s">
        <v>13</v>
      </c>
      <c r="F1114" s="1" t="s">
        <v>416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24">
        <f>IF(AND(B1114="60",C1114="32"),(J1114/'FD Date'!$B$4*'FD Date'!$B$6+K1114),(J1114/Date!$B$4*Date!$B$6+K1114))</f>
        <v>0</v>
      </c>
      <c r="O1114" s="24">
        <f t="shared" si="100"/>
        <v>0</v>
      </c>
      <c r="P1114" s="24">
        <f>K1114/Date!$B$2*Date!$B$3+K1114</f>
        <v>0</v>
      </c>
      <c r="Q1114" s="24">
        <f>J1114*Date!$B$3+K1114</f>
        <v>0</v>
      </c>
      <c r="R1114" s="24">
        <f t="shared" si="101"/>
        <v>0</v>
      </c>
      <c r="S1114" s="24">
        <f>J1114/2*Date!$B$7+K1114</f>
        <v>0</v>
      </c>
      <c r="T1114" s="24">
        <f t="shared" si="102"/>
        <v>0</v>
      </c>
      <c r="U1114" s="24">
        <f t="shared" si="103"/>
        <v>0</v>
      </c>
      <c r="V1114" s="4">
        <v>0</v>
      </c>
      <c r="W1114" s="4"/>
      <c r="X1114" s="28" t="str">
        <f t="shared" si="104"/>
        <v>CHOOSE FORMULA</v>
      </c>
      <c r="Y1114" s="4"/>
      <c r="Z1114" s="4">
        <v>0</v>
      </c>
    </row>
    <row r="1115" spans="1:26">
      <c r="A1115" s="1" t="s">
        <v>6</v>
      </c>
      <c r="B1115" s="1" t="s">
        <v>516</v>
      </c>
      <c r="C1115" s="1" t="s">
        <v>540</v>
      </c>
      <c r="D1115" s="1" t="s">
        <v>541</v>
      </c>
      <c r="E1115" s="1" t="s">
        <v>8</v>
      </c>
      <c r="F1115" s="1" t="s">
        <v>542</v>
      </c>
      <c r="G1115" s="4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24">
        <f>IF(AND(B1115="60",C1115="32"),(J1115/'FD Date'!$B$4*'FD Date'!$B$6+K1115),(J1115/Date!$B$4*Date!$B$6+K1115))</f>
        <v>0</v>
      </c>
      <c r="O1115" s="24">
        <f t="shared" si="100"/>
        <v>0</v>
      </c>
      <c r="P1115" s="24">
        <f>K1115/Date!$B$2*Date!$B$3+K1115</f>
        <v>0</v>
      </c>
      <c r="Q1115" s="24">
        <f>J1115*Date!$B$3+K1115</f>
        <v>0</v>
      </c>
      <c r="R1115" s="24">
        <f t="shared" si="101"/>
        <v>0</v>
      </c>
      <c r="S1115" s="24">
        <f>J1115/2*Date!$B$7+K1115</f>
        <v>0</v>
      </c>
      <c r="T1115" s="24">
        <f t="shared" si="102"/>
        <v>0</v>
      </c>
      <c r="U1115" s="24">
        <f t="shared" si="103"/>
        <v>0</v>
      </c>
      <c r="V1115" s="4">
        <v>0</v>
      </c>
      <c r="W1115" s="4"/>
      <c r="X1115" s="28" t="str">
        <f t="shared" si="104"/>
        <v>CHOOSE FORMULA</v>
      </c>
      <c r="Y1115" s="4"/>
      <c r="Z1115" s="4">
        <v>0</v>
      </c>
    </row>
    <row r="1116" spans="1:26">
      <c r="A1116" s="1" t="s">
        <v>6</v>
      </c>
      <c r="B1116" s="1" t="s">
        <v>516</v>
      </c>
      <c r="C1116" s="1" t="s">
        <v>540</v>
      </c>
      <c r="D1116" s="1" t="s">
        <v>417</v>
      </c>
      <c r="E1116" s="1" t="s">
        <v>8</v>
      </c>
      <c r="F1116" s="1" t="s">
        <v>418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24">
        <f>IF(AND(B1116="60",C1116="32"),(J1116/'FD Date'!$B$4*'FD Date'!$B$6+K1116),(J1116/Date!$B$4*Date!$B$6+K1116))</f>
        <v>0</v>
      </c>
      <c r="O1116" s="24">
        <f t="shared" si="100"/>
        <v>0</v>
      </c>
      <c r="P1116" s="24">
        <f>K1116/Date!$B$2*Date!$B$3+K1116</f>
        <v>0</v>
      </c>
      <c r="Q1116" s="24">
        <f>J1116*Date!$B$3+K1116</f>
        <v>0</v>
      </c>
      <c r="R1116" s="24">
        <f t="shared" si="101"/>
        <v>0</v>
      </c>
      <c r="S1116" s="24">
        <f>J1116/2*Date!$B$7+K1116</f>
        <v>0</v>
      </c>
      <c r="T1116" s="24">
        <f t="shared" si="102"/>
        <v>0</v>
      </c>
      <c r="U1116" s="24">
        <f t="shared" si="103"/>
        <v>0</v>
      </c>
      <c r="V1116" s="4">
        <v>0</v>
      </c>
      <c r="W1116" s="4"/>
      <c r="X1116" s="28" t="str">
        <f t="shared" si="104"/>
        <v>CHOOSE FORMULA</v>
      </c>
      <c r="Y1116" s="4"/>
      <c r="Z1116" s="4">
        <v>0</v>
      </c>
    </row>
    <row r="1117" spans="1:26">
      <c r="A1117" s="1" t="s">
        <v>6</v>
      </c>
      <c r="B1117" s="1" t="s">
        <v>516</v>
      </c>
      <c r="C1117" s="1" t="s">
        <v>540</v>
      </c>
      <c r="D1117" s="1" t="s">
        <v>417</v>
      </c>
      <c r="E1117" s="1" t="s">
        <v>13</v>
      </c>
      <c r="F1117" s="1" t="s">
        <v>419</v>
      </c>
      <c r="G1117" s="4">
        <v>0</v>
      </c>
      <c r="H1117" s="4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  <c r="N1117" s="24">
        <f>IF(AND(B1117="60",C1117="32"),(J1117/'FD Date'!$B$4*'FD Date'!$B$6+K1117),(J1117/Date!$B$4*Date!$B$6+K1117))</f>
        <v>0</v>
      </c>
      <c r="O1117" s="24">
        <f t="shared" si="100"/>
        <v>0</v>
      </c>
      <c r="P1117" s="24">
        <f>K1117/Date!$B$2*Date!$B$3+K1117</f>
        <v>0</v>
      </c>
      <c r="Q1117" s="24">
        <f>J1117*Date!$B$3+K1117</f>
        <v>0</v>
      </c>
      <c r="R1117" s="24">
        <f t="shared" si="101"/>
        <v>0</v>
      </c>
      <c r="S1117" s="24">
        <f>J1117/2*Date!$B$7+K1117</f>
        <v>0</v>
      </c>
      <c r="T1117" s="24">
        <f t="shared" si="102"/>
        <v>0</v>
      </c>
      <c r="U1117" s="24">
        <f t="shared" si="103"/>
        <v>0</v>
      </c>
      <c r="V1117" s="4">
        <v>0</v>
      </c>
      <c r="W1117" s="4"/>
      <c r="X1117" s="28" t="str">
        <f t="shared" si="104"/>
        <v>CHOOSE FORMULA</v>
      </c>
      <c r="Y1117" s="4"/>
      <c r="Z1117" s="4">
        <v>0</v>
      </c>
    </row>
    <row r="1118" spans="1:26">
      <c r="A1118" s="1" t="s">
        <v>6</v>
      </c>
      <c r="B1118" s="1" t="s">
        <v>516</v>
      </c>
      <c r="C1118" s="1" t="s">
        <v>540</v>
      </c>
      <c r="D1118" s="1" t="s">
        <v>538</v>
      </c>
      <c r="E1118" s="1" t="s">
        <v>8</v>
      </c>
      <c r="F1118" s="1" t="s">
        <v>539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1547.93</v>
      </c>
      <c r="M1118" s="4">
        <v>1547.93</v>
      </c>
      <c r="N1118" s="24">
        <f>IF(AND(B1118="60",C1118="32"),(J1118/'FD Date'!$B$4*'FD Date'!$B$6+K1118),(J1118/Date!$B$4*Date!$B$6+K1118))</f>
        <v>0</v>
      </c>
      <c r="O1118" s="24">
        <f t="shared" si="100"/>
        <v>0</v>
      </c>
      <c r="P1118" s="24">
        <f>K1118/Date!$B$2*Date!$B$3+K1118</f>
        <v>0</v>
      </c>
      <c r="Q1118" s="24">
        <f>J1118*Date!$B$3+K1118</f>
        <v>0</v>
      </c>
      <c r="R1118" s="24">
        <f t="shared" si="101"/>
        <v>0</v>
      </c>
      <c r="S1118" s="24">
        <f>J1118/2*Date!$B$7+K1118</f>
        <v>0</v>
      </c>
      <c r="T1118" s="24">
        <f t="shared" si="102"/>
        <v>0</v>
      </c>
      <c r="U1118" s="24">
        <f t="shared" si="103"/>
        <v>0</v>
      </c>
      <c r="V1118" s="4">
        <v>0</v>
      </c>
      <c r="W1118" s="4"/>
      <c r="X1118" s="28" t="str">
        <f t="shared" si="104"/>
        <v>CHOOSE FORMULA</v>
      </c>
      <c r="Y1118" s="4"/>
      <c r="Z1118" s="4">
        <v>0</v>
      </c>
    </row>
    <row r="1119" spans="1:26">
      <c r="A1119" s="1" t="s">
        <v>6</v>
      </c>
      <c r="B1119" s="1" t="s">
        <v>516</v>
      </c>
      <c r="C1119" s="1" t="s">
        <v>540</v>
      </c>
      <c r="D1119" s="1" t="s">
        <v>385</v>
      </c>
      <c r="E1119" s="1" t="s">
        <v>8</v>
      </c>
      <c r="F1119" s="1" t="s">
        <v>386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24">
        <f>IF(AND(B1119="60",C1119="32"),(J1119/'FD Date'!$B$4*'FD Date'!$B$6+K1119),(J1119/Date!$B$4*Date!$B$6+K1119))</f>
        <v>0</v>
      </c>
      <c r="O1119" s="24">
        <f t="shared" si="100"/>
        <v>0</v>
      </c>
      <c r="P1119" s="24">
        <f>K1119/Date!$B$2*Date!$B$3+K1119</f>
        <v>0</v>
      </c>
      <c r="Q1119" s="24">
        <f>J1119*Date!$B$3+K1119</f>
        <v>0</v>
      </c>
      <c r="R1119" s="24">
        <f t="shared" si="101"/>
        <v>0</v>
      </c>
      <c r="S1119" s="24">
        <f>J1119/2*Date!$B$7+K1119</f>
        <v>0</v>
      </c>
      <c r="T1119" s="24">
        <f t="shared" si="102"/>
        <v>0</v>
      </c>
      <c r="U1119" s="24">
        <f t="shared" si="103"/>
        <v>0</v>
      </c>
      <c r="V1119" s="4">
        <v>0</v>
      </c>
      <c r="W1119" s="4"/>
      <c r="X1119" s="28" t="str">
        <f t="shared" si="104"/>
        <v>CHOOSE FORMULA</v>
      </c>
      <c r="Y1119" s="4"/>
      <c r="Z1119" s="4">
        <v>0</v>
      </c>
    </row>
    <row r="1120" spans="1:26">
      <c r="A1120" s="1" t="s">
        <v>6</v>
      </c>
      <c r="B1120" s="1" t="s">
        <v>516</v>
      </c>
      <c r="C1120" s="1" t="s">
        <v>540</v>
      </c>
      <c r="D1120" s="1" t="s">
        <v>422</v>
      </c>
      <c r="E1120" s="1" t="s">
        <v>8</v>
      </c>
      <c r="F1120" s="1" t="s">
        <v>423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24">
        <f>IF(AND(B1120="60",C1120="32"),(J1120/'FD Date'!$B$4*'FD Date'!$B$6+K1120),(J1120/Date!$B$4*Date!$B$6+K1120))</f>
        <v>0</v>
      </c>
      <c r="O1120" s="24">
        <f t="shared" si="100"/>
        <v>0</v>
      </c>
      <c r="P1120" s="24">
        <f>K1120/Date!$B$2*Date!$B$3+K1120</f>
        <v>0</v>
      </c>
      <c r="Q1120" s="24">
        <f>J1120*Date!$B$3+K1120</f>
        <v>0</v>
      </c>
      <c r="R1120" s="24">
        <f t="shared" si="101"/>
        <v>0</v>
      </c>
      <c r="S1120" s="24">
        <f>J1120/2*Date!$B$7+K1120</f>
        <v>0</v>
      </c>
      <c r="T1120" s="24">
        <f t="shared" si="102"/>
        <v>0</v>
      </c>
      <c r="U1120" s="24">
        <f t="shared" si="103"/>
        <v>0</v>
      </c>
      <c r="V1120" s="4">
        <v>0</v>
      </c>
      <c r="W1120" s="4"/>
      <c r="X1120" s="28" t="str">
        <f t="shared" si="104"/>
        <v>CHOOSE FORMULA</v>
      </c>
      <c r="Y1120" s="4"/>
      <c r="Z1120" s="4">
        <v>0</v>
      </c>
    </row>
    <row r="1121" spans="1:26">
      <c r="A1121" s="1" t="s">
        <v>6</v>
      </c>
      <c r="B1121" s="1" t="s">
        <v>516</v>
      </c>
      <c r="C1121" s="1" t="s">
        <v>540</v>
      </c>
      <c r="D1121" s="1" t="s">
        <v>473</v>
      </c>
      <c r="E1121" s="1" t="s">
        <v>8</v>
      </c>
      <c r="F1121" s="1" t="s">
        <v>474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24">
        <f>IF(AND(B1121="60",C1121="32"),(J1121/'FD Date'!$B$4*'FD Date'!$B$6+K1121),(J1121/Date!$B$4*Date!$B$6+K1121))</f>
        <v>0</v>
      </c>
      <c r="O1121" s="24">
        <f t="shared" si="100"/>
        <v>0</v>
      </c>
      <c r="P1121" s="24">
        <f>K1121/Date!$B$2*Date!$B$3+K1121</f>
        <v>0</v>
      </c>
      <c r="Q1121" s="24">
        <f>J1121*Date!$B$3+K1121</f>
        <v>0</v>
      </c>
      <c r="R1121" s="24">
        <f t="shared" si="101"/>
        <v>0</v>
      </c>
      <c r="S1121" s="24">
        <f>J1121/2*Date!$B$7+K1121</f>
        <v>0</v>
      </c>
      <c r="T1121" s="24">
        <f t="shared" si="102"/>
        <v>0</v>
      </c>
      <c r="U1121" s="24">
        <f t="shared" si="103"/>
        <v>0</v>
      </c>
      <c r="V1121" s="4">
        <v>0</v>
      </c>
      <c r="W1121" s="4"/>
      <c r="X1121" s="28" t="str">
        <f t="shared" si="104"/>
        <v>CHOOSE FORMULA</v>
      </c>
      <c r="Y1121" s="4"/>
      <c r="Z1121" s="4">
        <v>0</v>
      </c>
    </row>
    <row r="1122" spans="1:26">
      <c r="A1122" s="1" t="s">
        <v>6</v>
      </c>
      <c r="B1122" s="1" t="s">
        <v>516</v>
      </c>
      <c r="C1122" s="1" t="s">
        <v>540</v>
      </c>
      <c r="D1122" s="1" t="s">
        <v>475</v>
      </c>
      <c r="E1122" s="1" t="s">
        <v>8</v>
      </c>
      <c r="F1122" s="1" t="s">
        <v>476</v>
      </c>
      <c r="G1122" s="4">
        <v>0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24">
        <f>IF(AND(B1122="60",C1122="32"),(J1122/'FD Date'!$B$4*'FD Date'!$B$6+K1122),(J1122/Date!$B$4*Date!$B$6+K1122))</f>
        <v>0</v>
      </c>
      <c r="O1122" s="24">
        <f t="shared" si="100"/>
        <v>0</v>
      </c>
      <c r="P1122" s="24">
        <f>K1122/Date!$B$2*Date!$B$3+K1122</f>
        <v>0</v>
      </c>
      <c r="Q1122" s="24">
        <f>J1122*Date!$B$3+K1122</f>
        <v>0</v>
      </c>
      <c r="R1122" s="24">
        <f t="shared" si="101"/>
        <v>0</v>
      </c>
      <c r="S1122" s="24">
        <f>J1122/2*Date!$B$7+K1122</f>
        <v>0</v>
      </c>
      <c r="T1122" s="24">
        <f t="shared" si="102"/>
        <v>0</v>
      </c>
      <c r="U1122" s="24">
        <f t="shared" si="103"/>
        <v>0</v>
      </c>
      <c r="V1122" s="4">
        <v>0</v>
      </c>
      <c r="W1122" s="4"/>
      <c r="X1122" s="28" t="str">
        <f t="shared" si="104"/>
        <v>CHOOSE FORMULA</v>
      </c>
      <c r="Y1122" s="4"/>
      <c r="Z1122" s="4">
        <v>0</v>
      </c>
    </row>
    <row r="1123" spans="1:26">
      <c r="A1123" s="1" t="s">
        <v>6</v>
      </c>
      <c r="B1123" s="1" t="s">
        <v>516</v>
      </c>
      <c r="C1123" s="1" t="s">
        <v>543</v>
      </c>
      <c r="D1123" s="1" t="s">
        <v>315</v>
      </c>
      <c r="E1123" s="1" t="s">
        <v>13</v>
      </c>
      <c r="F1123" s="1" t="s">
        <v>316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3043.01</v>
      </c>
      <c r="M1123" s="4">
        <v>5466.3</v>
      </c>
      <c r="N1123" s="24">
        <f>IF(AND(B1123="60",C1123="32"),(J1123/'FD Date'!$B$4*'FD Date'!$B$6+K1123),(J1123/Date!$B$4*Date!$B$6+K1123))</f>
        <v>0</v>
      </c>
      <c r="O1123" s="24">
        <f t="shared" si="100"/>
        <v>0</v>
      </c>
      <c r="P1123" s="24">
        <f>K1123/Date!$B$2*Date!$B$3+K1123</f>
        <v>0</v>
      </c>
      <c r="Q1123" s="24">
        <f>J1123*Date!$B$3+K1123</f>
        <v>0</v>
      </c>
      <c r="R1123" s="24">
        <f t="shared" si="101"/>
        <v>0</v>
      </c>
      <c r="S1123" s="24">
        <f>J1123/2*Date!$B$7+K1123</f>
        <v>0</v>
      </c>
      <c r="T1123" s="24">
        <f t="shared" si="102"/>
        <v>0</v>
      </c>
      <c r="U1123" s="24">
        <f t="shared" si="103"/>
        <v>0</v>
      </c>
      <c r="V1123" s="4">
        <v>0</v>
      </c>
      <c r="W1123" s="4"/>
      <c r="X1123" s="28" t="str">
        <f t="shared" si="104"/>
        <v>CHOOSE FORMULA</v>
      </c>
      <c r="Y1123" s="4"/>
      <c r="Z1123" s="4">
        <v>0</v>
      </c>
    </row>
    <row r="1124" spans="1:26">
      <c r="A1124" s="1" t="s">
        <v>6</v>
      </c>
      <c r="B1124" s="1" t="s">
        <v>516</v>
      </c>
      <c r="C1124" s="1" t="s">
        <v>543</v>
      </c>
      <c r="D1124" s="1" t="s">
        <v>318</v>
      </c>
      <c r="E1124" s="1" t="s">
        <v>8</v>
      </c>
      <c r="F1124" s="1" t="s">
        <v>319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179945.75</v>
      </c>
      <c r="M1124" s="4">
        <v>370263.99</v>
      </c>
      <c r="N1124" s="24">
        <f>IF(AND(B1124="60",C1124="32"),(J1124/'FD Date'!$B$4*'FD Date'!$B$6+K1124),(J1124/Date!$B$4*Date!$B$6+K1124))</f>
        <v>0</v>
      </c>
      <c r="O1124" s="24">
        <f t="shared" si="100"/>
        <v>0</v>
      </c>
      <c r="P1124" s="24">
        <f>K1124/Date!$B$2*Date!$B$3+K1124</f>
        <v>0</v>
      </c>
      <c r="Q1124" s="24">
        <f>J1124*Date!$B$3+K1124</f>
        <v>0</v>
      </c>
      <c r="R1124" s="24">
        <f t="shared" si="101"/>
        <v>0</v>
      </c>
      <c r="S1124" s="24">
        <f>J1124/2*Date!$B$7+K1124</f>
        <v>0</v>
      </c>
      <c r="T1124" s="24">
        <f t="shared" si="102"/>
        <v>0</v>
      </c>
      <c r="U1124" s="24">
        <f t="shared" si="103"/>
        <v>0</v>
      </c>
      <c r="V1124" s="4">
        <v>0</v>
      </c>
      <c r="W1124" s="4"/>
      <c r="X1124" s="28" t="str">
        <f t="shared" si="104"/>
        <v>CHOOSE FORMULA</v>
      </c>
      <c r="Y1124" s="4"/>
      <c r="Z1124" s="4">
        <v>0</v>
      </c>
    </row>
    <row r="1125" spans="1:26">
      <c r="A1125" s="1" t="s">
        <v>6</v>
      </c>
      <c r="B1125" s="1" t="s">
        <v>516</v>
      </c>
      <c r="C1125" s="1" t="s">
        <v>543</v>
      </c>
      <c r="D1125" s="1" t="s">
        <v>318</v>
      </c>
      <c r="E1125" s="1" t="s">
        <v>80</v>
      </c>
      <c r="F1125" s="1" t="s">
        <v>322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4123.92</v>
      </c>
      <c r="M1125" s="4">
        <v>7485.93</v>
      </c>
      <c r="N1125" s="24">
        <f>IF(AND(B1125="60",C1125="32"),(J1125/'FD Date'!$B$4*'FD Date'!$B$6+K1125),(J1125/Date!$B$4*Date!$B$6+K1125))</f>
        <v>0</v>
      </c>
      <c r="O1125" s="24">
        <f t="shared" si="100"/>
        <v>0</v>
      </c>
      <c r="P1125" s="24">
        <f>K1125/Date!$B$2*Date!$B$3+K1125</f>
        <v>0</v>
      </c>
      <c r="Q1125" s="24">
        <f>J1125*Date!$B$3+K1125</f>
        <v>0</v>
      </c>
      <c r="R1125" s="24">
        <f t="shared" si="101"/>
        <v>0</v>
      </c>
      <c r="S1125" s="24">
        <f>J1125/2*Date!$B$7+K1125</f>
        <v>0</v>
      </c>
      <c r="T1125" s="24">
        <f t="shared" si="102"/>
        <v>0</v>
      </c>
      <c r="U1125" s="24">
        <f t="shared" si="103"/>
        <v>0</v>
      </c>
      <c r="V1125" s="4">
        <v>0</v>
      </c>
      <c r="W1125" s="4"/>
      <c r="X1125" s="28" t="str">
        <f t="shared" si="104"/>
        <v>CHOOSE FORMULA</v>
      </c>
      <c r="Y1125" s="4"/>
      <c r="Z1125" s="4">
        <v>0</v>
      </c>
    </row>
    <row r="1126" spans="1:26">
      <c r="A1126" s="1" t="s">
        <v>6</v>
      </c>
      <c r="B1126" s="1" t="s">
        <v>516</v>
      </c>
      <c r="C1126" s="1" t="s">
        <v>543</v>
      </c>
      <c r="D1126" s="1" t="s">
        <v>318</v>
      </c>
      <c r="E1126" s="1" t="s">
        <v>84</v>
      </c>
      <c r="F1126" s="1" t="s">
        <v>517</v>
      </c>
      <c r="G1126" s="4">
        <v>0</v>
      </c>
      <c r="H1126" s="4">
        <v>0</v>
      </c>
      <c r="I1126" s="4">
        <v>0</v>
      </c>
      <c r="J1126" s="4">
        <v>0</v>
      </c>
      <c r="K1126" s="4">
        <v>0</v>
      </c>
      <c r="L1126" s="4">
        <v>314.29000000000002</v>
      </c>
      <c r="M1126" s="4">
        <v>474.29</v>
      </c>
      <c r="N1126" s="24">
        <f>IF(AND(B1126="60",C1126="32"),(J1126/'FD Date'!$B$4*'FD Date'!$B$6+K1126),(J1126/Date!$B$4*Date!$B$6+K1126))</f>
        <v>0</v>
      </c>
      <c r="O1126" s="24">
        <f t="shared" si="100"/>
        <v>0</v>
      </c>
      <c r="P1126" s="24">
        <f>K1126/Date!$B$2*Date!$B$3+K1126</f>
        <v>0</v>
      </c>
      <c r="Q1126" s="24">
        <f>J1126*Date!$B$3+K1126</f>
        <v>0</v>
      </c>
      <c r="R1126" s="24">
        <f t="shared" si="101"/>
        <v>0</v>
      </c>
      <c r="S1126" s="24">
        <f>J1126/2*Date!$B$7+K1126</f>
        <v>0</v>
      </c>
      <c r="T1126" s="24">
        <f t="shared" si="102"/>
        <v>0</v>
      </c>
      <c r="U1126" s="24">
        <f t="shared" si="103"/>
        <v>0</v>
      </c>
      <c r="V1126" s="4">
        <v>0</v>
      </c>
      <c r="W1126" s="4"/>
      <c r="X1126" s="28" t="str">
        <f t="shared" si="104"/>
        <v>CHOOSE FORMULA</v>
      </c>
      <c r="Y1126" s="4"/>
      <c r="Z1126" s="4">
        <v>0</v>
      </c>
    </row>
    <row r="1127" spans="1:26">
      <c r="A1127" s="1" t="s">
        <v>6</v>
      </c>
      <c r="B1127" s="1" t="s">
        <v>516</v>
      </c>
      <c r="C1127" s="1" t="s">
        <v>543</v>
      </c>
      <c r="D1127" s="1" t="s">
        <v>318</v>
      </c>
      <c r="E1127" s="1" t="s">
        <v>468</v>
      </c>
      <c r="F1127" s="1" t="s">
        <v>469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6135.07</v>
      </c>
      <c r="M1127" s="4">
        <v>9213.07</v>
      </c>
      <c r="N1127" s="24">
        <f>IF(AND(B1127="60",C1127="32"),(J1127/'FD Date'!$B$4*'FD Date'!$B$6+K1127),(J1127/Date!$B$4*Date!$B$6+K1127))</f>
        <v>0</v>
      </c>
      <c r="O1127" s="24">
        <f t="shared" si="100"/>
        <v>0</v>
      </c>
      <c r="P1127" s="24">
        <f>K1127/Date!$B$2*Date!$B$3+K1127</f>
        <v>0</v>
      </c>
      <c r="Q1127" s="24">
        <f>J1127*Date!$B$3+K1127</f>
        <v>0</v>
      </c>
      <c r="R1127" s="24">
        <f t="shared" si="101"/>
        <v>0</v>
      </c>
      <c r="S1127" s="24">
        <f>J1127/2*Date!$B$7+K1127</f>
        <v>0</v>
      </c>
      <c r="T1127" s="24">
        <f t="shared" si="102"/>
        <v>0</v>
      </c>
      <c r="U1127" s="24">
        <f t="shared" si="103"/>
        <v>0</v>
      </c>
      <c r="V1127" s="4">
        <v>0</v>
      </c>
      <c r="W1127" s="4"/>
      <c r="X1127" s="28" t="str">
        <f t="shared" si="104"/>
        <v>CHOOSE FORMULA</v>
      </c>
      <c r="Y1127" s="4"/>
      <c r="Z1127" s="4">
        <v>0</v>
      </c>
    </row>
    <row r="1128" spans="1:26">
      <c r="A1128" s="1" t="s">
        <v>6</v>
      </c>
      <c r="B1128" s="1" t="s">
        <v>516</v>
      </c>
      <c r="C1128" s="1" t="s">
        <v>543</v>
      </c>
      <c r="D1128" s="1" t="s">
        <v>318</v>
      </c>
      <c r="E1128" s="1" t="s">
        <v>325</v>
      </c>
      <c r="F1128" s="1" t="s">
        <v>326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24">
        <f>IF(AND(B1128="60",C1128="32"),(J1128/'FD Date'!$B$4*'FD Date'!$B$6+K1128),(J1128/Date!$B$4*Date!$B$6+K1128))</f>
        <v>0</v>
      </c>
      <c r="O1128" s="24">
        <f t="shared" si="100"/>
        <v>0</v>
      </c>
      <c r="P1128" s="24">
        <f>K1128/Date!$B$2*Date!$B$3+K1128</f>
        <v>0</v>
      </c>
      <c r="Q1128" s="24">
        <f>J1128*Date!$B$3+K1128</f>
        <v>0</v>
      </c>
      <c r="R1128" s="24">
        <f t="shared" si="101"/>
        <v>0</v>
      </c>
      <c r="S1128" s="24">
        <f>J1128/2*Date!$B$7+K1128</f>
        <v>0</v>
      </c>
      <c r="T1128" s="24">
        <f t="shared" si="102"/>
        <v>0</v>
      </c>
      <c r="U1128" s="24">
        <f t="shared" si="103"/>
        <v>0</v>
      </c>
      <c r="V1128" s="4">
        <v>0</v>
      </c>
      <c r="W1128" s="4"/>
      <c r="X1128" s="28" t="str">
        <f t="shared" si="104"/>
        <v>CHOOSE FORMULA</v>
      </c>
      <c r="Y1128" s="4"/>
      <c r="Z1128" s="4">
        <v>0</v>
      </c>
    </row>
    <row r="1129" spans="1:26">
      <c r="A1129" s="1" t="s">
        <v>6</v>
      </c>
      <c r="B1129" s="1" t="s">
        <v>516</v>
      </c>
      <c r="C1129" s="1" t="s">
        <v>543</v>
      </c>
      <c r="D1129" s="1" t="s">
        <v>327</v>
      </c>
      <c r="E1129" s="1" t="s">
        <v>8</v>
      </c>
      <c r="F1129" s="1" t="s">
        <v>328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60</v>
      </c>
      <c r="N1129" s="24">
        <f>IF(AND(B1129="60",C1129="32"),(J1129/'FD Date'!$B$4*'FD Date'!$B$6+K1129),(J1129/Date!$B$4*Date!$B$6+K1129))</f>
        <v>0</v>
      </c>
      <c r="O1129" s="24">
        <f t="shared" si="100"/>
        <v>0</v>
      </c>
      <c r="P1129" s="24">
        <f>K1129/Date!$B$2*Date!$B$3+K1129</f>
        <v>0</v>
      </c>
      <c r="Q1129" s="24">
        <f>J1129*Date!$B$3+K1129</f>
        <v>0</v>
      </c>
      <c r="R1129" s="24">
        <f t="shared" si="101"/>
        <v>0</v>
      </c>
      <c r="S1129" s="24">
        <f>J1129/2*Date!$B$7+K1129</f>
        <v>0</v>
      </c>
      <c r="T1129" s="24">
        <f t="shared" si="102"/>
        <v>0</v>
      </c>
      <c r="U1129" s="24">
        <f t="shared" si="103"/>
        <v>0</v>
      </c>
      <c r="V1129" s="4">
        <v>0</v>
      </c>
      <c r="W1129" s="4"/>
      <c r="X1129" s="28" t="str">
        <f t="shared" si="104"/>
        <v>CHOOSE FORMULA</v>
      </c>
      <c r="Y1129" s="4"/>
      <c r="Z1129" s="4">
        <v>0</v>
      </c>
    </row>
    <row r="1130" spans="1:26">
      <c r="A1130" s="1" t="s">
        <v>6</v>
      </c>
      <c r="B1130" s="1" t="s">
        <v>516</v>
      </c>
      <c r="C1130" s="1" t="s">
        <v>543</v>
      </c>
      <c r="D1130" s="1" t="s">
        <v>329</v>
      </c>
      <c r="E1130" s="1" t="s">
        <v>8</v>
      </c>
      <c r="F1130" s="1" t="s">
        <v>330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6355.54</v>
      </c>
      <c r="M1130" s="4">
        <v>11179.39</v>
      </c>
      <c r="N1130" s="24">
        <f>IF(AND(B1130="60",C1130="32"),(J1130/'FD Date'!$B$4*'FD Date'!$B$6+K1130),(J1130/Date!$B$4*Date!$B$6+K1130))</f>
        <v>0</v>
      </c>
      <c r="O1130" s="24">
        <f t="shared" si="100"/>
        <v>0</v>
      </c>
      <c r="P1130" s="24">
        <f>K1130/Date!$B$2*Date!$B$3+K1130</f>
        <v>0</v>
      </c>
      <c r="Q1130" s="24">
        <f>J1130*Date!$B$3+K1130</f>
        <v>0</v>
      </c>
      <c r="R1130" s="24">
        <f t="shared" si="101"/>
        <v>0</v>
      </c>
      <c r="S1130" s="24">
        <f>J1130/2*Date!$B$7+K1130</f>
        <v>0</v>
      </c>
      <c r="T1130" s="24">
        <f t="shared" si="102"/>
        <v>0</v>
      </c>
      <c r="U1130" s="24">
        <f t="shared" si="103"/>
        <v>0</v>
      </c>
      <c r="V1130" s="4">
        <v>0</v>
      </c>
      <c r="W1130" s="4"/>
      <c r="X1130" s="28" t="str">
        <f t="shared" si="104"/>
        <v>CHOOSE FORMULA</v>
      </c>
      <c r="Y1130" s="4"/>
      <c r="Z1130" s="4">
        <v>0</v>
      </c>
    </row>
    <row r="1131" spans="1:26">
      <c r="A1131" s="1" t="s">
        <v>6</v>
      </c>
      <c r="B1131" s="1" t="s">
        <v>516</v>
      </c>
      <c r="C1131" s="1" t="s">
        <v>543</v>
      </c>
      <c r="D1131" s="1" t="s">
        <v>329</v>
      </c>
      <c r="E1131" s="1" t="s">
        <v>13</v>
      </c>
      <c r="F1131" s="1" t="s">
        <v>531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  <c r="N1131" s="24">
        <f>IF(AND(B1131="60",C1131="32"),(J1131/'FD Date'!$B$4*'FD Date'!$B$6+K1131),(J1131/Date!$B$4*Date!$B$6+K1131))</f>
        <v>0</v>
      </c>
      <c r="O1131" s="24">
        <f t="shared" si="100"/>
        <v>0</v>
      </c>
      <c r="P1131" s="24">
        <f>K1131/Date!$B$2*Date!$B$3+K1131</f>
        <v>0</v>
      </c>
      <c r="Q1131" s="24">
        <f>J1131*Date!$B$3+K1131</f>
        <v>0</v>
      </c>
      <c r="R1131" s="24">
        <f t="shared" si="101"/>
        <v>0</v>
      </c>
      <c r="S1131" s="24">
        <f>J1131/2*Date!$B$7+K1131</f>
        <v>0</v>
      </c>
      <c r="T1131" s="24">
        <f t="shared" si="102"/>
        <v>0</v>
      </c>
      <c r="U1131" s="24">
        <f t="shared" si="103"/>
        <v>0</v>
      </c>
      <c r="V1131" s="4">
        <v>0</v>
      </c>
      <c r="W1131" s="4"/>
      <c r="X1131" s="28" t="str">
        <f t="shared" si="104"/>
        <v>CHOOSE FORMULA</v>
      </c>
      <c r="Y1131" s="4"/>
      <c r="Z1131" s="4">
        <v>0</v>
      </c>
    </row>
    <row r="1132" spans="1:26">
      <c r="A1132" s="1" t="s">
        <v>6</v>
      </c>
      <c r="B1132" s="1" t="s">
        <v>516</v>
      </c>
      <c r="C1132" s="1" t="s">
        <v>543</v>
      </c>
      <c r="D1132" s="1" t="s">
        <v>331</v>
      </c>
      <c r="E1132" s="1" t="s">
        <v>8</v>
      </c>
      <c r="F1132" s="1" t="s">
        <v>332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24">
        <f>IF(AND(B1132="60",C1132="32"),(J1132/'FD Date'!$B$4*'FD Date'!$B$6+K1132),(J1132/Date!$B$4*Date!$B$6+K1132))</f>
        <v>0</v>
      </c>
      <c r="O1132" s="24">
        <f t="shared" si="100"/>
        <v>0</v>
      </c>
      <c r="P1132" s="24">
        <f>K1132/Date!$B$2*Date!$B$3+K1132</f>
        <v>0</v>
      </c>
      <c r="Q1132" s="24">
        <f>J1132*Date!$B$3+K1132</f>
        <v>0</v>
      </c>
      <c r="R1132" s="24">
        <f t="shared" si="101"/>
        <v>0</v>
      </c>
      <c r="S1132" s="24">
        <f>J1132/2*Date!$B$7+K1132</f>
        <v>0</v>
      </c>
      <c r="T1132" s="24">
        <f t="shared" si="102"/>
        <v>0</v>
      </c>
      <c r="U1132" s="24">
        <f t="shared" si="103"/>
        <v>0</v>
      </c>
      <c r="V1132" s="4">
        <v>0</v>
      </c>
      <c r="W1132" s="4"/>
      <c r="X1132" s="28" t="str">
        <f t="shared" si="104"/>
        <v>CHOOSE FORMULA</v>
      </c>
      <c r="Y1132" s="4"/>
      <c r="Z1132" s="4">
        <v>0</v>
      </c>
    </row>
    <row r="1133" spans="1:26">
      <c r="A1133" s="1" t="s">
        <v>6</v>
      </c>
      <c r="B1133" s="1" t="s">
        <v>516</v>
      </c>
      <c r="C1133" s="1" t="s">
        <v>543</v>
      </c>
      <c r="D1133" s="1" t="s">
        <v>331</v>
      </c>
      <c r="E1133" s="1" t="s">
        <v>84</v>
      </c>
      <c r="F1133" s="1" t="s">
        <v>333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341.51</v>
      </c>
      <c r="M1133" s="4">
        <v>670.98</v>
      </c>
      <c r="N1133" s="24">
        <f>IF(AND(B1133="60",C1133="32"),(J1133/'FD Date'!$B$4*'FD Date'!$B$6+K1133),(J1133/Date!$B$4*Date!$B$6+K1133))</f>
        <v>0</v>
      </c>
      <c r="O1133" s="24">
        <f t="shared" si="100"/>
        <v>0</v>
      </c>
      <c r="P1133" s="24">
        <f>K1133/Date!$B$2*Date!$B$3+K1133</f>
        <v>0</v>
      </c>
      <c r="Q1133" s="24">
        <f>J1133*Date!$B$3+K1133</f>
        <v>0</v>
      </c>
      <c r="R1133" s="24">
        <f t="shared" si="101"/>
        <v>0</v>
      </c>
      <c r="S1133" s="24">
        <f>J1133/2*Date!$B$7+K1133</f>
        <v>0</v>
      </c>
      <c r="T1133" s="24">
        <f t="shared" si="102"/>
        <v>0</v>
      </c>
      <c r="U1133" s="24">
        <f t="shared" si="103"/>
        <v>0</v>
      </c>
      <c r="V1133" s="4">
        <v>0</v>
      </c>
      <c r="W1133" s="4"/>
      <c r="X1133" s="28" t="str">
        <f t="shared" si="104"/>
        <v>CHOOSE FORMULA</v>
      </c>
      <c r="Y1133" s="4"/>
      <c r="Z1133" s="4">
        <v>0</v>
      </c>
    </row>
    <row r="1134" spans="1:26">
      <c r="A1134" s="1" t="s">
        <v>6</v>
      </c>
      <c r="B1134" s="1" t="s">
        <v>516</v>
      </c>
      <c r="C1134" s="1" t="s">
        <v>543</v>
      </c>
      <c r="D1134" s="1" t="s">
        <v>331</v>
      </c>
      <c r="E1134" s="1" t="s">
        <v>334</v>
      </c>
      <c r="F1134" s="1" t="s">
        <v>335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731.21</v>
      </c>
      <c r="M1134" s="4">
        <v>1703.38</v>
      </c>
      <c r="N1134" s="24">
        <f>IF(AND(B1134="60",C1134="32"),(J1134/'FD Date'!$B$4*'FD Date'!$B$6+K1134),(J1134/Date!$B$4*Date!$B$6+K1134))</f>
        <v>0</v>
      </c>
      <c r="O1134" s="24">
        <f t="shared" si="100"/>
        <v>0</v>
      </c>
      <c r="P1134" s="24">
        <f>K1134/Date!$B$2*Date!$B$3+K1134</f>
        <v>0</v>
      </c>
      <c r="Q1134" s="24">
        <f>J1134*Date!$B$3+K1134</f>
        <v>0</v>
      </c>
      <c r="R1134" s="24">
        <f t="shared" si="101"/>
        <v>0</v>
      </c>
      <c r="S1134" s="24">
        <f>J1134/2*Date!$B$7+K1134</f>
        <v>0</v>
      </c>
      <c r="T1134" s="24">
        <f t="shared" si="102"/>
        <v>0</v>
      </c>
      <c r="U1134" s="24">
        <f t="shared" si="103"/>
        <v>0</v>
      </c>
      <c r="V1134" s="4">
        <v>0</v>
      </c>
      <c r="W1134" s="4"/>
      <c r="X1134" s="28" t="str">
        <f t="shared" si="104"/>
        <v>CHOOSE FORMULA</v>
      </c>
      <c r="Y1134" s="4"/>
      <c r="Z1134" s="4">
        <v>0</v>
      </c>
    </row>
    <row r="1135" spans="1:26">
      <c r="A1135" s="1" t="s">
        <v>6</v>
      </c>
      <c r="B1135" s="1" t="s">
        <v>516</v>
      </c>
      <c r="C1135" s="1" t="s">
        <v>543</v>
      </c>
      <c r="D1135" s="1" t="s">
        <v>331</v>
      </c>
      <c r="E1135" s="1" t="s">
        <v>336</v>
      </c>
      <c r="F1135" s="1" t="s">
        <v>337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21619.7</v>
      </c>
      <c r="M1135" s="4">
        <v>42877.88</v>
      </c>
      <c r="N1135" s="24">
        <f>IF(AND(B1135="60",C1135="32"),(J1135/'FD Date'!$B$4*'FD Date'!$B$6+K1135),(J1135/Date!$B$4*Date!$B$6+K1135))</f>
        <v>0</v>
      </c>
      <c r="O1135" s="24">
        <f t="shared" si="100"/>
        <v>0</v>
      </c>
      <c r="P1135" s="24">
        <f>K1135/Date!$B$2*Date!$B$3+K1135</f>
        <v>0</v>
      </c>
      <c r="Q1135" s="24">
        <f>J1135*Date!$B$3+K1135</f>
        <v>0</v>
      </c>
      <c r="R1135" s="24">
        <f t="shared" si="101"/>
        <v>0</v>
      </c>
      <c r="S1135" s="24">
        <f>J1135/2*Date!$B$7+K1135</f>
        <v>0</v>
      </c>
      <c r="T1135" s="24">
        <f t="shared" si="102"/>
        <v>0</v>
      </c>
      <c r="U1135" s="24">
        <f t="shared" si="103"/>
        <v>0</v>
      </c>
      <c r="V1135" s="4">
        <v>0</v>
      </c>
      <c r="W1135" s="4"/>
      <c r="X1135" s="28" t="str">
        <f t="shared" si="104"/>
        <v>CHOOSE FORMULA</v>
      </c>
      <c r="Y1135" s="4"/>
      <c r="Z1135" s="4">
        <v>0</v>
      </c>
    </row>
    <row r="1136" spans="1:26">
      <c r="A1136" s="1" t="s">
        <v>6</v>
      </c>
      <c r="B1136" s="1" t="s">
        <v>516</v>
      </c>
      <c r="C1136" s="1" t="s">
        <v>543</v>
      </c>
      <c r="D1136" s="1" t="s">
        <v>331</v>
      </c>
      <c r="E1136" s="1" t="s">
        <v>338</v>
      </c>
      <c r="F1136" s="1" t="s">
        <v>339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4">
        <v>1837.5</v>
      </c>
      <c r="M1136" s="4">
        <v>5809.3</v>
      </c>
      <c r="N1136" s="24">
        <f>IF(AND(B1136="60",C1136="32"),(J1136/'FD Date'!$B$4*'FD Date'!$B$6+K1136),(J1136/Date!$B$4*Date!$B$6+K1136))</f>
        <v>0</v>
      </c>
      <c r="O1136" s="24">
        <f t="shared" si="100"/>
        <v>0</v>
      </c>
      <c r="P1136" s="24">
        <f>K1136/Date!$B$2*Date!$B$3+K1136</f>
        <v>0</v>
      </c>
      <c r="Q1136" s="24">
        <f>J1136*Date!$B$3+K1136</f>
        <v>0</v>
      </c>
      <c r="R1136" s="24">
        <f t="shared" si="101"/>
        <v>0</v>
      </c>
      <c r="S1136" s="24">
        <f>J1136/2*Date!$B$7+K1136</f>
        <v>0</v>
      </c>
      <c r="T1136" s="24">
        <f t="shared" si="102"/>
        <v>0</v>
      </c>
      <c r="U1136" s="24">
        <f t="shared" si="103"/>
        <v>0</v>
      </c>
      <c r="V1136" s="4">
        <v>0</v>
      </c>
      <c r="W1136" s="4"/>
      <c r="X1136" s="28" t="str">
        <f t="shared" si="104"/>
        <v>CHOOSE FORMULA</v>
      </c>
      <c r="Y1136" s="4"/>
      <c r="Z1136" s="4">
        <v>0</v>
      </c>
    </row>
    <row r="1137" spans="1:26">
      <c r="A1137" s="1" t="s">
        <v>6</v>
      </c>
      <c r="B1137" s="1" t="s">
        <v>516</v>
      </c>
      <c r="C1137" s="1" t="s">
        <v>543</v>
      </c>
      <c r="D1137" s="1" t="s">
        <v>331</v>
      </c>
      <c r="E1137" s="1" t="s">
        <v>340</v>
      </c>
      <c r="F1137" s="1" t="s">
        <v>341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769.78</v>
      </c>
      <c r="M1137" s="4">
        <v>1601.13</v>
      </c>
      <c r="N1137" s="24">
        <f>IF(AND(B1137="60",C1137="32"),(J1137/'FD Date'!$B$4*'FD Date'!$B$6+K1137),(J1137/Date!$B$4*Date!$B$6+K1137))</f>
        <v>0</v>
      </c>
      <c r="O1137" s="24">
        <f t="shared" si="100"/>
        <v>0</v>
      </c>
      <c r="P1137" s="24">
        <f>K1137/Date!$B$2*Date!$B$3+K1137</f>
        <v>0</v>
      </c>
      <c r="Q1137" s="24">
        <f>J1137*Date!$B$3+K1137</f>
        <v>0</v>
      </c>
      <c r="R1137" s="24">
        <f t="shared" si="101"/>
        <v>0</v>
      </c>
      <c r="S1137" s="24">
        <f>J1137/2*Date!$B$7+K1137</f>
        <v>0</v>
      </c>
      <c r="T1137" s="24">
        <f t="shared" si="102"/>
        <v>0</v>
      </c>
      <c r="U1137" s="24">
        <f t="shared" si="103"/>
        <v>0</v>
      </c>
      <c r="V1137" s="4">
        <v>0</v>
      </c>
      <c r="W1137" s="4"/>
      <c r="X1137" s="28" t="str">
        <f t="shared" si="104"/>
        <v>CHOOSE FORMULA</v>
      </c>
      <c r="Y1137" s="4"/>
      <c r="Z1137" s="4">
        <v>0</v>
      </c>
    </row>
    <row r="1138" spans="1:26">
      <c r="A1138" s="1" t="s">
        <v>6</v>
      </c>
      <c r="B1138" s="1" t="s">
        <v>516</v>
      </c>
      <c r="C1138" s="1" t="s">
        <v>543</v>
      </c>
      <c r="D1138" s="1" t="s">
        <v>342</v>
      </c>
      <c r="E1138" s="1" t="s">
        <v>8</v>
      </c>
      <c r="F1138" s="1" t="s">
        <v>343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24">
        <f>IF(AND(B1138="60",C1138="32"),(J1138/'FD Date'!$B$4*'FD Date'!$B$6+K1138),(J1138/Date!$B$4*Date!$B$6+K1138))</f>
        <v>0</v>
      </c>
      <c r="O1138" s="24">
        <f t="shared" si="100"/>
        <v>0</v>
      </c>
      <c r="P1138" s="24">
        <f>K1138/Date!$B$2*Date!$B$3+K1138</f>
        <v>0</v>
      </c>
      <c r="Q1138" s="24">
        <f>J1138*Date!$B$3+K1138</f>
        <v>0</v>
      </c>
      <c r="R1138" s="24">
        <f t="shared" si="101"/>
        <v>0</v>
      </c>
      <c r="S1138" s="24">
        <f>J1138/2*Date!$B$7+K1138</f>
        <v>0</v>
      </c>
      <c r="T1138" s="24">
        <f t="shared" si="102"/>
        <v>0</v>
      </c>
      <c r="U1138" s="24">
        <f t="shared" si="103"/>
        <v>0</v>
      </c>
      <c r="V1138" s="4">
        <v>0</v>
      </c>
      <c r="W1138" s="4"/>
      <c r="X1138" s="28" t="str">
        <f t="shared" si="104"/>
        <v>CHOOSE FORMULA</v>
      </c>
      <c r="Y1138" s="4"/>
      <c r="Z1138" s="4">
        <v>0</v>
      </c>
    </row>
    <row r="1139" spans="1:26">
      <c r="A1139" s="1" t="s">
        <v>6</v>
      </c>
      <c r="B1139" s="1" t="s">
        <v>516</v>
      </c>
      <c r="C1139" s="1" t="s">
        <v>543</v>
      </c>
      <c r="D1139" s="1" t="s">
        <v>342</v>
      </c>
      <c r="E1139" s="1" t="s">
        <v>13</v>
      </c>
      <c r="F1139" s="1" t="s">
        <v>344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28648.63</v>
      </c>
      <c r="M1139" s="4">
        <v>61487.07</v>
      </c>
      <c r="N1139" s="24">
        <f>IF(AND(B1139="60",C1139="32"),(J1139/'FD Date'!$B$4*'FD Date'!$B$6+K1139),(J1139/Date!$B$4*Date!$B$6+K1139))</f>
        <v>0</v>
      </c>
      <c r="O1139" s="24">
        <f t="shared" si="100"/>
        <v>0</v>
      </c>
      <c r="P1139" s="24">
        <f>K1139/Date!$B$2*Date!$B$3+K1139</f>
        <v>0</v>
      </c>
      <c r="Q1139" s="24">
        <f>J1139*Date!$B$3+K1139</f>
        <v>0</v>
      </c>
      <c r="R1139" s="24">
        <f t="shared" si="101"/>
        <v>0</v>
      </c>
      <c r="S1139" s="24">
        <f>J1139/2*Date!$B$7+K1139</f>
        <v>0</v>
      </c>
      <c r="T1139" s="24">
        <f t="shared" si="102"/>
        <v>0</v>
      </c>
      <c r="U1139" s="24">
        <f t="shared" si="103"/>
        <v>0</v>
      </c>
      <c r="V1139" s="4">
        <v>0</v>
      </c>
      <c r="W1139" s="4"/>
      <c r="X1139" s="28" t="str">
        <f t="shared" si="104"/>
        <v>CHOOSE FORMULA</v>
      </c>
      <c r="Y1139" s="4"/>
      <c r="Z1139" s="4">
        <v>0</v>
      </c>
    </row>
    <row r="1140" spans="1:26">
      <c r="A1140" s="1" t="s">
        <v>6</v>
      </c>
      <c r="B1140" s="1" t="s">
        <v>516</v>
      </c>
      <c r="C1140" s="1" t="s">
        <v>543</v>
      </c>
      <c r="D1140" s="1" t="s">
        <v>345</v>
      </c>
      <c r="E1140" s="1" t="s">
        <v>8</v>
      </c>
      <c r="F1140" s="1" t="s">
        <v>346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24">
        <f>IF(AND(B1140="60",C1140="32"),(J1140/'FD Date'!$B$4*'FD Date'!$B$6+K1140),(J1140/Date!$B$4*Date!$B$6+K1140))</f>
        <v>0</v>
      </c>
      <c r="O1140" s="24">
        <f t="shared" si="100"/>
        <v>0</v>
      </c>
      <c r="P1140" s="24">
        <f>K1140/Date!$B$2*Date!$B$3+K1140</f>
        <v>0</v>
      </c>
      <c r="Q1140" s="24">
        <f>J1140*Date!$B$3+K1140</f>
        <v>0</v>
      </c>
      <c r="R1140" s="24">
        <f t="shared" si="101"/>
        <v>0</v>
      </c>
      <c r="S1140" s="24">
        <f>J1140/2*Date!$B$7+K1140</f>
        <v>0</v>
      </c>
      <c r="T1140" s="24">
        <f t="shared" si="102"/>
        <v>0</v>
      </c>
      <c r="U1140" s="24">
        <f t="shared" si="103"/>
        <v>0</v>
      </c>
      <c r="V1140" s="4">
        <v>0</v>
      </c>
      <c r="W1140" s="4"/>
      <c r="X1140" s="28" t="str">
        <f t="shared" si="104"/>
        <v>CHOOSE FORMULA</v>
      </c>
      <c r="Y1140" s="4"/>
      <c r="Z1140" s="4">
        <v>0</v>
      </c>
    </row>
    <row r="1141" spans="1:26">
      <c r="A1141" s="1" t="s">
        <v>6</v>
      </c>
      <c r="B1141" s="1" t="s">
        <v>516</v>
      </c>
      <c r="C1141" s="1" t="s">
        <v>543</v>
      </c>
      <c r="D1141" s="1" t="s">
        <v>347</v>
      </c>
      <c r="E1141" s="1" t="s">
        <v>8</v>
      </c>
      <c r="F1141" s="1" t="s">
        <v>348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4">
        <v>3560.6</v>
      </c>
      <c r="M1141" s="4">
        <v>4981.84</v>
      </c>
      <c r="N1141" s="24">
        <f>IF(AND(B1141="60",C1141="32"),(J1141/'FD Date'!$B$4*'FD Date'!$B$6+K1141),(J1141/Date!$B$4*Date!$B$6+K1141))</f>
        <v>0</v>
      </c>
      <c r="O1141" s="24">
        <f t="shared" si="100"/>
        <v>0</v>
      </c>
      <c r="P1141" s="24">
        <f>K1141/Date!$B$2*Date!$B$3+K1141</f>
        <v>0</v>
      </c>
      <c r="Q1141" s="24">
        <f>J1141*Date!$B$3+K1141</f>
        <v>0</v>
      </c>
      <c r="R1141" s="24">
        <f t="shared" si="101"/>
        <v>0</v>
      </c>
      <c r="S1141" s="24">
        <f>J1141/2*Date!$B$7+K1141</f>
        <v>0</v>
      </c>
      <c r="T1141" s="24">
        <f t="shared" si="102"/>
        <v>0</v>
      </c>
      <c r="U1141" s="24">
        <f t="shared" si="103"/>
        <v>0</v>
      </c>
      <c r="V1141" s="4">
        <v>0</v>
      </c>
      <c r="W1141" s="4"/>
      <c r="X1141" s="28" t="str">
        <f t="shared" si="104"/>
        <v>CHOOSE FORMULA</v>
      </c>
      <c r="Y1141" s="4"/>
      <c r="Z1141" s="4">
        <v>0</v>
      </c>
    </row>
    <row r="1142" spans="1:26">
      <c r="A1142" s="1" t="s">
        <v>6</v>
      </c>
      <c r="B1142" s="1" t="s">
        <v>516</v>
      </c>
      <c r="C1142" s="1" t="s">
        <v>543</v>
      </c>
      <c r="D1142" s="1" t="s">
        <v>349</v>
      </c>
      <c r="E1142" s="1" t="s">
        <v>8</v>
      </c>
      <c r="F1142" s="1" t="s">
        <v>350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576</v>
      </c>
      <c r="M1142" s="4">
        <v>1008</v>
      </c>
      <c r="N1142" s="24">
        <f>IF(AND(B1142="60",C1142="32"),(J1142/'FD Date'!$B$4*'FD Date'!$B$6+K1142),(J1142/Date!$B$4*Date!$B$6+K1142))</f>
        <v>0</v>
      </c>
      <c r="O1142" s="24">
        <f t="shared" si="100"/>
        <v>0</v>
      </c>
      <c r="P1142" s="24">
        <f>K1142/Date!$B$2*Date!$B$3+K1142</f>
        <v>0</v>
      </c>
      <c r="Q1142" s="24">
        <f>J1142*Date!$B$3+K1142</f>
        <v>0</v>
      </c>
      <c r="R1142" s="24">
        <f t="shared" si="101"/>
        <v>0</v>
      </c>
      <c r="S1142" s="24">
        <f>J1142/2*Date!$B$7+K1142</f>
        <v>0</v>
      </c>
      <c r="T1142" s="24">
        <f t="shared" si="102"/>
        <v>0</v>
      </c>
      <c r="U1142" s="24">
        <f t="shared" si="103"/>
        <v>0</v>
      </c>
      <c r="V1142" s="4">
        <v>0</v>
      </c>
      <c r="W1142" s="4"/>
      <c r="X1142" s="28" t="str">
        <f t="shared" si="104"/>
        <v>CHOOSE FORMULA</v>
      </c>
      <c r="Y1142" s="4"/>
      <c r="Z1142" s="4">
        <v>0</v>
      </c>
    </row>
    <row r="1143" spans="1:26">
      <c r="A1143" s="1" t="s">
        <v>6</v>
      </c>
      <c r="B1143" s="1" t="s">
        <v>516</v>
      </c>
      <c r="C1143" s="1" t="s">
        <v>543</v>
      </c>
      <c r="D1143" s="1" t="s">
        <v>351</v>
      </c>
      <c r="E1143" s="1" t="s">
        <v>8</v>
      </c>
      <c r="F1143" s="1" t="s">
        <v>352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2908.93</v>
      </c>
      <c r="M1143" s="4">
        <v>5840.68</v>
      </c>
      <c r="N1143" s="24">
        <f>IF(AND(B1143="60",C1143="32"),(J1143/'FD Date'!$B$4*'FD Date'!$B$6+K1143),(J1143/Date!$B$4*Date!$B$6+K1143))</f>
        <v>0</v>
      </c>
      <c r="O1143" s="24">
        <f t="shared" si="100"/>
        <v>0</v>
      </c>
      <c r="P1143" s="24">
        <f>K1143/Date!$B$2*Date!$B$3+K1143</f>
        <v>0</v>
      </c>
      <c r="Q1143" s="24">
        <f>J1143*Date!$B$3+K1143</f>
        <v>0</v>
      </c>
      <c r="R1143" s="24">
        <f t="shared" si="101"/>
        <v>0</v>
      </c>
      <c r="S1143" s="24">
        <f>J1143/2*Date!$B$7+K1143</f>
        <v>0</v>
      </c>
      <c r="T1143" s="24">
        <f t="shared" si="102"/>
        <v>0</v>
      </c>
      <c r="U1143" s="24">
        <f t="shared" si="103"/>
        <v>0</v>
      </c>
      <c r="V1143" s="4">
        <v>0</v>
      </c>
      <c r="W1143" s="4"/>
      <c r="X1143" s="28" t="str">
        <f t="shared" si="104"/>
        <v>CHOOSE FORMULA</v>
      </c>
      <c r="Y1143" s="4"/>
      <c r="Z1143" s="4">
        <v>0</v>
      </c>
    </row>
    <row r="1144" spans="1:26">
      <c r="A1144" s="1" t="s">
        <v>6</v>
      </c>
      <c r="B1144" s="1" t="s">
        <v>516</v>
      </c>
      <c r="C1144" s="1" t="s">
        <v>543</v>
      </c>
      <c r="D1144" s="1" t="s">
        <v>355</v>
      </c>
      <c r="E1144" s="1" t="s">
        <v>8</v>
      </c>
      <c r="F1144" s="1" t="s">
        <v>356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406.9</v>
      </c>
      <c r="M1144" s="4">
        <v>805.19</v>
      </c>
      <c r="N1144" s="24">
        <f>IF(AND(B1144="60",C1144="32"),(J1144/'FD Date'!$B$4*'FD Date'!$B$6+K1144),(J1144/Date!$B$4*Date!$B$6+K1144))</f>
        <v>0</v>
      </c>
      <c r="O1144" s="24">
        <f t="shared" si="100"/>
        <v>0</v>
      </c>
      <c r="P1144" s="24">
        <f>K1144/Date!$B$2*Date!$B$3+K1144</f>
        <v>0</v>
      </c>
      <c r="Q1144" s="24">
        <f>J1144*Date!$B$3+K1144</f>
        <v>0</v>
      </c>
      <c r="R1144" s="24">
        <f t="shared" si="101"/>
        <v>0</v>
      </c>
      <c r="S1144" s="24">
        <f>J1144/2*Date!$B$7+K1144</f>
        <v>0</v>
      </c>
      <c r="T1144" s="24">
        <f t="shared" si="102"/>
        <v>0</v>
      </c>
      <c r="U1144" s="24">
        <f t="shared" si="103"/>
        <v>0</v>
      </c>
      <c r="V1144" s="4">
        <v>0</v>
      </c>
      <c r="W1144" s="4"/>
      <c r="X1144" s="28" t="str">
        <f t="shared" si="104"/>
        <v>CHOOSE FORMULA</v>
      </c>
      <c r="Y1144" s="4"/>
      <c r="Z1144" s="4">
        <v>0</v>
      </c>
    </row>
    <row r="1145" spans="1:26">
      <c r="A1145" s="1" t="s">
        <v>6</v>
      </c>
      <c r="B1145" s="1" t="s">
        <v>516</v>
      </c>
      <c r="C1145" s="1" t="s">
        <v>543</v>
      </c>
      <c r="D1145" s="1" t="s">
        <v>359</v>
      </c>
      <c r="E1145" s="1" t="s">
        <v>8</v>
      </c>
      <c r="F1145" s="1" t="s">
        <v>360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4">
        <v>6750</v>
      </c>
      <c r="M1145" s="4">
        <v>6750</v>
      </c>
      <c r="N1145" s="24">
        <f>IF(AND(B1145="60",C1145="32"),(J1145/'FD Date'!$B$4*'FD Date'!$B$6+K1145),(J1145/Date!$B$4*Date!$B$6+K1145))</f>
        <v>0</v>
      </c>
      <c r="O1145" s="24">
        <f t="shared" si="100"/>
        <v>0</v>
      </c>
      <c r="P1145" s="24">
        <f>K1145/Date!$B$2*Date!$B$3+K1145</f>
        <v>0</v>
      </c>
      <c r="Q1145" s="24">
        <f>J1145*Date!$B$3+K1145</f>
        <v>0</v>
      </c>
      <c r="R1145" s="24">
        <f t="shared" si="101"/>
        <v>0</v>
      </c>
      <c r="S1145" s="24">
        <f>J1145/2*Date!$B$7+K1145</f>
        <v>0</v>
      </c>
      <c r="T1145" s="24">
        <f t="shared" si="102"/>
        <v>0</v>
      </c>
      <c r="U1145" s="24">
        <f t="shared" si="103"/>
        <v>0</v>
      </c>
      <c r="V1145" s="4">
        <v>0</v>
      </c>
      <c r="W1145" s="4"/>
      <c r="X1145" s="28" t="str">
        <f t="shared" si="104"/>
        <v>CHOOSE FORMULA</v>
      </c>
      <c r="Y1145" s="4"/>
      <c r="Z1145" s="4">
        <v>0</v>
      </c>
    </row>
    <row r="1146" spans="1:26">
      <c r="A1146" s="1" t="s">
        <v>6</v>
      </c>
      <c r="B1146" s="1" t="s">
        <v>516</v>
      </c>
      <c r="C1146" s="1" t="s">
        <v>543</v>
      </c>
      <c r="D1146" s="1" t="s">
        <v>284</v>
      </c>
      <c r="E1146" s="1" t="s">
        <v>8</v>
      </c>
      <c r="F1146" s="1" t="s">
        <v>285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24">
        <f>IF(AND(B1146="60",C1146="32"),(J1146/'FD Date'!$B$4*'FD Date'!$B$6+K1146),(J1146/Date!$B$4*Date!$B$6+K1146))</f>
        <v>0</v>
      </c>
      <c r="O1146" s="24">
        <f t="shared" si="100"/>
        <v>0</v>
      </c>
      <c r="P1146" s="24">
        <f>K1146/Date!$B$2*Date!$B$3+K1146</f>
        <v>0</v>
      </c>
      <c r="Q1146" s="24">
        <f>J1146*Date!$B$3+K1146</f>
        <v>0</v>
      </c>
      <c r="R1146" s="24">
        <f t="shared" si="101"/>
        <v>0</v>
      </c>
      <c r="S1146" s="24">
        <f>J1146/2*Date!$B$7+K1146</f>
        <v>0</v>
      </c>
      <c r="T1146" s="24">
        <f t="shared" si="102"/>
        <v>0</v>
      </c>
      <c r="U1146" s="24">
        <f t="shared" si="103"/>
        <v>0</v>
      </c>
      <c r="V1146" s="4">
        <v>0</v>
      </c>
      <c r="W1146" s="4"/>
      <c r="X1146" s="28" t="str">
        <f t="shared" si="104"/>
        <v>CHOOSE FORMULA</v>
      </c>
      <c r="Y1146" s="4"/>
      <c r="Z1146" s="4">
        <v>0</v>
      </c>
    </row>
    <row r="1147" spans="1:26">
      <c r="A1147" s="1" t="s">
        <v>6</v>
      </c>
      <c r="B1147" s="1" t="s">
        <v>516</v>
      </c>
      <c r="C1147" s="1" t="s">
        <v>543</v>
      </c>
      <c r="D1147" s="1" t="s">
        <v>363</v>
      </c>
      <c r="E1147" s="1" t="s">
        <v>8</v>
      </c>
      <c r="F1147" s="1" t="s">
        <v>364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v>55.05</v>
      </c>
      <c r="M1147" s="4">
        <v>5431.46</v>
      </c>
      <c r="N1147" s="24">
        <f>IF(AND(B1147="60",C1147="32"),(J1147/'FD Date'!$B$4*'FD Date'!$B$6+K1147),(J1147/Date!$B$4*Date!$B$6+K1147))</f>
        <v>0</v>
      </c>
      <c r="O1147" s="24">
        <f t="shared" si="100"/>
        <v>0</v>
      </c>
      <c r="P1147" s="24">
        <f>K1147/Date!$B$2*Date!$B$3+K1147</f>
        <v>0</v>
      </c>
      <c r="Q1147" s="24">
        <f>J1147*Date!$B$3+K1147</f>
        <v>0</v>
      </c>
      <c r="R1147" s="24">
        <f t="shared" si="101"/>
        <v>0</v>
      </c>
      <c r="S1147" s="24">
        <f>J1147/2*Date!$B$7+K1147</f>
        <v>0</v>
      </c>
      <c r="T1147" s="24">
        <f t="shared" si="102"/>
        <v>0</v>
      </c>
      <c r="U1147" s="24">
        <f t="shared" si="103"/>
        <v>0</v>
      </c>
      <c r="V1147" s="4">
        <v>0</v>
      </c>
      <c r="W1147" s="4"/>
      <c r="X1147" s="28" t="str">
        <f t="shared" si="104"/>
        <v>CHOOSE FORMULA</v>
      </c>
      <c r="Y1147" s="4"/>
      <c r="Z1147" s="4">
        <v>0</v>
      </c>
    </row>
    <row r="1148" spans="1:26">
      <c r="A1148" s="1" t="s">
        <v>6</v>
      </c>
      <c r="B1148" s="1" t="s">
        <v>516</v>
      </c>
      <c r="C1148" s="1" t="s">
        <v>543</v>
      </c>
      <c r="D1148" s="1" t="s">
        <v>365</v>
      </c>
      <c r="E1148" s="1" t="s">
        <v>8</v>
      </c>
      <c r="F1148" s="1" t="s">
        <v>366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14276.02</v>
      </c>
      <c r="M1148" s="4">
        <v>24840.41</v>
      </c>
      <c r="N1148" s="24">
        <f>IF(AND(B1148="60",C1148="32"),(J1148/'FD Date'!$B$4*'FD Date'!$B$6+K1148),(J1148/Date!$B$4*Date!$B$6+K1148))</f>
        <v>0</v>
      </c>
      <c r="O1148" s="24">
        <f t="shared" si="100"/>
        <v>0</v>
      </c>
      <c r="P1148" s="24">
        <f>K1148/Date!$B$2*Date!$B$3+K1148</f>
        <v>0</v>
      </c>
      <c r="Q1148" s="24">
        <f>J1148*Date!$B$3+K1148</f>
        <v>0</v>
      </c>
      <c r="R1148" s="24">
        <f t="shared" si="101"/>
        <v>0</v>
      </c>
      <c r="S1148" s="24">
        <f>J1148/2*Date!$B$7+K1148</f>
        <v>0</v>
      </c>
      <c r="T1148" s="24">
        <f t="shared" si="102"/>
        <v>0</v>
      </c>
      <c r="U1148" s="24">
        <f t="shared" si="103"/>
        <v>0</v>
      </c>
      <c r="V1148" s="4">
        <v>0</v>
      </c>
      <c r="W1148" s="4"/>
      <c r="X1148" s="28" t="str">
        <f t="shared" si="104"/>
        <v>CHOOSE FORMULA</v>
      </c>
      <c r="Y1148" s="4"/>
      <c r="Z1148" s="4">
        <v>0</v>
      </c>
    </row>
    <row r="1149" spans="1:26">
      <c r="A1149" s="1" t="s">
        <v>6</v>
      </c>
      <c r="B1149" s="1" t="s">
        <v>516</v>
      </c>
      <c r="C1149" s="1" t="s">
        <v>543</v>
      </c>
      <c r="D1149" s="1" t="s">
        <v>367</v>
      </c>
      <c r="E1149" s="1" t="s">
        <v>8</v>
      </c>
      <c r="F1149" s="1" t="s">
        <v>368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4805</v>
      </c>
      <c r="M1149" s="4">
        <v>5674.94</v>
      </c>
      <c r="N1149" s="24">
        <f>IF(AND(B1149="60",C1149="32"),(J1149/'FD Date'!$B$4*'FD Date'!$B$6+K1149),(J1149/Date!$B$4*Date!$B$6+K1149))</f>
        <v>0</v>
      </c>
      <c r="O1149" s="24">
        <f t="shared" si="100"/>
        <v>0</v>
      </c>
      <c r="P1149" s="24">
        <f>K1149/Date!$B$2*Date!$B$3+K1149</f>
        <v>0</v>
      </c>
      <c r="Q1149" s="24">
        <f>J1149*Date!$B$3+K1149</f>
        <v>0</v>
      </c>
      <c r="R1149" s="24">
        <f t="shared" si="101"/>
        <v>0</v>
      </c>
      <c r="S1149" s="24">
        <f>J1149/2*Date!$B$7+K1149</f>
        <v>0</v>
      </c>
      <c r="T1149" s="24">
        <f t="shared" si="102"/>
        <v>0</v>
      </c>
      <c r="U1149" s="24">
        <f t="shared" si="103"/>
        <v>0</v>
      </c>
      <c r="V1149" s="4">
        <v>0</v>
      </c>
      <c r="W1149" s="4"/>
      <c r="X1149" s="28" t="str">
        <f t="shared" si="104"/>
        <v>CHOOSE FORMULA</v>
      </c>
      <c r="Y1149" s="4"/>
      <c r="Z1149" s="4">
        <v>0</v>
      </c>
    </row>
    <row r="1150" spans="1:26">
      <c r="A1150" s="1" t="s">
        <v>6</v>
      </c>
      <c r="B1150" s="1" t="s">
        <v>516</v>
      </c>
      <c r="C1150" s="1" t="s">
        <v>543</v>
      </c>
      <c r="D1150" s="1" t="s">
        <v>375</v>
      </c>
      <c r="E1150" s="1" t="s">
        <v>8</v>
      </c>
      <c r="F1150" s="1" t="s">
        <v>376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v>4157.07</v>
      </c>
      <c r="M1150" s="4">
        <v>7696.53</v>
      </c>
      <c r="N1150" s="24">
        <f>IF(AND(B1150="60",C1150="32"),(J1150/'FD Date'!$B$4*'FD Date'!$B$6+K1150),(J1150/Date!$B$4*Date!$B$6+K1150))</f>
        <v>0</v>
      </c>
      <c r="O1150" s="24">
        <f t="shared" si="100"/>
        <v>0</v>
      </c>
      <c r="P1150" s="24">
        <f>K1150/Date!$B$2*Date!$B$3+K1150</f>
        <v>0</v>
      </c>
      <c r="Q1150" s="24">
        <f>J1150*Date!$B$3+K1150</f>
        <v>0</v>
      </c>
      <c r="R1150" s="24">
        <f t="shared" si="101"/>
        <v>0</v>
      </c>
      <c r="S1150" s="24">
        <f>J1150/2*Date!$B$7+K1150</f>
        <v>0</v>
      </c>
      <c r="T1150" s="24">
        <f t="shared" si="102"/>
        <v>0</v>
      </c>
      <c r="U1150" s="24">
        <f t="shared" si="103"/>
        <v>0</v>
      </c>
      <c r="V1150" s="4">
        <v>0</v>
      </c>
      <c r="W1150" s="4"/>
      <c r="X1150" s="28" t="str">
        <f t="shared" si="104"/>
        <v>CHOOSE FORMULA</v>
      </c>
      <c r="Y1150" s="4"/>
      <c r="Z1150" s="4">
        <v>0</v>
      </c>
    </row>
    <row r="1151" spans="1:26">
      <c r="A1151" s="1" t="s">
        <v>6</v>
      </c>
      <c r="B1151" s="1" t="s">
        <v>516</v>
      </c>
      <c r="C1151" s="1" t="s">
        <v>543</v>
      </c>
      <c r="D1151" s="1" t="s">
        <v>297</v>
      </c>
      <c r="E1151" s="1" t="s">
        <v>8</v>
      </c>
      <c r="F1151" s="1" t="s">
        <v>298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24">
        <f>IF(AND(B1151="60",C1151="32"),(J1151/'FD Date'!$B$4*'FD Date'!$B$6+K1151),(J1151/Date!$B$4*Date!$B$6+K1151))</f>
        <v>0</v>
      </c>
      <c r="O1151" s="24">
        <f t="shared" si="100"/>
        <v>0</v>
      </c>
      <c r="P1151" s="24">
        <f>K1151/Date!$B$2*Date!$B$3+K1151</f>
        <v>0</v>
      </c>
      <c r="Q1151" s="24">
        <f>J1151*Date!$B$3+K1151</f>
        <v>0</v>
      </c>
      <c r="R1151" s="24">
        <f t="shared" si="101"/>
        <v>0</v>
      </c>
      <c r="S1151" s="24">
        <f>J1151/2*Date!$B$7+K1151</f>
        <v>0</v>
      </c>
      <c r="T1151" s="24">
        <f t="shared" si="102"/>
        <v>0</v>
      </c>
      <c r="U1151" s="24">
        <f t="shared" si="103"/>
        <v>0</v>
      </c>
      <c r="V1151" s="4">
        <v>0</v>
      </c>
      <c r="W1151" s="4"/>
      <c r="X1151" s="28" t="str">
        <f t="shared" si="104"/>
        <v>CHOOSE FORMULA</v>
      </c>
      <c r="Y1151" s="4"/>
      <c r="Z1151" s="4">
        <v>0</v>
      </c>
    </row>
    <row r="1152" spans="1:26">
      <c r="A1152" s="1" t="s">
        <v>6</v>
      </c>
      <c r="B1152" s="1" t="s">
        <v>516</v>
      </c>
      <c r="C1152" s="1" t="s">
        <v>543</v>
      </c>
      <c r="D1152" s="1" t="s">
        <v>301</v>
      </c>
      <c r="E1152" s="1" t="s">
        <v>8</v>
      </c>
      <c r="F1152" s="1" t="s">
        <v>302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2052.89</v>
      </c>
      <c r="N1152" s="24">
        <f>IF(AND(B1152="60",C1152="32"),(J1152/'FD Date'!$B$4*'FD Date'!$B$6+K1152),(J1152/Date!$B$4*Date!$B$6+K1152))</f>
        <v>0</v>
      </c>
      <c r="O1152" s="24">
        <f t="shared" si="100"/>
        <v>0</v>
      </c>
      <c r="P1152" s="24">
        <f>K1152/Date!$B$2*Date!$B$3+K1152</f>
        <v>0</v>
      </c>
      <c r="Q1152" s="24">
        <f>J1152*Date!$B$3+K1152</f>
        <v>0</v>
      </c>
      <c r="R1152" s="24">
        <f t="shared" si="101"/>
        <v>0</v>
      </c>
      <c r="S1152" s="24">
        <f>J1152/2*Date!$B$7+K1152</f>
        <v>0</v>
      </c>
      <c r="T1152" s="24">
        <f t="shared" si="102"/>
        <v>0</v>
      </c>
      <c r="U1152" s="24">
        <f t="shared" si="103"/>
        <v>0</v>
      </c>
      <c r="V1152" s="4">
        <v>0</v>
      </c>
      <c r="W1152" s="4"/>
      <c r="X1152" s="28" t="str">
        <f t="shared" si="104"/>
        <v>CHOOSE FORMULA</v>
      </c>
      <c r="Y1152" s="4"/>
      <c r="Z1152" s="4">
        <v>0</v>
      </c>
    </row>
    <row r="1153" spans="1:26">
      <c r="A1153" s="1" t="s">
        <v>6</v>
      </c>
      <c r="B1153" s="1" t="s">
        <v>516</v>
      </c>
      <c r="C1153" s="1" t="s">
        <v>543</v>
      </c>
      <c r="D1153" s="1" t="s">
        <v>303</v>
      </c>
      <c r="E1153" s="1" t="s">
        <v>8</v>
      </c>
      <c r="F1153" s="1" t="s">
        <v>304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24">
        <f>IF(AND(B1153="60",C1153="32"),(J1153/'FD Date'!$B$4*'FD Date'!$B$6+K1153),(J1153/Date!$B$4*Date!$B$6+K1153))</f>
        <v>0</v>
      </c>
      <c r="O1153" s="24">
        <f t="shared" si="100"/>
        <v>0</v>
      </c>
      <c r="P1153" s="24">
        <f>K1153/Date!$B$2*Date!$B$3+K1153</f>
        <v>0</v>
      </c>
      <c r="Q1153" s="24">
        <f>J1153*Date!$B$3+K1153</f>
        <v>0</v>
      </c>
      <c r="R1153" s="24">
        <f t="shared" si="101"/>
        <v>0</v>
      </c>
      <c r="S1153" s="24">
        <f>J1153/2*Date!$B$7+K1153</f>
        <v>0</v>
      </c>
      <c r="T1153" s="24">
        <f t="shared" si="102"/>
        <v>0</v>
      </c>
      <c r="U1153" s="24">
        <f t="shared" si="103"/>
        <v>0</v>
      </c>
      <c r="V1153" s="4">
        <v>0</v>
      </c>
      <c r="W1153" s="4"/>
      <c r="X1153" s="28" t="str">
        <f t="shared" si="104"/>
        <v>CHOOSE FORMULA</v>
      </c>
      <c r="Y1153" s="4"/>
      <c r="Z1153" s="4">
        <v>0</v>
      </c>
    </row>
    <row r="1154" spans="1:26">
      <c r="A1154" s="1" t="s">
        <v>6</v>
      </c>
      <c r="B1154" s="1" t="s">
        <v>516</v>
      </c>
      <c r="C1154" s="1" t="s">
        <v>543</v>
      </c>
      <c r="D1154" s="1" t="s">
        <v>305</v>
      </c>
      <c r="E1154" s="1" t="s">
        <v>8</v>
      </c>
      <c r="F1154" s="1" t="s">
        <v>306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1425</v>
      </c>
      <c r="M1154" s="4">
        <v>1725</v>
      </c>
      <c r="N1154" s="24">
        <f>IF(AND(B1154="60",C1154="32"),(J1154/'FD Date'!$B$4*'FD Date'!$B$6+K1154),(J1154/Date!$B$4*Date!$B$6+K1154))</f>
        <v>0</v>
      </c>
      <c r="O1154" s="24">
        <f t="shared" si="100"/>
        <v>0</v>
      </c>
      <c r="P1154" s="24">
        <f>K1154/Date!$B$2*Date!$B$3+K1154</f>
        <v>0</v>
      </c>
      <c r="Q1154" s="24">
        <f>J1154*Date!$B$3+K1154</f>
        <v>0</v>
      </c>
      <c r="R1154" s="24">
        <f t="shared" si="101"/>
        <v>0</v>
      </c>
      <c r="S1154" s="24">
        <f>J1154/2*Date!$B$7+K1154</f>
        <v>0</v>
      </c>
      <c r="T1154" s="24">
        <f t="shared" si="102"/>
        <v>0</v>
      </c>
      <c r="U1154" s="24">
        <f t="shared" si="103"/>
        <v>0</v>
      </c>
      <c r="V1154" s="4">
        <v>0</v>
      </c>
      <c r="W1154" s="4"/>
      <c r="X1154" s="28" t="str">
        <f t="shared" si="104"/>
        <v>CHOOSE FORMULA</v>
      </c>
      <c r="Y1154" s="4"/>
      <c r="Z1154" s="4">
        <v>0</v>
      </c>
    </row>
    <row r="1155" spans="1:26">
      <c r="A1155" s="1" t="s">
        <v>6</v>
      </c>
      <c r="B1155" s="1" t="s">
        <v>516</v>
      </c>
      <c r="C1155" s="1" t="s">
        <v>543</v>
      </c>
      <c r="D1155" s="1" t="s">
        <v>313</v>
      </c>
      <c r="E1155" s="1" t="s">
        <v>8</v>
      </c>
      <c r="F1155" s="1" t="s">
        <v>314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24">
        <f>IF(AND(B1155="60",C1155="32"),(J1155/'FD Date'!$B$4*'FD Date'!$B$6+K1155),(J1155/Date!$B$4*Date!$B$6+K1155))</f>
        <v>0</v>
      </c>
      <c r="O1155" s="24">
        <f t="shared" ref="O1155:O1218" si="105">J1155*2</f>
        <v>0</v>
      </c>
      <c r="P1155" s="24">
        <f>K1155/Date!$B$2*Date!$B$3+K1155</f>
        <v>0</v>
      </c>
      <c r="Q1155" s="24">
        <f>J1155*Date!$B$3+K1155</f>
        <v>0</v>
      </c>
      <c r="R1155" s="24">
        <f t="shared" ref="R1155:R1218" si="106">IF(OR(L1155=0,M1155=0),0,K1155/(L1155/M1155))</f>
        <v>0</v>
      </c>
      <c r="S1155" s="24">
        <f>J1155/2*Date!$B$7+K1155</f>
        <v>0</v>
      </c>
      <c r="T1155" s="24">
        <f t="shared" ref="T1155:T1218" si="107">I1155</f>
        <v>0</v>
      </c>
      <c r="U1155" s="24">
        <f t="shared" ref="U1155:U1218" si="108">K1155</f>
        <v>0</v>
      </c>
      <c r="V1155" s="4">
        <v>0</v>
      </c>
      <c r="W1155" s="4"/>
      <c r="X1155" s="28" t="str">
        <f t="shared" ref="X1155:X1218" si="109">IF($W1155=1,($N1155+$V1155),IF($W1155=2,($O1155+$V1155), IF($W1155=3,($P1155+$V1155), IF($W1155=4,($Q1155+$V1155), IF($W1155=5,($R1155+$V1155), IF($W1155=6,($S1155+$V1155), IF($W1155=7,($T1155+$V1155), IF($W1155=8,($U1155+$V1155),"CHOOSE FORMULA"))))))))</f>
        <v>CHOOSE FORMULA</v>
      </c>
      <c r="Y1155" s="4"/>
      <c r="Z1155" s="4">
        <v>0</v>
      </c>
    </row>
    <row r="1156" spans="1:26">
      <c r="A1156" s="1" t="s">
        <v>6</v>
      </c>
      <c r="B1156" s="1" t="s">
        <v>516</v>
      </c>
      <c r="C1156" s="1" t="s">
        <v>543</v>
      </c>
      <c r="D1156" s="1" t="s">
        <v>544</v>
      </c>
      <c r="E1156" s="1" t="s">
        <v>8</v>
      </c>
      <c r="F1156" s="1" t="s">
        <v>545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24">
        <f>IF(AND(B1156="60",C1156="32"),(J1156/'FD Date'!$B$4*'FD Date'!$B$6+K1156),(J1156/Date!$B$4*Date!$B$6+K1156))</f>
        <v>0</v>
      </c>
      <c r="O1156" s="24">
        <f t="shared" si="105"/>
        <v>0</v>
      </c>
      <c r="P1156" s="24">
        <f>K1156/Date!$B$2*Date!$B$3+K1156</f>
        <v>0</v>
      </c>
      <c r="Q1156" s="24">
        <f>J1156*Date!$B$3+K1156</f>
        <v>0</v>
      </c>
      <c r="R1156" s="24">
        <f t="shared" si="106"/>
        <v>0</v>
      </c>
      <c r="S1156" s="24">
        <f>J1156/2*Date!$B$7+K1156</f>
        <v>0</v>
      </c>
      <c r="T1156" s="24">
        <f t="shared" si="107"/>
        <v>0</v>
      </c>
      <c r="U1156" s="24">
        <f t="shared" si="108"/>
        <v>0</v>
      </c>
      <c r="V1156" s="4">
        <v>0</v>
      </c>
      <c r="W1156" s="4"/>
      <c r="X1156" s="28" t="str">
        <f t="shared" si="109"/>
        <v>CHOOSE FORMULA</v>
      </c>
      <c r="Y1156" s="4"/>
      <c r="Z1156" s="4">
        <v>0</v>
      </c>
    </row>
    <row r="1157" spans="1:26">
      <c r="A1157" s="1" t="s">
        <v>6</v>
      </c>
      <c r="B1157" s="1" t="s">
        <v>516</v>
      </c>
      <c r="C1157" s="1" t="s">
        <v>543</v>
      </c>
      <c r="D1157" s="1" t="s">
        <v>414</v>
      </c>
      <c r="E1157" s="1" t="s">
        <v>13</v>
      </c>
      <c r="F1157" s="1" t="s">
        <v>416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948.43</v>
      </c>
      <c r="M1157" s="4">
        <v>948.43</v>
      </c>
      <c r="N1157" s="24">
        <f>IF(AND(B1157="60",C1157="32"),(J1157/'FD Date'!$B$4*'FD Date'!$B$6+K1157),(J1157/Date!$B$4*Date!$B$6+K1157))</f>
        <v>0</v>
      </c>
      <c r="O1157" s="24">
        <f t="shared" si="105"/>
        <v>0</v>
      </c>
      <c r="P1157" s="24">
        <f>K1157/Date!$B$2*Date!$B$3+K1157</f>
        <v>0</v>
      </c>
      <c r="Q1157" s="24">
        <f>J1157*Date!$B$3+K1157</f>
        <v>0</v>
      </c>
      <c r="R1157" s="24">
        <f t="shared" si="106"/>
        <v>0</v>
      </c>
      <c r="S1157" s="24">
        <f>J1157/2*Date!$B$7+K1157</f>
        <v>0</v>
      </c>
      <c r="T1157" s="24">
        <f t="shared" si="107"/>
        <v>0</v>
      </c>
      <c r="U1157" s="24">
        <f t="shared" si="108"/>
        <v>0</v>
      </c>
      <c r="V1157" s="4">
        <v>0</v>
      </c>
      <c r="W1157" s="4"/>
      <c r="X1157" s="28" t="str">
        <f t="shared" si="109"/>
        <v>CHOOSE FORMULA</v>
      </c>
      <c r="Y1157" s="4"/>
      <c r="Z1157" s="4">
        <v>0</v>
      </c>
    </row>
    <row r="1158" spans="1:26">
      <c r="A1158" s="1" t="s">
        <v>6</v>
      </c>
      <c r="B1158" s="1" t="s">
        <v>516</v>
      </c>
      <c r="C1158" s="1" t="s">
        <v>543</v>
      </c>
      <c r="D1158" s="1" t="s">
        <v>541</v>
      </c>
      <c r="E1158" s="1" t="s">
        <v>8</v>
      </c>
      <c r="F1158" s="1" t="s">
        <v>542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  <c r="N1158" s="24">
        <f>IF(AND(B1158="60",C1158="32"),(J1158/'FD Date'!$B$4*'FD Date'!$B$6+K1158),(J1158/Date!$B$4*Date!$B$6+K1158))</f>
        <v>0</v>
      </c>
      <c r="O1158" s="24">
        <f t="shared" si="105"/>
        <v>0</v>
      </c>
      <c r="P1158" s="24">
        <f>K1158/Date!$B$2*Date!$B$3+K1158</f>
        <v>0</v>
      </c>
      <c r="Q1158" s="24">
        <f>J1158*Date!$B$3+K1158</f>
        <v>0</v>
      </c>
      <c r="R1158" s="24">
        <f t="shared" si="106"/>
        <v>0</v>
      </c>
      <c r="S1158" s="24">
        <f>J1158/2*Date!$B$7+K1158</f>
        <v>0</v>
      </c>
      <c r="T1158" s="24">
        <f t="shared" si="107"/>
        <v>0</v>
      </c>
      <c r="U1158" s="24">
        <f t="shared" si="108"/>
        <v>0</v>
      </c>
      <c r="V1158" s="4">
        <v>0</v>
      </c>
      <c r="W1158" s="4"/>
      <c r="X1158" s="28" t="str">
        <f t="shared" si="109"/>
        <v>CHOOSE FORMULA</v>
      </c>
      <c r="Y1158" s="4"/>
      <c r="Z1158" s="4">
        <v>0</v>
      </c>
    </row>
    <row r="1159" spans="1:26">
      <c r="A1159" s="1" t="s">
        <v>6</v>
      </c>
      <c r="B1159" s="1" t="s">
        <v>516</v>
      </c>
      <c r="C1159" s="1" t="s">
        <v>543</v>
      </c>
      <c r="D1159" s="1" t="s">
        <v>417</v>
      </c>
      <c r="E1159" s="1" t="s">
        <v>13</v>
      </c>
      <c r="F1159" s="1" t="s">
        <v>419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44475.66</v>
      </c>
      <c r="M1159" s="4">
        <v>44475.66</v>
      </c>
      <c r="N1159" s="24">
        <f>IF(AND(B1159="60",C1159="32"),(J1159/'FD Date'!$B$4*'FD Date'!$B$6+K1159),(J1159/Date!$B$4*Date!$B$6+K1159))</f>
        <v>0</v>
      </c>
      <c r="O1159" s="24">
        <f t="shared" si="105"/>
        <v>0</v>
      </c>
      <c r="P1159" s="24">
        <f>K1159/Date!$B$2*Date!$B$3+K1159</f>
        <v>0</v>
      </c>
      <c r="Q1159" s="24">
        <f>J1159*Date!$B$3+K1159</f>
        <v>0</v>
      </c>
      <c r="R1159" s="24">
        <f t="shared" si="106"/>
        <v>0</v>
      </c>
      <c r="S1159" s="24">
        <f>J1159/2*Date!$B$7+K1159</f>
        <v>0</v>
      </c>
      <c r="T1159" s="24">
        <f t="shared" si="107"/>
        <v>0</v>
      </c>
      <c r="U1159" s="24">
        <f t="shared" si="108"/>
        <v>0</v>
      </c>
      <c r="V1159" s="4">
        <v>0</v>
      </c>
      <c r="W1159" s="4"/>
      <c r="X1159" s="28" t="str">
        <f t="shared" si="109"/>
        <v>CHOOSE FORMULA</v>
      </c>
      <c r="Y1159" s="4"/>
      <c r="Z1159" s="4">
        <v>0</v>
      </c>
    </row>
    <row r="1160" spans="1:26">
      <c r="A1160" s="1" t="s">
        <v>6</v>
      </c>
      <c r="B1160" s="1" t="s">
        <v>516</v>
      </c>
      <c r="C1160" s="1" t="s">
        <v>543</v>
      </c>
      <c r="D1160" s="1" t="s">
        <v>385</v>
      </c>
      <c r="E1160" s="1" t="s">
        <v>8</v>
      </c>
      <c r="F1160" s="1" t="s">
        <v>386</v>
      </c>
      <c r="G1160" s="4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70000</v>
      </c>
      <c r="M1160" s="4">
        <v>105000</v>
      </c>
      <c r="N1160" s="24">
        <f>IF(AND(B1160="60",C1160="32"),(J1160/'FD Date'!$B$4*'FD Date'!$B$6+K1160),(J1160/Date!$B$4*Date!$B$6+K1160))</f>
        <v>0</v>
      </c>
      <c r="O1160" s="24">
        <f t="shared" si="105"/>
        <v>0</v>
      </c>
      <c r="P1160" s="24">
        <f>K1160/Date!$B$2*Date!$B$3+K1160</f>
        <v>0</v>
      </c>
      <c r="Q1160" s="24">
        <f>J1160*Date!$B$3+K1160</f>
        <v>0</v>
      </c>
      <c r="R1160" s="24">
        <f t="shared" si="106"/>
        <v>0</v>
      </c>
      <c r="S1160" s="24">
        <f>J1160/2*Date!$B$7+K1160</f>
        <v>0</v>
      </c>
      <c r="T1160" s="24">
        <f t="shared" si="107"/>
        <v>0</v>
      </c>
      <c r="U1160" s="24">
        <f t="shared" si="108"/>
        <v>0</v>
      </c>
      <c r="V1160" s="4">
        <v>0</v>
      </c>
      <c r="W1160" s="4"/>
      <c r="X1160" s="28" t="str">
        <f t="shared" si="109"/>
        <v>CHOOSE FORMULA</v>
      </c>
      <c r="Y1160" s="4"/>
      <c r="Z1160" s="4">
        <v>0</v>
      </c>
    </row>
    <row r="1161" spans="1:26">
      <c r="A1161" s="1" t="s">
        <v>6</v>
      </c>
      <c r="B1161" s="1" t="s">
        <v>516</v>
      </c>
      <c r="C1161" s="1" t="s">
        <v>543</v>
      </c>
      <c r="D1161" s="1" t="s">
        <v>473</v>
      </c>
      <c r="E1161" s="1" t="s">
        <v>8</v>
      </c>
      <c r="F1161" s="1" t="s">
        <v>474</v>
      </c>
      <c r="G1161" s="4">
        <v>0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  <c r="N1161" s="24">
        <f>IF(AND(B1161="60",C1161="32"),(J1161/'FD Date'!$B$4*'FD Date'!$B$6+K1161),(J1161/Date!$B$4*Date!$B$6+K1161))</f>
        <v>0</v>
      </c>
      <c r="O1161" s="24">
        <f t="shared" si="105"/>
        <v>0</v>
      </c>
      <c r="P1161" s="24">
        <f>K1161/Date!$B$2*Date!$B$3+K1161</f>
        <v>0</v>
      </c>
      <c r="Q1161" s="24">
        <f>J1161*Date!$B$3+K1161</f>
        <v>0</v>
      </c>
      <c r="R1161" s="24">
        <f t="shared" si="106"/>
        <v>0</v>
      </c>
      <c r="S1161" s="24">
        <f>J1161/2*Date!$B$7+K1161</f>
        <v>0</v>
      </c>
      <c r="T1161" s="24">
        <f t="shared" si="107"/>
        <v>0</v>
      </c>
      <c r="U1161" s="24">
        <f t="shared" si="108"/>
        <v>0</v>
      </c>
      <c r="V1161" s="4">
        <v>0</v>
      </c>
      <c r="W1161" s="4"/>
      <c r="X1161" s="28" t="str">
        <f t="shared" si="109"/>
        <v>CHOOSE FORMULA</v>
      </c>
      <c r="Y1161" s="4"/>
      <c r="Z1161" s="4">
        <v>0</v>
      </c>
    </row>
    <row r="1162" spans="1:26">
      <c r="A1162" s="1" t="s">
        <v>6</v>
      </c>
      <c r="B1162" s="1" t="s">
        <v>516</v>
      </c>
      <c r="C1162" s="1" t="s">
        <v>543</v>
      </c>
      <c r="D1162" s="1" t="s">
        <v>475</v>
      </c>
      <c r="E1162" s="1" t="s">
        <v>8</v>
      </c>
      <c r="F1162" s="1" t="s">
        <v>476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  <c r="N1162" s="24">
        <f>IF(AND(B1162="60",C1162="32"),(J1162/'FD Date'!$B$4*'FD Date'!$B$6+K1162),(J1162/Date!$B$4*Date!$B$6+K1162))</f>
        <v>0</v>
      </c>
      <c r="O1162" s="24">
        <f t="shared" si="105"/>
        <v>0</v>
      </c>
      <c r="P1162" s="24">
        <f>K1162/Date!$B$2*Date!$B$3+K1162</f>
        <v>0</v>
      </c>
      <c r="Q1162" s="24">
        <f>J1162*Date!$B$3+K1162</f>
        <v>0</v>
      </c>
      <c r="R1162" s="24">
        <f t="shared" si="106"/>
        <v>0</v>
      </c>
      <c r="S1162" s="24">
        <f>J1162/2*Date!$B$7+K1162</f>
        <v>0</v>
      </c>
      <c r="T1162" s="24">
        <f t="shared" si="107"/>
        <v>0</v>
      </c>
      <c r="U1162" s="24">
        <f t="shared" si="108"/>
        <v>0</v>
      </c>
      <c r="V1162" s="4">
        <v>0</v>
      </c>
      <c r="W1162" s="4"/>
      <c r="X1162" s="28" t="str">
        <f t="shared" si="109"/>
        <v>CHOOSE FORMULA</v>
      </c>
      <c r="Y1162" s="4"/>
      <c r="Z1162" s="4">
        <v>0</v>
      </c>
    </row>
    <row r="1163" spans="1:26">
      <c r="A1163" s="1" t="s">
        <v>6</v>
      </c>
      <c r="B1163" s="1" t="s">
        <v>516</v>
      </c>
      <c r="C1163" s="1" t="s">
        <v>546</v>
      </c>
      <c r="D1163" s="1" t="s">
        <v>315</v>
      </c>
      <c r="E1163" s="1" t="s">
        <v>13</v>
      </c>
      <c r="F1163" s="1" t="s">
        <v>316</v>
      </c>
      <c r="G1163" s="4">
        <v>0</v>
      </c>
      <c r="H1163" s="4">
        <v>0</v>
      </c>
      <c r="I1163" s="4">
        <v>0</v>
      </c>
      <c r="J1163" s="4">
        <v>0</v>
      </c>
      <c r="K1163" s="4">
        <v>0</v>
      </c>
      <c r="L1163" s="4">
        <v>8254.4699999999993</v>
      </c>
      <c r="M1163" s="4">
        <v>9215.31</v>
      </c>
      <c r="N1163" s="24">
        <f>IF(AND(B1163="60",C1163="32"),(J1163/'FD Date'!$B$4*'FD Date'!$B$6+K1163),(J1163/Date!$B$4*Date!$B$6+K1163))</f>
        <v>0</v>
      </c>
      <c r="O1163" s="24">
        <f t="shared" si="105"/>
        <v>0</v>
      </c>
      <c r="P1163" s="24">
        <f>K1163/Date!$B$2*Date!$B$3+K1163</f>
        <v>0</v>
      </c>
      <c r="Q1163" s="24">
        <f>J1163*Date!$B$3+K1163</f>
        <v>0</v>
      </c>
      <c r="R1163" s="24">
        <f t="shared" si="106"/>
        <v>0</v>
      </c>
      <c r="S1163" s="24">
        <f>J1163/2*Date!$B$7+K1163</f>
        <v>0</v>
      </c>
      <c r="T1163" s="24">
        <f t="shared" si="107"/>
        <v>0</v>
      </c>
      <c r="U1163" s="24">
        <f t="shared" si="108"/>
        <v>0</v>
      </c>
      <c r="V1163" s="4">
        <v>0</v>
      </c>
      <c r="W1163" s="4"/>
      <c r="X1163" s="28" t="str">
        <f t="shared" si="109"/>
        <v>CHOOSE FORMULA</v>
      </c>
      <c r="Y1163" s="4"/>
      <c r="Z1163" s="4">
        <v>0</v>
      </c>
    </row>
    <row r="1164" spans="1:26">
      <c r="A1164" s="1" t="s">
        <v>6</v>
      </c>
      <c r="B1164" s="1" t="s">
        <v>516</v>
      </c>
      <c r="C1164" s="1" t="s">
        <v>546</v>
      </c>
      <c r="D1164" s="1" t="s">
        <v>318</v>
      </c>
      <c r="E1164" s="1" t="s">
        <v>8</v>
      </c>
      <c r="F1164" s="1" t="s">
        <v>319</v>
      </c>
      <c r="G1164" s="4">
        <v>0</v>
      </c>
      <c r="H1164" s="4">
        <v>0</v>
      </c>
      <c r="I1164" s="4">
        <v>0</v>
      </c>
      <c r="J1164" s="4">
        <v>0</v>
      </c>
      <c r="K1164" s="4">
        <v>0</v>
      </c>
      <c r="L1164" s="4">
        <v>383523.35</v>
      </c>
      <c r="M1164" s="4">
        <v>616919.38</v>
      </c>
      <c r="N1164" s="24">
        <f>IF(AND(B1164="60",C1164="32"),(J1164/'FD Date'!$B$4*'FD Date'!$B$6+K1164),(J1164/Date!$B$4*Date!$B$6+K1164))</f>
        <v>0</v>
      </c>
      <c r="O1164" s="24">
        <f t="shared" si="105"/>
        <v>0</v>
      </c>
      <c r="P1164" s="24">
        <f>K1164/Date!$B$2*Date!$B$3+K1164</f>
        <v>0</v>
      </c>
      <c r="Q1164" s="24">
        <f>J1164*Date!$B$3+K1164</f>
        <v>0</v>
      </c>
      <c r="R1164" s="24">
        <f t="shared" si="106"/>
        <v>0</v>
      </c>
      <c r="S1164" s="24">
        <f>J1164/2*Date!$B$7+K1164</f>
        <v>0</v>
      </c>
      <c r="T1164" s="24">
        <f t="shared" si="107"/>
        <v>0</v>
      </c>
      <c r="U1164" s="24">
        <f t="shared" si="108"/>
        <v>0</v>
      </c>
      <c r="V1164" s="4">
        <v>0</v>
      </c>
      <c r="W1164" s="4"/>
      <c r="X1164" s="28" t="str">
        <f t="shared" si="109"/>
        <v>CHOOSE FORMULA</v>
      </c>
      <c r="Y1164" s="4"/>
      <c r="Z1164" s="4">
        <v>0</v>
      </c>
    </row>
    <row r="1165" spans="1:26">
      <c r="A1165" s="1" t="s">
        <v>6</v>
      </c>
      <c r="B1165" s="1" t="s">
        <v>516</v>
      </c>
      <c r="C1165" s="1" t="s">
        <v>546</v>
      </c>
      <c r="D1165" s="1" t="s">
        <v>318</v>
      </c>
      <c r="E1165" s="1" t="s">
        <v>80</v>
      </c>
      <c r="F1165" s="1" t="s">
        <v>322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10108.91</v>
      </c>
      <c r="M1165" s="4">
        <v>16345.68</v>
      </c>
      <c r="N1165" s="24">
        <f>IF(AND(B1165="60",C1165="32"),(J1165/'FD Date'!$B$4*'FD Date'!$B$6+K1165),(J1165/Date!$B$4*Date!$B$6+K1165))</f>
        <v>0</v>
      </c>
      <c r="O1165" s="24">
        <f t="shared" si="105"/>
        <v>0</v>
      </c>
      <c r="P1165" s="24">
        <f>K1165/Date!$B$2*Date!$B$3+K1165</f>
        <v>0</v>
      </c>
      <c r="Q1165" s="24">
        <f>J1165*Date!$B$3+K1165</f>
        <v>0</v>
      </c>
      <c r="R1165" s="24">
        <f t="shared" si="106"/>
        <v>0</v>
      </c>
      <c r="S1165" s="24">
        <f>J1165/2*Date!$B$7+K1165</f>
        <v>0</v>
      </c>
      <c r="T1165" s="24">
        <f t="shared" si="107"/>
        <v>0</v>
      </c>
      <c r="U1165" s="24">
        <f t="shared" si="108"/>
        <v>0</v>
      </c>
      <c r="V1165" s="4">
        <v>0</v>
      </c>
      <c r="W1165" s="4"/>
      <c r="X1165" s="28" t="str">
        <f t="shared" si="109"/>
        <v>CHOOSE FORMULA</v>
      </c>
      <c r="Y1165" s="4"/>
      <c r="Z1165" s="4">
        <v>0</v>
      </c>
    </row>
    <row r="1166" spans="1:26">
      <c r="A1166" s="1" t="s">
        <v>6</v>
      </c>
      <c r="B1166" s="1" t="s">
        <v>516</v>
      </c>
      <c r="C1166" s="1" t="s">
        <v>546</v>
      </c>
      <c r="D1166" s="1" t="s">
        <v>318</v>
      </c>
      <c r="E1166" s="1" t="s">
        <v>82</v>
      </c>
      <c r="F1166" s="1" t="s">
        <v>523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24">
        <f>IF(AND(B1166="60",C1166="32"),(J1166/'FD Date'!$B$4*'FD Date'!$B$6+K1166),(J1166/Date!$B$4*Date!$B$6+K1166))</f>
        <v>0</v>
      </c>
      <c r="O1166" s="24">
        <f t="shared" si="105"/>
        <v>0</v>
      </c>
      <c r="P1166" s="24">
        <f>K1166/Date!$B$2*Date!$B$3+K1166</f>
        <v>0</v>
      </c>
      <c r="Q1166" s="24">
        <f>J1166*Date!$B$3+K1166</f>
        <v>0</v>
      </c>
      <c r="R1166" s="24">
        <f t="shared" si="106"/>
        <v>0</v>
      </c>
      <c r="S1166" s="24">
        <f>J1166/2*Date!$B$7+K1166</f>
        <v>0</v>
      </c>
      <c r="T1166" s="24">
        <f t="shared" si="107"/>
        <v>0</v>
      </c>
      <c r="U1166" s="24">
        <f t="shared" si="108"/>
        <v>0</v>
      </c>
      <c r="V1166" s="4">
        <v>0</v>
      </c>
      <c r="W1166" s="4"/>
      <c r="X1166" s="28" t="str">
        <f t="shared" si="109"/>
        <v>CHOOSE FORMULA</v>
      </c>
      <c r="Y1166" s="4"/>
      <c r="Z1166" s="4">
        <v>0</v>
      </c>
    </row>
    <row r="1167" spans="1:26">
      <c r="A1167" s="1" t="s">
        <v>6</v>
      </c>
      <c r="B1167" s="1" t="s">
        <v>516</v>
      </c>
      <c r="C1167" s="1" t="s">
        <v>546</v>
      </c>
      <c r="D1167" s="1" t="s">
        <v>318</v>
      </c>
      <c r="E1167" s="1" t="s">
        <v>524</v>
      </c>
      <c r="F1167" s="1" t="s">
        <v>525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1102.8900000000001</v>
      </c>
      <c r="M1167" s="4">
        <v>1790.34</v>
      </c>
      <c r="N1167" s="24">
        <f>IF(AND(B1167="60",C1167="32"),(J1167/'FD Date'!$B$4*'FD Date'!$B$6+K1167),(J1167/Date!$B$4*Date!$B$6+K1167))</f>
        <v>0</v>
      </c>
      <c r="O1167" s="24">
        <f t="shared" si="105"/>
        <v>0</v>
      </c>
      <c r="P1167" s="24">
        <f>K1167/Date!$B$2*Date!$B$3+K1167</f>
        <v>0</v>
      </c>
      <c r="Q1167" s="24">
        <f>J1167*Date!$B$3+K1167</f>
        <v>0</v>
      </c>
      <c r="R1167" s="24">
        <f t="shared" si="106"/>
        <v>0</v>
      </c>
      <c r="S1167" s="24">
        <f>J1167/2*Date!$B$7+K1167</f>
        <v>0</v>
      </c>
      <c r="T1167" s="24">
        <f t="shared" si="107"/>
        <v>0</v>
      </c>
      <c r="U1167" s="24">
        <f t="shared" si="108"/>
        <v>0</v>
      </c>
      <c r="V1167" s="4">
        <v>0</v>
      </c>
      <c r="W1167" s="4"/>
      <c r="X1167" s="28" t="str">
        <f t="shared" si="109"/>
        <v>CHOOSE FORMULA</v>
      </c>
      <c r="Y1167" s="4"/>
      <c r="Z1167" s="4">
        <v>0</v>
      </c>
    </row>
    <row r="1168" spans="1:26">
      <c r="A1168" s="1" t="s">
        <v>6</v>
      </c>
      <c r="B1168" s="1" t="s">
        <v>516</v>
      </c>
      <c r="C1168" s="1" t="s">
        <v>546</v>
      </c>
      <c r="D1168" s="1" t="s">
        <v>318</v>
      </c>
      <c r="E1168" s="1" t="s">
        <v>325</v>
      </c>
      <c r="F1168" s="1" t="s">
        <v>326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  <c r="N1168" s="24">
        <f>IF(AND(B1168="60",C1168="32"),(J1168/'FD Date'!$B$4*'FD Date'!$B$6+K1168),(J1168/Date!$B$4*Date!$B$6+K1168))</f>
        <v>0</v>
      </c>
      <c r="O1168" s="24">
        <f t="shared" si="105"/>
        <v>0</v>
      </c>
      <c r="P1168" s="24">
        <f>K1168/Date!$B$2*Date!$B$3+K1168</f>
        <v>0</v>
      </c>
      <c r="Q1168" s="24">
        <f>J1168*Date!$B$3+K1168</f>
        <v>0</v>
      </c>
      <c r="R1168" s="24">
        <f t="shared" si="106"/>
        <v>0</v>
      </c>
      <c r="S1168" s="24">
        <f>J1168/2*Date!$B$7+K1168</f>
        <v>0</v>
      </c>
      <c r="T1168" s="24">
        <f t="shared" si="107"/>
        <v>0</v>
      </c>
      <c r="U1168" s="24">
        <f t="shared" si="108"/>
        <v>0</v>
      </c>
      <c r="V1168" s="4">
        <v>0</v>
      </c>
      <c r="W1168" s="4"/>
      <c r="X1168" s="28" t="str">
        <f t="shared" si="109"/>
        <v>CHOOSE FORMULA</v>
      </c>
      <c r="Y1168" s="4"/>
      <c r="Z1168" s="4">
        <v>0</v>
      </c>
    </row>
    <row r="1169" spans="1:26">
      <c r="A1169" s="1" t="s">
        <v>6</v>
      </c>
      <c r="B1169" s="1" t="s">
        <v>516</v>
      </c>
      <c r="C1169" s="1" t="s">
        <v>546</v>
      </c>
      <c r="D1169" s="1" t="s">
        <v>327</v>
      </c>
      <c r="E1169" s="1" t="s">
        <v>8</v>
      </c>
      <c r="F1169" s="1" t="s">
        <v>328</v>
      </c>
      <c r="G1169" s="4">
        <v>0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7911.52</v>
      </c>
      <c r="N1169" s="24">
        <f>IF(AND(B1169="60",C1169="32"),(J1169/'FD Date'!$B$4*'FD Date'!$B$6+K1169),(J1169/Date!$B$4*Date!$B$6+K1169))</f>
        <v>0</v>
      </c>
      <c r="O1169" s="24">
        <f t="shared" si="105"/>
        <v>0</v>
      </c>
      <c r="P1169" s="24">
        <f>K1169/Date!$B$2*Date!$B$3+K1169</f>
        <v>0</v>
      </c>
      <c r="Q1169" s="24">
        <f>J1169*Date!$B$3+K1169</f>
        <v>0</v>
      </c>
      <c r="R1169" s="24">
        <f t="shared" si="106"/>
        <v>0</v>
      </c>
      <c r="S1169" s="24">
        <f>J1169/2*Date!$B$7+K1169</f>
        <v>0</v>
      </c>
      <c r="T1169" s="24">
        <f t="shared" si="107"/>
        <v>0</v>
      </c>
      <c r="U1169" s="24">
        <f t="shared" si="108"/>
        <v>0</v>
      </c>
      <c r="V1169" s="4">
        <v>0</v>
      </c>
      <c r="W1169" s="4"/>
      <c r="X1169" s="28" t="str">
        <f t="shared" si="109"/>
        <v>CHOOSE FORMULA</v>
      </c>
      <c r="Y1169" s="4"/>
      <c r="Z1169" s="4">
        <v>0</v>
      </c>
    </row>
    <row r="1170" spans="1:26">
      <c r="A1170" s="1" t="s">
        <v>6</v>
      </c>
      <c r="B1170" s="1" t="s">
        <v>516</v>
      </c>
      <c r="C1170" s="1" t="s">
        <v>546</v>
      </c>
      <c r="D1170" s="1" t="s">
        <v>329</v>
      </c>
      <c r="E1170" s="1" t="s">
        <v>8</v>
      </c>
      <c r="F1170" s="1" t="s">
        <v>330</v>
      </c>
      <c r="G1170" s="4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33996.230000000003</v>
      </c>
      <c r="M1170" s="4">
        <v>60003.16</v>
      </c>
      <c r="N1170" s="24">
        <f>IF(AND(B1170="60",C1170="32"),(J1170/'FD Date'!$B$4*'FD Date'!$B$6+K1170),(J1170/Date!$B$4*Date!$B$6+K1170))</f>
        <v>0</v>
      </c>
      <c r="O1170" s="24">
        <f t="shared" si="105"/>
        <v>0</v>
      </c>
      <c r="P1170" s="24">
        <f>K1170/Date!$B$2*Date!$B$3+K1170</f>
        <v>0</v>
      </c>
      <c r="Q1170" s="24">
        <f>J1170*Date!$B$3+K1170</f>
        <v>0</v>
      </c>
      <c r="R1170" s="24">
        <f t="shared" si="106"/>
        <v>0</v>
      </c>
      <c r="S1170" s="24">
        <f>J1170/2*Date!$B$7+K1170</f>
        <v>0</v>
      </c>
      <c r="T1170" s="24">
        <f t="shared" si="107"/>
        <v>0</v>
      </c>
      <c r="U1170" s="24">
        <f t="shared" si="108"/>
        <v>0</v>
      </c>
      <c r="V1170" s="4">
        <v>0</v>
      </c>
      <c r="W1170" s="4"/>
      <c r="X1170" s="28" t="str">
        <f t="shared" si="109"/>
        <v>CHOOSE FORMULA</v>
      </c>
      <c r="Y1170" s="4"/>
      <c r="Z1170" s="4">
        <v>0</v>
      </c>
    </row>
    <row r="1171" spans="1:26">
      <c r="A1171" s="1" t="s">
        <v>6</v>
      </c>
      <c r="B1171" s="1" t="s">
        <v>516</v>
      </c>
      <c r="C1171" s="1" t="s">
        <v>546</v>
      </c>
      <c r="D1171" s="1" t="s">
        <v>331</v>
      </c>
      <c r="E1171" s="1" t="s">
        <v>84</v>
      </c>
      <c r="F1171" s="1" t="s">
        <v>333</v>
      </c>
      <c r="G1171" s="4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802.54</v>
      </c>
      <c r="M1171" s="4">
        <v>1236.51</v>
      </c>
      <c r="N1171" s="24">
        <f>IF(AND(B1171="60",C1171="32"),(J1171/'FD Date'!$B$4*'FD Date'!$B$6+K1171),(J1171/Date!$B$4*Date!$B$6+K1171))</f>
        <v>0</v>
      </c>
      <c r="O1171" s="24">
        <f t="shared" si="105"/>
        <v>0</v>
      </c>
      <c r="P1171" s="24">
        <f>K1171/Date!$B$2*Date!$B$3+K1171</f>
        <v>0</v>
      </c>
      <c r="Q1171" s="24">
        <f>J1171*Date!$B$3+K1171</f>
        <v>0</v>
      </c>
      <c r="R1171" s="24">
        <f t="shared" si="106"/>
        <v>0</v>
      </c>
      <c r="S1171" s="24">
        <f>J1171/2*Date!$B$7+K1171</f>
        <v>0</v>
      </c>
      <c r="T1171" s="24">
        <f t="shared" si="107"/>
        <v>0</v>
      </c>
      <c r="U1171" s="24">
        <f t="shared" si="108"/>
        <v>0</v>
      </c>
      <c r="V1171" s="4">
        <v>0</v>
      </c>
      <c r="W1171" s="4"/>
      <c r="X1171" s="28" t="str">
        <f t="shared" si="109"/>
        <v>CHOOSE FORMULA</v>
      </c>
      <c r="Y1171" s="4"/>
      <c r="Z1171" s="4">
        <v>0</v>
      </c>
    </row>
    <row r="1172" spans="1:26">
      <c r="A1172" s="1" t="s">
        <v>6</v>
      </c>
      <c r="B1172" s="1" t="s">
        <v>516</v>
      </c>
      <c r="C1172" s="1" t="s">
        <v>546</v>
      </c>
      <c r="D1172" s="1" t="s">
        <v>331</v>
      </c>
      <c r="E1172" s="1" t="s">
        <v>334</v>
      </c>
      <c r="F1172" s="1" t="s">
        <v>335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2115.85</v>
      </c>
      <c r="M1172" s="4">
        <v>3537.73</v>
      </c>
      <c r="N1172" s="24">
        <f>IF(AND(B1172="60",C1172="32"),(J1172/'FD Date'!$B$4*'FD Date'!$B$6+K1172),(J1172/Date!$B$4*Date!$B$6+K1172))</f>
        <v>0</v>
      </c>
      <c r="O1172" s="24">
        <f t="shared" si="105"/>
        <v>0</v>
      </c>
      <c r="P1172" s="24">
        <f>K1172/Date!$B$2*Date!$B$3+K1172</f>
        <v>0</v>
      </c>
      <c r="Q1172" s="24">
        <f>J1172*Date!$B$3+K1172</f>
        <v>0</v>
      </c>
      <c r="R1172" s="24">
        <f t="shared" si="106"/>
        <v>0</v>
      </c>
      <c r="S1172" s="24">
        <f>J1172/2*Date!$B$7+K1172</f>
        <v>0</v>
      </c>
      <c r="T1172" s="24">
        <f t="shared" si="107"/>
        <v>0</v>
      </c>
      <c r="U1172" s="24">
        <f t="shared" si="108"/>
        <v>0</v>
      </c>
      <c r="V1172" s="4">
        <v>0</v>
      </c>
      <c r="W1172" s="4"/>
      <c r="X1172" s="28" t="str">
        <f t="shared" si="109"/>
        <v>CHOOSE FORMULA</v>
      </c>
      <c r="Y1172" s="4"/>
      <c r="Z1172" s="4">
        <v>0</v>
      </c>
    </row>
    <row r="1173" spans="1:26">
      <c r="A1173" s="1" t="s">
        <v>6</v>
      </c>
      <c r="B1173" s="1" t="s">
        <v>516</v>
      </c>
      <c r="C1173" s="1" t="s">
        <v>546</v>
      </c>
      <c r="D1173" s="1" t="s">
        <v>331</v>
      </c>
      <c r="E1173" s="1" t="s">
        <v>336</v>
      </c>
      <c r="F1173" s="1" t="s">
        <v>337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50836.29</v>
      </c>
      <c r="M1173" s="4">
        <v>82730.929999999993</v>
      </c>
      <c r="N1173" s="24">
        <f>IF(AND(B1173="60",C1173="32"),(J1173/'FD Date'!$B$4*'FD Date'!$B$6+K1173),(J1173/Date!$B$4*Date!$B$6+K1173))</f>
        <v>0</v>
      </c>
      <c r="O1173" s="24">
        <f t="shared" si="105"/>
        <v>0</v>
      </c>
      <c r="P1173" s="24">
        <f>K1173/Date!$B$2*Date!$B$3+K1173</f>
        <v>0</v>
      </c>
      <c r="Q1173" s="24">
        <f>J1173*Date!$B$3+K1173</f>
        <v>0</v>
      </c>
      <c r="R1173" s="24">
        <f t="shared" si="106"/>
        <v>0</v>
      </c>
      <c r="S1173" s="24">
        <f>J1173/2*Date!$B$7+K1173</f>
        <v>0</v>
      </c>
      <c r="T1173" s="24">
        <f t="shared" si="107"/>
        <v>0</v>
      </c>
      <c r="U1173" s="24">
        <f t="shared" si="108"/>
        <v>0</v>
      </c>
      <c r="V1173" s="4">
        <v>0</v>
      </c>
      <c r="W1173" s="4"/>
      <c r="X1173" s="28" t="str">
        <f t="shared" si="109"/>
        <v>CHOOSE FORMULA</v>
      </c>
      <c r="Y1173" s="4"/>
      <c r="Z1173" s="4">
        <v>0</v>
      </c>
    </row>
    <row r="1174" spans="1:26">
      <c r="A1174" s="1" t="s">
        <v>6</v>
      </c>
      <c r="B1174" s="1" t="s">
        <v>516</v>
      </c>
      <c r="C1174" s="1" t="s">
        <v>546</v>
      </c>
      <c r="D1174" s="1" t="s">
        <v>331</v>
      </c>
      <c r="E1174" s="1" t="s">
        <v>338</v>
      </c>
      <c r="F1174" s="1" t="s">
        <v>339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6164.29</v>
      </c>
      <c r="M1174" s="4">
        <v>12914.29</v>
      </c>
      <c r="N1174" s="24">
        <f>IF(AND(B1174="60",C1174="32"),(J1174/'FD Date'!$B$4*'FD Date'!$B$6+K1174),(J1174/Date!$B$4*Date!$B$6+K1174))</f>
        <v>0</v>
      </c>
      <c r="O1174" s="24">
        <f t="shared" si="105"/>
        <v>0</v>
      </c>
      <c r="P1174" s="24">
        <f>K1174/Date!$B$2*Date!$B$3+K1174</f>
        <v>0</v>
      </c>
      <c r="Q1174" s="24">
        <f>J1174*Date!$B$3+K1174</f>
        <v>0</v>
      </c>
      <c r="R1174" s="24">
        <f t="shared" si="106"/>
        <v>0</v>
      </c>
      <c r="S1174" s="24">
        <f>J1174/2*Date!$B$7+K1174</f>
        <v>0</v>
      </c>
      <c r="T1174" s="24">
        <f t="shared" si="107"/>
        <v>0</v>
      </c>
      <c r="U1174" s="24">
        <f t="shared" si="108"/>
        <v>0</v>
      </c>
      <c r="V1174" s="4">
        <v>0</v>
      </c>
      <c r="W1174" s="4"/>
      <c r="X1174" s="28" t="str">
        <f t="shared" si="109"/>
        <v>CHOOSE FORMULA</v>
      </c>
      <c r="Y1174" s="4"/>
      <c r="Z1174" s="4">
        <v>0</v>
      </c>
    </row>
    <row r="1175" spans="1:26">
      <c r="A1175" s="1" t="s">
        <v>6</v>
      </c>
      <c r="B1175" s="1" t="s">
        <v>516</v>
      </c>
      <c r="C1175" s="1" t="s">
        <v>546</v>
      </c>
      <c r="D1175" s="1" t="s">
        <v>331</v>
      </c>
      <c r="E1175" s="1" t="s">
        <v>340</v>
      </c>
      <c r="F1175" s="1" t="s">
        <v>341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1371.3</v>
      </c>
      <c r="M1175" s="4">
        <v>2302.66</v>
      </c>
      <c r="N1175" s="24">
        <f>IF(AND(B1175="60",C1175="32"),(J1175/'FD Date'!$B$4*'FD Date'!$B$6+K1175),(J1175/Date!$B$4*Date!$B$6+K1175))</f>
        <v>0</v>
      </c>
      <c r="O1175" s="24">
        <f t="shared" si="105"/>
        <v>0</v>
      </c>
      <c r="P1175" s="24">
        <f>K1175/Date!$B$2*Date!$B$3+K1175</f>
        <v>0</v>
      </c>
      <c r="Q1175" s="24">
        <f>J1175*Date!$B$3+K1175</f>
        <v>0</v>
      </c>
      <c r="R1175" s="24">
        <f t="shared" si="106"/>
        <v>0</v>
      </c>
      <c r="S1175" s="24">
        <f>J1175/2*Date!$B$7+K1175</f>
        <v>0</v>
      </c>
      <c r="T1175" s="24">
        <f t="shared" si="107"/>
        <v>0</v>
      </c>
      <c r="U1175" s="24">
        <f t="shared" si="108"/>
        <v>0</v>
      </c>
      <c r="V1175" s="4">
        <v>0</v>
      </c>
      <c r="W1175" s="4"/>
      <c r="X1175" s="28" t="str">
        <f t="shared" si="109"/>
        <v>CHOOSE FORMULA</v>
      </c>
      <c r="Y1175" s="4"/>
      <c r="Z1175" s="4">
        <v>0</v>
      </c>
    </row>
    <row r="1176" spans="1:26">
      <c r="A1176" s="1" t="s">
        <v>6</v>
      </c>
      <c r="B1176" s="1" t="s">
        <v>516</v>
      </c>
      <c r="C1176" s="1" t="s">
        <v>546</v>
      </c>
      <c r="D1176" s="1" t="s">
        <v>342</v>
      </c>
      <c r="E1176" s="1" t="s">
        <v>8</v>
      </c>
      <c r="F1176" s="1" t="s">
        <v>343</v>
      </c>
      <c r="G1176" s="4">
        <v>0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  <c r="N1176" s="24">
        <f>IF(AND(B1176="60",C1176="32"),(J1176/'FD Date'!$B$4*'FD Date'!$B$6+K1176),(J1176/Date!$B$4*Date!$B$6+K1176))</f>
        <v>0</v>
      </c>
      <c r="O1176" s="24">
        <f t="shared" si="105"/>
        <v>0</v>
      </c>
      <c r="P1176" s="24">
        <f>K1176/Date!$B$2*Date!$B$3+K1176</f>
        <v>0</v>
      </c>
      <c r="Q1176" s="24">
        <f>J1176*Date!$B$3+K1176</f>
        <v>0</v>
      </c>
      <c r="R1176" s="24">
        <f t="shared" si="106"/>
        <v>0</v>
      </c>
      <c r="S1176" s="24">
        <f>J1176/2*Date!$B$7+K1176</f>
        <v>0</v>
      </c>
      <c r="T1176" s="24">
        <f t="shared" si="107"/>
        <v>0</v>
      </c>
      <c r="U1176" s="24">
        <f t="shared" si="108"/>
        <v>0</v>
      </c>
      <c r="V1176" s="4">
        <v>0</v>
      </c>
      <c r="W1176" s="4"/>
      <c r="X1176" s="28" t="str">
        <f t="shared" si="109"/>
        <v>CHOOSE FORMULA</v>
      </c>
      <c r="Y1176" s="4"/>
      <c r="Z1176" s="4">
        <v>0</v>
      </c>
    </row>
    <row r="1177" spans="1:26">
      <c r="A1177" s="1" t="s">
        <v>6</v>
      </c>
      <c r="B1177" s="1" t="s">
        <v>516</v>
      </c>
      <c r="C1177" s="1" t="s">
        <v>546</v>
      </c>
      <c r="D1177" s="1" t="s">
        <v>342</v>
      </c>
      <c r="E1177" s="1" t="s">
        <v>13</v>
      </c>
      <c r="F1177" s="1" t="s">
        <v>344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59215.85</v>
      </c>
      <c r="M1177" s="4">
        <v>101717.07</v>
      </c>
      <c r="N1177" s="24">
        <f>IF(AND(B1177="60",C1177="32"),(J1177/'FD Date'!$B$4*'FD Date'!$B$6+K1177),(J1177/Date!$B$4*Date!$B$6+K1177))</f>
        <v>0</v>
      </c>
      <c r="O1177" s="24">
        <f t="shared" si="105"/>
        <v>0</v>
      </c>
      <c r="P1177" s="24">
        <f>K1177/Date!$B$2*Date!$B$3+K1177</f>
        <v>0</v>
      </c>
      <c r="Q1177" s="24">
        <f>J1177*Date!$B$3+K1177</f>
        <v>0</v>
      </c>
      <c r="R1177" s="24">
        <f t="shared" si="106"/>
        <v>0</v>
      </c>
      <c r="S1177" s="24">
        <f>J1177/2*Date!$B$7+K1177</f>
        <v>0</v>
      </c>
      <c r="T1177" s="24">
        <f t="shared" si="107"/>
        <v>0</v>
      </c>
      <c r="U1177" s="24">
        <f t="shared" si="108"/>
        <v>0</v>
      </c>
      <c r="V1177" s="4">
        <v>0</v>
      </c>
      <c r="W1177" s="4"/>
      <c r="X1177" s="28" t="str">
        <f t="shared" si="109"/>
        <v>CHOOSE FORMULA</v>
      </c>
      <c r="Y1177" s="4"/>
      <c r="Z1177" s="4">
        <v>0</v>
      </c>
    </row>
    <row r="1178" spans="1:26">
      <c r="A1178" s="1" t="s">
        <v>6</v>
      </c>
      <c r="B1178" s="1" t="s">
        <v>516</v>
      </c>
      <c r="C1178" s="1" t="s">
        <v>546</v>
      </c>
      <c r="D1178" s="1" t="s">
        <v>345</v>
      </c>
      <c r="E1178" s="1" t="s">
        <v>8</v>
      </c>
      <c r="F1178" s="1" t="s">
        <v>346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60</v>
      </c>
      <c r="N1178" s="24">
        <f>IF(AND(B1178="60",C1178="32"),(J1178/'FD Date'!$B$4*'FD Date'!$B$6+K1178),(J1178/Date!$B$4*Date!$B$6+K1178))</f>
        <v>0</v>
      </c>
      <c r="O1178" s="24">
        <f t="shared" si="105"/>
        <v>0</v>
      </c>
      <c r="P1178" s="24">
        <f>K1178/Date!$B$2*Date!$B$3+K1178</f>
        <v>0</v>
      </c>
      <c r="Q1178" s="24">
        <f>J1178*Date!$B$3+K1178</f>
        <v>0</v>
      </c>
      <c r="R1178" s="24">
        <f t="shared" si="106"/>
        <v>0</v>
      </c>
      <c r="S1178" s="24">
        <f>J1178/2*Date!$B$7+K1178</f>
        <v>0</v>
      </c>
      <c r="T1178" s="24">
        <f t="shared" si="107"/>
        <v>0</v>
      </c>
      <c r="U1178" s="24">
        <f t="shared" si="108"/>
        <v>0</v>
      </c>
      <c r="V1178" s="4">
        <v>0</v>
      </c>
      <c r="W1178" s="4"/>
      <c r="X1178" s="28" t="str">
        <f t="shared" si="109"/>
        <v>CHOOSE FORMULA</v>
      </c>
      <c r="Y1178" s="4"/>
      <c r="Z1178" s="4">
        <v>0</v>
      </c>
    </row>
    <row r="1179" spans="1:26">
      <c r="A1179" s="1" t="s">
        <v>6</v>
      </c>
      <c r="B1179" s="1" t="s">
        <v>516</v>
      </c>
      <c r="C1179" s="1" t="s">
        <v>546</v>
      </c>
      <c r="D1179" s="1" t="s">
        <v>347</v>
      </c>
      <c r="E1179" s="1" t="s">
        <v>8</v>
      </c>
      <c r="F1179" s="1" t="s">
        <v>348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672.27</v>
      </c>
      <c r="M1179" s="4">
        <v>843.71</v>
      </c>
      <c r="N1179" s="24">
        <f>IF(AND(B1179="60",C1179="32"),(J1179/'FD Date'!$B$4*'FD Date'!$B$6+K1179),(J1179/Date!$B$4*Date!$B$6+K1179))</f>
        <v>0</v>
      </c>
      <c r="O1179" s="24">
        <f t="shared" si="105"/>
        <v>0</v>
      </c>
      <c r="P1179" s="24">
        <f>K1179/Date!$B$2*Date!$B$3+K1179</f>
        <v>0</v>
      </c>
      <c r="Q1179" s="24">
        <f>J1179*Date!$B$3+K1179</f>
        <v>0</v>
      </c>
      <c r="R1179" s="24">
        <f t="shared" si="106"/>
        <v>0</v>
      </c>
      <c r="S1179" s="24">
        <f>J1179/2*Date!$B$7+K1179</f>
        <v>0</v>
      </c>
      <c r="T1179" s="24">
        <f t="shared" si="107"/>
        <v>0</v>
      </c>
      <c r="U1179" s="24">
        <f t="shared" si="108"/>
        <v>0</v>
      </c>
      <c r="V1179" s="4">
        <v>0</v>
      </c>
      <c r="W1179" s="4"/>
      <c r="X1179" s="28" t="str">
        <f t="shared" si="109"/>
        <v>CHOOSE FORMULA</v>
      </c>
      <c r="Y1179" s="4"/>
      <c r="Z1179" s="4">
        <v>0</v>
      </c>
    </row>
    <row r="1180" spans="1:26">
      <c r="A1180" s="1" t="s">
        <v>6</v>
      </c>
      <c r="B1180" s="1" t="s">
        <v>516</v>
      </c>
      <c r="C1180" s="1" t="s">
        <v>546</v>
      </c>
      <c r="D1180" s="1" t="s">
        <v>349</v>
      </c>
      <c r="E1180" s="1" t="s">
        <v>8</v>
      </c>
      <c r="F1180" s="1" t="s">
        <v>350</v>
      </c>
      <c r="G1180" s="4">
        <v>0</v>
      </c>
      <c r="H1180" s="4">
        <v>0</v>
      </c>
      <c r="I1180" s="4">
        <v>0</v>
      </c>
      <c r="J1180" s="4">
        <v>0</v>
      </c>
      <c r="K1180" s="4">
        <v>0</v>
      </c>
      <c r="L1180" s="4">
        <v>1728</v>
      </c>
      <c r="M1180" s="4">
        <v>3024</v>
      </c>
      <c r="N1180" s="24">
        <f>IF(AND(B1180="60",C1180="32"),(J1180/'FD Date'!$B$4*'FD Date'!$B$6+K1180),(J1180/Date!$B$4*Date!$B$6+K1180))</f>
        <v>0</v>
      </c>
      <c r="O1180" s="24">
        <f t="shared" si="105"/>
        <v>0</v>
      </c>
      <c r="P1180" s="24">
        <f>K1180/Date!$B$2*Date!$B$3+K1180</f>
        <v>0</v>
      </c>
      <c r="Q1180" s="24">
        <f>J1180*Date!$B$3+K1180</f>
        <v>0</v>
      </c>
      <c r="R1180" s="24">
        <f t="shared" si="106"/>
        <v>0</v>
      </c>
      <c r="S1180" s="24">
        <f>J1180/2*Date!$B$7+K1180</f>
        <v>0</v>
      </c>
      <c r="T1180" s="24">
        <f t="shared" si="107"/>
        <v>0</v>
      </c>
      <c r="U1180" s="24">
        <f t="shared" si="108"/>
        <v>0</v>
      </c>
      <c r="V1180" s="4">
        <v>0</v>
      </c>
      <c r="W1180" s="4"/>
      <c r="X1180" s="28" t="str">
        <f t="shared" si="109"/>
        <v>CHOOSE FORMULA</v>
      </c>
      <c r="Y1180" s="4"/>
      <c r="Z1180" s="4">
        <v>0</v>
      </c>
    </row>
    <row r="1181" spans="1:26">
      <c r="A1181" s="1" t="s">
        <v>6</v>
      </c>
      <c r="B1181" s="1" t="s">
        <v>516</v>
      </c>
      <c r="C1181" s="1" t="s">
        <v>546</v>
      </c>
      <c r="D1181" s="1" t="s">
        <v>351</v>
      </c>
      <c r="E1181" s="1" t="s">
        <v>8</v>
      </c>
      <c r="F1181" s="1" t="s">
        <v>352</v>
      </c>
      <c r="G1181" s="4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6200.77</v>
      </c>
      <c r="M1181" s="4">
        <v>9994.43</v>
      </c>
      <c r="N1181" s="24">
        <f>IF(AND(B1181="60",C1181="32"),(J1181/'FD Date'!$B$4*'FD Date'!$B$6+K1181),(J1181/Date!$B$4*Date!$B$6+K1181))</f>
        <v>0</v>
      </c>
      <c r="O1181" s="24">
        <f t="shared" si="105"/>
        <v>0</v>
      </c>
      <c r="P1181" s="24">
        <f>K1181/Date!$B$2*Date!$B$3+K1181</f>
        <v>0</v>
      </c>
      <c r="Q1181" s="24">
        <f>J1181*Date!$B$3+K1181</f>
        <v>0</v>
      </c>
      <c r="R1181" s="24">
        <f t="shared" si="106"/>
        <v>0</v>
      </c>
      <c r="S1181" s="24">
        <f>J1181/2*Date!$B$7+K1181</f>
        <v>0</v>
      </c>
      <c r="T1181" s="24">
        <f t="shared" si="107"/>
        <v>0</v>
      </c>
      <c r="U1181" s="24">
        <f t="shared" si="108"/>
        <v>0</v>
      </c>
      <c r="V1181" s="4">
        <v>0</v>
      </c>
      <c r="W1181" s="4"/>
      <c r="X1181" s="28" t="str">
        <f t="shared" si="109"/>
        <v>CHOOSE FORMULA</v>
      </c>
      <c r="Y1181" s="4"/>
      <c r="Z1181" s="4">
        <v>0</v>
      </c>
    </row>
    <row r="1182" spans="1:26">
      <c r="A1182" s="1" t="s">
        <v>6</v>
      </c>
      <c r="B1182" s="1" t="s">
        <v>516</v>
      </c>
      <c r="C1182" s="1" t="s">
        <v>546</v>
      </c>
      <c r="D1182" s="1" t="s">
        <v>355</v>
      </c>
      <c r="E1182" s="1" t="s">
        <v>8</v>
      </c>
      <c r="F1182" s="1" t="s">
        <v>356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872.87</v>
      </c>
      <c r="M1182" s="4">
        <v>1390.74</v>
      </c>
      <c r="N1182" s="24">
        <f>IF(AND(B1182="60",C1182="32"),(J1182/'FD Date'!$B$4*'FD Date'!$B$6+K1182),(J1182/Date!$B$4*Date!$B$6+K1182))</f>
        <v>0</v>
      </c>
      <c r="O1182" s="24">
        <f t="shared" si="105"/>
        <v>0</v>
      </c>
      <c r="P1182" s="24">
        <f>K1182/Date!$B$2*Date!$B$3+K1182</f>
        <v>0</v>
      </c>
      <c r="Q1182" s="24">
        <f>J1182*Date!$B$3+K1182</f>
        <v>0</v>
      </c>
      <c r="R1182" s="24">
        <f t="shared" si="106"/>
        <v>0</v>
      </c>
      <c r="S1182" s="24">
        <f>J1182/2*Date!$B$7+K1182</f>
        <v>0</v>
      </c>
      <c r="T1182" s="24">
        <f t="shared" si="107"/>
        <v>0</v>
      </c>
      <c r="U1182" s="24">
        <f t="shared" si="108"/>
        <v>0</v>
      </c>
      <c r="V1182" s="4">
        <v>0</v>
      </c>
      <c r="W1182" s="4"/>
      <c r="X1182" s="28" t="str">
        <f t="shared" si="109"/>
        <v>CHOOSE FORMULA</v>
      </c>
      <c r="Y1182" s="4"/>
      <c r="Z1182" s="4">
        <v>0</v>
      </c>
    </row>
    <row r="1183" spans="1:26">
      <c r="A1183" s="1" t="s">
        <v>6</v>
      </c>
      <c r="B1183" s="1" t="s">
        <v>516</v>
      </c>
      <c r="C1183" s="1" t="s">
        <v>546</v>
      </c>
      <c r="D1183" s="1" t="s">
        <v>357</v>
      </c>
      <c r="E1183" s="1" t="s">
        <v>8</v>
      </c>
      <c r="F1183" s="1" t="s">
        <v>358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14.14</v>
      </c>
      <c r="M1183" s="4">
        <v>382.42</v>
      </c>
      <c r="N1183" s="24">
        <f>IF(AND(B1183="60",C1183="32"),(J1183/'FD Date'!$B$4*'FD Date'!$B$6+K1183),(J1183/Date!$B$4*Date!$B$6+K1183))</f>
        <v>0</v>
      </c>
      <c r="O1183" s="24">
        <f t="shared" si="105"/>
        <v>0</v>
      </c>
      <c r="P1183" s="24">
        <f>K1183/Date!$B$2*Date!$B$3+K1183</f>
        <v>0</v>
      </c>
      <c r="Q1183" s="24">
        <f>J1183*Date!$B$3+K1183</f>
        <v>0</v>
      </c>
      <c r="R1183" s="24">
        <f t="shared" si="106"/>
        <v>0</v>
      </c>
      <c r="S1183" s="24">
        <f>J1183/2*Date!$B$7+K1183</f>
        <v>0</v>
      </c>
      <c r="T1183" s="24">
        <f t="shared" si="107"/>
        <v>0</v>
      </c>
      <c r="U1183" s="24">
        <f t="shared" si="108"/>
        <v>0</v>
      </c>
      <c r="V1183" s="4">
        <v>0</v>
      </c>
      <c r="W1183" s="4"/>
      <c r="X1183" s="28" t="str">
        <f t="shared" si="109"/>
        <v>CHOOSE FORMULA</v>
      </c>
      <c r="Y1183" s="4"/>
      <c r="Z1183" s="4">
        <v>0</v>
      </c>
    </row>
    <row r="1184" spans="1:26">
      <c r="A1184" s="1" t="s">
        <v>6</v>
      </c>
      <c r="B1184" s="1" t="s">
        <v>516</v>
      </c>
      <c r="C1184" s="1" t="s">
        <v>546</v>
      </c>
      <c r="D1184" s="1" t="s">
        <v>359</v>
      </c>
      <c r="E1184" s="1" t="s">
        <v>8</v>
      </c>
      <c r="F1184" s="1" t="s">
        <v>360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5250</v>
      </c>
      <c r="M1184" s="4">
        <v>5250</v>
      </c>
      <c r="N1184" s="24">
        <f>IF(AND(B1184="60",C1184="32"),(J1184/'FD Date'!$B$4*'FD Date'!$B$6+K1184),(J1184/Date!$B$4*Date!$B$6+K1184))</f>
        <v>0</v>
      </c>
      <c r="O1184" s="24">
        <f t="shared" si="105"/>
        <v>0</v>
      </c>
      <c r="P1184" s="24">
        <f>K1184/Date!$B$2*Date!$B$3+K1184</f>
        <v>0</v>
      </c>
      <c r="Q1184" s="24">
        <f>J1184*Date!$B$3+K1184</f>
        <v>0</v>
      </c>
      <c r="R1184" s="24">
        <f t="shared" si="106"/>
        <v>0</v>
      </c>
      <c r="S1184" s="24">
        <f>J1184/2*Date!$B$7+K1184</f>
        <v>0</v>
      </c>
      <c r="T1184" s="24">
        <f t="shared" si="107"/>
        <v>0</v>
      </c>
      <c r="U1184" s="24">
        <f t="shared" si="108"/>
        <v>0</v>
      </c>
      <c r="V1184" s="4">
        <v>0</v>
      </c>
      <c r="W1184" s="4"/>
      <c r="X1184" s="28" t="str">
        <f t="shared" si="109"/>
        <v>CHOOSE FORMULA</v>
      </c>
      <c r="Y1184" s="4"/>
      <c r="Z1184" s="4">
        <v>0</v>
      </c>
    </row>
    <row r="1185" spans="1:26">
      <c r="A1185" s="1" t="s">
        <v>6</v>
      </c>
      <c r="B1185" s="1" t="s">
        <v>516</v>
      </c>
      <c r="C1185" s="1" t="s">
        <v>546</v>
      </c>
      <c r="D1185" s="1" t="s">
        <v>361</v>
      </c>
      <c r="E1185" s="1" t="s">
        <v>8</v>
      </c>
      <c r="F1185" s="1" t="s">
        <v>362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24">
        <f>IF(AND(B1185="60",C1185="32"),(J1185/'FD Date'!$B$4*'FD Date'!$B$6+K1185),(J1185/Date!$B$4*Date!$B$6+K1185))</f>
        <v>0</v>
      </c>
      <c r="O1185" s="24">
        <f t="shared" si="105"/>
        <v>0</v>
      </c>
      <c r="P1185" s="24">
        <f>K1185/Date!$B$2*Date!$B$3+K1185</f>
        <v>0</v>
      </c>
      <c r="Q1185" s="24">
        <f>J1185*Date!$B$3+K1185</f>
        <v>0</v>
      </c>
      <c r="R1185" s="24">
        <f t="shared" si="106"/>
        <v>0</v>
      </c>
      <c r="S1185" s="24">
        <f>J1185/2*Date!$B$7+K1185</f>
        <v>0</v>
      </c>
      <c r="T1185" s="24">
        <f t="shared" si="107"/>
        <v>0</v>
      </c>
      <c r="U1185" s="24">
        <f t="shared" si="108"/>
        <v>0</v>
      </c>
      <c r="V1185" s="4">
        <v>0</v>
      </c>
      <c r="W1185" s="4"/>
      <c r="X1185" s="28" t="str">
        <f t="shared" si="109"/>
        <v>CHOOSE FORMULA</v>
      </c>
      <c r="Y1185" s="4"/>
      <c r="Z1185" s="4">
        <v>0</v>
      </c>
    </row>
    <row r="1186" spans="1:26">
      <c r="A1186" s="1" t="s">
        <v>6</v>
      </c>
      <c r="B1186" s="1" t="s">
        <v>516</v>
      </c>
      <c r="C1186" s="1" t="s">
        <v>546</v>
      </c>
      <c r="D1186" s="1" t="s">
        <v>284</v>
      </c>
      <c r="E1186" s="1" t="s">
        <v>8</v>
      </c>
      <c r="F1186" s="1" t="s">
        <v>285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139.6</v>
      </c>
      <c r="M1186" s="4">
        <v>210.3</v>
      </c>
      <c r="N1186" s="24">
        <f>IF(AND(B1186="60",C1186="32"),(J1186/'FD Date'!$B$4*'FD Date'!$B$6+K1186),(J1186/Date!$B$4*Date!$B$6+K1186))</f>
        <v>0</v>
      </c>
      <c r="O1186" s="24">
        <f t="shared" si="105"/>
        <v>0</v>
      </c>
      <c r="P1186" s="24">
        <f>K1186/Date!$B$2*Date!$B$3+K1186</f>
        <v>0</v>
      </c>
      <c r="Q1186" s="24">
        <f>J1186*Date!$B$3+K1186</f>
        <v>0</v>
      </c>
      <c r="R1186" s="24">
        <f t="shared" si="106"/>
        <v>0</v>
      </c>
      <c r="S1186" s="24">
        <f>J1186/2*Date!$B$7+K1186</f>
        <v>0</v>
      </c>
      <c r="T1186" s="24">
        <f t="shared" si="107"/>
        <v>0</v>
      </c>
      <c r="U1186" s="24">
        <f t="shared" si="108"/>
        <v>0</v>
      </c>
      <c r="V1186" s="4">
        <v>0</v>
      </c>
      <c r="W1186" s="4"/>
      <c r="X1186" s="28" t="str">
        <f t="shared" si="109"/>
        <v>CHOOSE FORMULA</v>
      </c>
      <c r="Y1186" s="4"/>
      <c r="Z1186" s="4">
        <v>0</v>
      </c>
    </row>
    <row r="1187" spans="1:26">
      <c r="A1187" s="1" t="s">
        <v>6</v>
      </c>
      <c r="B1187" s="1" t="s">
        <v>516</v>
      </c>
      <c r="C1187" s="1" t="s">
        <v>546</v>
      </c>
      <c r="D1187" s="1" t="s">
        <v>363</v>
      </c>
      <c r="E1187" s="1" t="s">
        <v>8</v>
      </c>
      <c r="F1187" s="1" t="s">
        <v>364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24">
        <f>IF(AND(B1187="60",C1187="32"),(J1187/'FD Date'!$B$4*'FD Date'!$B$6+K1187),(J1187/Date!$B$4*Date!$B$6+K1187))</f>
        <v>0</v>
      </c>
      <c r="O1187" s="24">
        <f t="shared" si="105"/>
        <v>0</v>
      </c>
      <c r="P1187" s="24">
        <f>K1187/Date!$B$2*Date!$B$3+K1187</f>
        <v>0</v>
      </c>
      <c r="Q1187" s="24">
        <f>J1187*Date!$B$3+K1187</f>
        <v>0</v>
      </c>
      <c r="R1187" s="24">
        <f t="shared" si="106"/>
        <v>0</v>
      </c>
      <c r="S1187" s="24">
        <f>J1187/2*Date!$B$7+K1187</f>
        <v>0</v>
      </c>
      <c r="T1187" s="24">
        <f t="shared" si="107"/>
        <v>0</v>
      </c>
      <c r="U1187" s="24">
        <f t="shared" si="108"/>
        <v>0</v>
      </c>
      <c r="V1187" s="4">
        <v>0</v>
      </c>
      <c r="W1187" s="4"/>
      <c r="X1187" s="28" t="str">
        <f t="shared" si="109"/>
        <v>CHOOSE FORMULA</v>
      </c>
      <c r="Y1187" s="4"/>
      <c r="Z1187" s="4">
        <v>0</v>
      </c>
    </row>
    <row r="1188" spans="1:26">
      <c r="A1188" s="1" t="s">
        <v>6</v>
      </c>
      <c r="B1188" s="1" t="s">
        <v>516</v>
      </c>
      <c r="C1188" s="1" t="s">
        <v>546</v>
      </c>
      <c r="D1188" s="1" t="s">
        <v>367</v>
      </c>
      <c r="E1188" s="1" t="s">
        <v>8</v>
      </c>
      <c r="F1188" s="1" t="s">
        <v>368</v>
      </c>
      <c r="G1188" s="4">
        <v>0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799.66</v>
      </c>
      <c r="N1188" s="24">
        <f>IF(AND(B1188="60",C1188="32"),(J1188/'FD Date'!$B$4*'FD Date'!$B$6+K1188),(J1188/Date!$B$4*Date!$B$6+K1188))</f>
        <v>0</v>
      </c>
      <c r="O1188" s="24">
        <f t="shared" si="105"/>
        <v>0</v>
      </c>
      <c r="P1188" s="24">
        <f>K1188/Date!$B$2*Date!$B$3+K1188</f>
        <v>0</v>
      </c>
      <c r="Q1188" s="24">
        <f>J1188*Date!$B$3+K1188</f>
        <v>0</v>
      </c>
      <c r="R1188" s="24">
        <f t="shared" si="106"/>
        <v>0</v>
      </c>
      <c r="S1188" s="24">
        <f>J1188/2*Date!$B$7+K1188</f>
        <v>0</v>
      </c>
      <c r="T1188" s="24">
        <f t="shared" si="107"/>
        <v>0</v>
      </c>
      <c r="U1188" s="24">
        <f t="shared" si="108"/>
        <v>0</v>
      </c>
      <c r="V1188" s="4">
        <v>0</v>
      </c>
      <c r="W1188" s="4"/>
      <c r="X1188" s="28" t="str">
        <f t="shared" si="109"/>
        <v>CHOOSE FORMULA</v>
      </c>
      <c r="Y1188" s="4"/>
      <c r="Z1188" s="4">
        <v>0</v>
      </c>
    </row>
    <row r="1189" spans="1:26">
      <c r="A1189" s="1" t="s">
        <v>6</v>
      </c>
      <c r="B1189" s="1" t="s">
        <v>516</v>
      </c>
      <c r="C1189" s="1" t="s">
        <v>546</v>
      </c>
      <c r="D1189" s="1" t="s">
        <v>486</v>
      </c>
      <c r="E1189" s="1" t="s">
        <v>8</v>
      </c>
      <c r="F1189" s="1" t="s">
        <v>487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24">
        <f>IF(AND(B1189="60",C1189="32"),(J1189/'FD Date'!$B$4*'FD Date'!$B$6+K1189),(J1189/Date!$B$4*Date!$B$6+K1189))</f>
        <v>0</v>
      </c>
      <c r="O1189" s="24">
        <f t="shared" si="105"/>
        <v>0</v>
      </c>
      <c r="P1189" s="24">
        <f>K1189/Date!$B$2*Date!$B$3+K1189</f>
        <v>0</v>
      </c>
      <c r="Q1189" s="24">
        <f>J1189*Date!$B$3+K1189</f>
        <v>0</v>
      </c>
      <c r="R1189" s="24">
        <f t="shared" si="106"/>
        <v>0</v>
      </c>
      <c r="S1189" s="24">
        <f>J1189/2*Date!$B$7+K1189</f>
        <v>0</v>
      </c>
      <c r="T1189" s="24">
        <f t="shared" si="107"/>
        <v>0</v>
      </c>
      <c r="U1189" s="24">
        <f t="shared" si="108"/>
        <v>0</v>
      </c>
      <c r="V1189" s="4">
        <v>0</v>
      </c>
      <c r="W1189" s="4"/>
      <c r="X1189" s="28" t="str">
        <f t="shared" si="109"/>
        <v>CHOOSE FORMULA</v>
      </c>
      <c r="Y1189" s="4"/>
      <c r="Z1189" s="4">
        <v>0</v>
      </c>
    </row>
    <row r="1190" spans="1:26">
      <c r="A1190" s="1" t="s">
        <v>6</v>
      </c>
      <c r="B1190" s="1" t="s">
        <v>516</v>
      </c>
      <c r="C1190" s="1" t="s">
        <v>546</v>
      </c>
      <c r="D1190" s="1" t="s">
        <v>297</v>
      </c>
      <c r="E1190" s="1" t="s">
        <v>8</v>
      </c>
      <c r="F1190" s="1" t="s">
        <v>298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24">
        <f>IF(AND(B1190="60",C1190="32"),(J1190/'FD Date'!$B$4*'FD Date'!$B$6+K1190),(J1190/Date!$B$4*Date!$B$6+K1190))</f>
        <v>0</v>
      </c>
      <c r="O1190" s="24">
        <f t="shared" si="105"/>
        <v>0</v>
      </c>
      <c r="P1190" s="24">
        <f>K1190/Date!$B$2*Date!$B$3+K1190</f>
        <v>0</v>
      </c>
      <c r="Q1190" s="24">
        <f>J1190*Date!$B$3+K1190</f>
        <v>0</v>
      </c>
      <c r="R1190" s="24">
        <f t="shared" si="106"/>
        <v>0</v>
      </c>
      <c r="S1190" s="24">
        <f>J1190/2*Date!$B$7+K1190</f>
        <v>0</v>
      </c>
      <c r="T1190" s="24">
        <f t="shared" si="107"/>
        <v>0</v>
      </c>
      <c r="U1190" s="24">
        <f t="shared" si="108"/>
        <v>0</v>
      </c>
      <c r="V1190" s="4">
        <v>0</v>
      </c>
      <c r="W1190" s="4"/>
      <c r="X1190" s="28" t="str">
        <f t="shared" si="109"/>
        <v>CHOOSE FORMULA</v>
      </c>
      <c r="Y1190" s="4"/>
      <c r="Z1190" s="4">
        <v>0</v>
      </c>
    </row>
    <row r="1191" spans="1:26">
      <c r="A1191" s="1" t="s">
        <v>6</v>
      </c>
      <c r="B1191" s="1" t="s">
        <v>516</v>
      </c>
      <c r="C1191" s="1" t="s">
        <v>546</v>
      </c>
      <c r="D1191" s="1" t="s">
        <v>457</v>
      </c>
      <c r="E1191" s="1" t="s">
        <v>8</v>
      </c>
      <c r="F1191" s="1" t="s">
        <v>296</v>
      </c>
      <c r="G1191" s="4">
        <v>0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  <c r="N1191" s="24">
        <f>IF(AND(B1191="60",C1191="32"),(J1191/'FD Date'!$B$4*'FD Date'!$B$6+K1191),(J1191/Date!$B$4*Date!$B$6+K1191))</f>
        <v>0</v>
      </c>
      <c r="O1191" s="24">
        <f t="shared" si="105"/>
        <v>0</v>
      </c>
      <c r="P1191" s="24">
        <f>K1191/Date!$B$2*Date!$B$3+K1191</f>
        <v>0</v>
      </c>
      <c r="Q1191" s="24">
        <f>J1191*Date!$B$3+K1191</f>
        <v>0</v>
      </c>
      <c r="R1191" s="24">
        <f t="shared" si="106"/>
        <v>0</v>
      </c>
      <c r="S1191" s="24">
        <f>J1191/2*Date!$B$7+K1191</f>
        <v>0</v>
      </c>
      <c r="T1191" s="24">
        <f t="shared" si="107"/>
        <v>0</v>
      </c>
      <c r="U1191" s="24">
        <f t="shared" si="108"/>
        <v>0</v>
      </c>
      <c r="V1191" s="4">
        <v>0</v>
      </c>
      <c r="W1191" s="4"/>
      <c r="X1191" s="28" t="str">
        <f t="shared" si="109"/>
        <v>CHOOSE FORMULA</v>
      </c>
      <c r="Y1191" s="4"/>
      <c r="Z1191" s="4">
        <v>0</v>
      </c>
    </row>
    <row r="1192" spans="1:26">
      <c r="A1192" s="1" t="s">
        <v>6</v>
      </c>
      <c r="B1192" s="1" t="s">
        <v>516</v>
      </c>
      <c r="C1192" s="1" t="s">
        <v>546</v>
      </c>
      <c r="D1192" s="1" t="s">
        <v>301</v>
      </c>
      <c r="E1192" s="1" t="s">
        <v>8</v>
      </c>
      <c r="F1192" s="1" t="s">
        <v>302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54.78</v>
      </c>
      <c r="M1192" s="4">
        <v>54.78</v>
      </c>
      <c r="N1192" s="24">
        <f>IF(AND(B1192="60",C1192="32"),(J1192/'FD Date'!$B$4*'FD Date'!$B$6+K1192),(J1192/Date!$B$4*Date!$B$6+K1192))</f>
        <v>0</v>
      </c>
      <c r="O1192" s="24">
        <f t="shared" si="105"/>
        <v>0</v>
      </c>
      <c r="P1192" s="24">
        <f>K1192/Date!$B$2*Date!$B$3+K1192</f>
        <v>0</v>
      </c>
      <c r="Q1192" s="24">
        <f>J1192*Date!$B$3+K1192</f>
        <v>0</v>
      </c>
      <c r="R1192" s="24">
        <f t="shared" si="106"/>
        <v>0</v>
      </c>
      <c r="S1192" s="24">
        <f>J1192/2*Date!$B$7+K1192</f>
        <v>0</v>
      </c>
      <c r="T1192" s="24">
        <f t="shared" si="107"/>
        <v>0</v>
      </c>
      <c r="U1192" s="24">
        <f t="shared" si="108"/>
        <v>0</v>
      </c>
      <c r="V1192" s="4">
        <v>0</v>
      </c>
      <c r="W1192" s="4"/>
      <c r="X1192" s="28" t="str">
        <f t="shared" si="109"/>
        <v>CHOOSE FORMULA</v>
      </c>
      <c r="Y1192" s="4"/>
      <c r="Z1192" s="4">
        <v>0</v>
      </c>
    </row>
    <row r="1193" spans="1:26">
      <c r="A1193" s="1" t="s">
        <v>6</v>
      </c>
      <c r="B1193" s="1" t="s">
        <v>516</v>
      </c>
      <c r="C1193" s="1" t="s">
        <v>546</v>
      </c>
      <c r="D1193" s="1" t="s">
        <v>305</v>
      </c>
      <c r="E1193" s="1" t="s">
        <v>8</v>
      </c>
      <c r="F1193" s="1" t="s">
        <v>306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30</v>
      </c>
      <c r="N1193" s="24">
        <f>IF(AND(B1193="60",C1193="32"),(J1193/'FD Date'!$B$4*'FD Date'!$B$6+K1193),(J1193/Date!$B$4*Date!$B$6+K1193))</f>
        <v>0</v>
      </c>
      <c r="O1193" s="24">
        <f t="shared" si="105"/>
        <v>0</v>
      </c>
      <c r="P1193" s="24">
        <f>K1193/Date!$B$2*Date!$B$3+K1193</f>
        <v>0</v>
      </c>
      <c r="Q1193" s="24">
        <f>J1193*Date!$B$3+K1193</f>
        <v>0</v>
      </c>
      <c r="R1193" s="24">
        <f t="shared" si="106"/>
        <v>0</v>
      </c>
      <c r="S1193" s="24">
        <f>J1193/2*Date!$B$7+K1193</f>
        <v>0</v>
      </c>
      <c r="T1193" s="24">
        <f t="shared" si="107"/>
        <v>0</v>
      </c>
      <c r="U1193" s="24">
        <f t="shared" si="108"/>
        <v>0</v>
      </c>
      <c r="V1193" s="4">
        <v>0</v>
      </c>
      <c r="W1193" s="4"/>
      <c r="X1193" s="28" t="str">
        <f t="shared" si="109"/>
        <v>CHOOSE FORMULA</v>
      </c>
      <c r="Y1193" s="4"/>
      <c r="Z1193" s="4">
        <v>0</v>
      </c>
    </row>
    <row r="1194" spans="1:26">
      <c r="A1194" s="1" t="s">
        <v>6</v>
      </c>
      <c r="B1194" s="1" t="s">
        <v>516</v>
      </c>
      <c r="C1194" s="1" t="s">
        <v>546</v>
      </c>
      <c r="D1194" s="1" t="s">
        <v>313</v>
      </c>
      <c r="E1194" s="1" t="s">
        <v>8</v>
      </c>
      <c r="F1194" s="1" t="s">
        <v>314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24">
        <f>IF(AND(B1194="60",C1194="32"),(J1194/'FD Date'!$B$4*'FD Date'!$B$6+K1194),(J1194/Date!$B$4*Date!$B$6+K1194))</f>
        <v>0</v>
      </c>
      <c r="O1194" s="24">
        <f t="shared" si="105"/>
        <v>0</v>
      </c>
      <c r="P1194" s="24">
        <f>K1194/Date!$B$2*Date!$B$3+K1194</f>
        <v>0</v>
      </c>
      <c r="Q1194" s="24">
        <f>J1194*Date!$B$3+K1194</f>
        <v>0</v>
      </c>
      <c r="R1194" s="24">
        <f t="shared" si="106"/>
        <v>0</v>
      </c>
      <c r="S1194" s="24">
        <f>J1194/2*Date!$B$7+K1194</f>
        <v>0</v>
      </c>
      <c r="T1194" s="24">
        <f t="shared" si="107"/>
        <v>0</v>
      </c>
      <c r="U1194" s="24">
        <f t="shared" si="108"/>
        <v>0</v>
      </c>
      <c r="V1194" s="4">
        <v>0</v>
      </c>
      <c r="W1194" s="4"/>
      <c r="X1194" s="28" t="str">
        <f t="shared" si="109"/>
        <v>CHOOSE FORMULA</v>
      </c>
      <c r="Y1194" s="4"/>
      <c r="Z1194" s="4">
        <v>0</v>
      </c>
    </row>
    <row r="1195" spans="1:26">
      <c r="A1195" s="1" t="s">
        <v>6</v>
      </c>
      <c r="B1195" s="1" t="s">
        <v>516</v>
      </c>
      <c r="C1195" s="1" t="s">
        <v>546</v>
      </c>
      <c r="D1195" s="1" t="s">
        <v>547</v>
      </c>
      <c r="E1195" s="1" t="s">
        <v>8</v>
      </c>
      <c r="F1195" s="1" t="s">
        <v>548</v>
      </c>
      <c r="G1195" s="4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24">
        <f>IF(AND(B1195="60",C1195="32"),(J1195/'FD Date'!$B$4*'FD Date'!$B$6+K1195),(J1195/Date!$B$4*Date!$B$6+K1195))</f>
        <v>0</v>
      </c>
      <c r="O1195" s="24">
        <f t="shared" si="105"/>
        <v>0</v>
      </c>
      <c r="P1195" s="24">
        <f>K1195/Date!$B$2*Date!$B$3+K1195</f>
        <v>0</v>
      </c>
      <c r="Q1195" s="24">
        <f>J1195*Date!$B$3+K1195</f>
        <v>0</v>
      </c>
      <c r="R1195" s="24">
        <f t="shared" si="106"/>
        <v>0</v>
      </c>
      <c r="S1195" s="24">
        <f>J1195/2*Date!$B$7+K1195</f>
        <v>0</v>
      </c>
      <c r="T1195" s="24">
        <f t="shared" si="107"/>
        <v>0</v>
      </c>
      <c r="U1195" s="24">
        <f t="shared" si="108"/>
        <v>0</v>
      </c>
      <c r="V1195" s="4">
        <v>0</v>
      </c>
      <c r="W1195" s="4"/>
      <c r="X1195" s="28" t="str">
        <f t="shared" si="109"/>
        <v>CHOOSE FORMULA</v>
      </c>
      <c r="Y1195" s="4"/>
      <c r="Z1195" s="4">
        <v>0</v>
      </c>
    </row>
    <row r="1196" spans="1:26">
      <c r="A1196" s="1" t="s">
        <v>6</v>
      </c>
      <c r="B1196" s="1" t="s">
        <v>516</v>
      </c>
      <c r="C1196" s="1" t="s">
        <v>549</v>
      </c>
      <c r="D1196" s="1" t="s">
        <v>315</v>
      </c>
      <c r="E1196" s="1" t="s">
        <v>13</v>
      </c>
      <c r="F1196" s="1" t="s">
        <v>316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6152.23</v>
      </c>
      <c r="M1196" s="4">
        <v>7621.69</v>
      </c>
      <c r="N1196" s="24">
        <f>IF(AND(B1196="60",C1196="32"),(J1196/'FD Date'!$B$4*'FD Date'!$B$6+K1196),(J1196/Date!$B$4*Date!$B$6+K1196))</f>
        <v>0</v>
      </c>
      <c r="O1196" s="24">
        <f t="shared" si="105"/>
        <v>0</v>
      </c>
      <c r="P1196" s="24">
        <f>K1196/Date!$B$2*Date!$B$3+K1196</f>
        <v>0</v>
      </c>
      <c r="Q1196" s="24">
        <f>J1196*Date!$B$3+K1196</f>
        <v>0</v>
      </c>
      <c r="R1196" s="24">
        <f t="shared" si="106"/>
        <v>0</v>
      </c>
      <c r="S1196" s="24">
        <f>J1196/2*Date!$B$7+K1196</f>
        <v>0</v>
      </c>
      <c r="T1196" s="24">
        <f t="shared" si="107"/>
        <v>0</v>
      </c>
      <c r="U1196" s="24">
        <f t="shared" si="108"/>
        <v>0</v>
      </c>
      <c r="V1196" s="4">
        <v>0</v>
      </c>
      <c r="W1196" s="4"/>
      <c r="X1196" s="28" t="str">
        <f t="shared" si="109"/>
        <v>CHOOSE FORMULA</v>
      </c>
      <c r="Y1196" s="4"/>
      <c r="Z1196" s="4">
        <v>0</v>
      </c>
    </row>
    <row r="1197" spans="1:26">
      <c r="A1197" s="1" t="s">
        <v>6</v>
      </c>
      <c r="B1197" s="1" t="s">
        <v>516</v>
      </c>
      <c r="C1197" s="1" t="s">
        <v>549</v>
      </c>
      <c r="D1197" s="1" t="s">
        <v>315</v>
      </c>
      <c r="E1197" s="1" t="s">
        <v>15</v>
      </c>
      <c r="F1197" s="1" t="s">
        <v>317</v>
      </c>
      <c r="G1197" s="4">
        <v>0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24">
        <f>IF(AND(B1197="60",C1197="32"),(J1197/'FD Date'!$B$4*'FD Date'!$B$6+K1197),(J1197/Date!$B$4*Date!$B$6+K1197))</f>
        <v>0</v>
      </c>
      <c r="O1197" s="24">
        <f t="shared" si="105"/>
        <v>0</v>
      </c>
      <c r="P1197" s="24">
        <f>K1197/Date!$B$2*Date!$B$3+K1197</f>
        <v>0</v>
      </c>
      <c r="Q1197" s="24">
        <f>J1197*Date!$B$3+K1197</f>
        <v>0</v>
      </c>
      <c r="R1197" s="24">
        <f t="shared" si="106"/>
        <v>0</v>
      </c>
      <c r="S1197" s="24">
        <f>J1197/2*Date!$B$7+K1197</f>
        <v>0</v>
      </c>
      <c r="T1197" s="24">
        <f t="shared" si="107"/>
        <v>0</v>
      </c>
      <c r="U1197" s="24">
        <f t="shared" si="108"/>
        <v>0</v>
      </c>
      <c r="V1197" s="4">
        <v>0</v>
      </c>
      <c r="W1197" s="4"/>
      <c r="X1197" s="28" t="str">
        <f t="shared" si="109"/>
        <v>CHOOSE FORMULA</v>
      </c>
      <c r="Y1197" s="4"/>
      <c r="Z1197" s="4">
        <v>0</v>
      </c>
    </row>
    <row r="1198" spans="1:26">
      <c r="A1198" s="1" t="s">
        <v>6</v>
      </c>
      <c r="B1198" s="1" t="s">
        <v>516</v>
      </c>
      <c r="C1198" s="1" t="s">
        <v>549</v>
      </c>
      <c r="D1198" s="1" t="s">
        <v>318</v>
      </c>
      <c r="E1198" s="1" t="s">
        <v>8</v>
      </c>
      <c r="F1198" s="1" t="s">
        <v>319</v>
      </c>
      <c r="G1198" s="4">
        <v>0</v>
      </c>
      <c r="H1198" s="4">
        <v>0</v>
      </c>
      <c r="I1198" s="4">
        <v>0</v>
      </c>
      <c r="J1198" s="4">
        <v>0</v>
      </c>
      <c r="K1198" s="4">
        <v>76293.53</v>
      </c>
      <c r="L1198" s="4">
        <v>350354.19</v>
      </c>
      <c r="M1198" s="4">
        <v>561373.11</v>
      </c>
      <c r="N1198" s="24">
        <f>IF(AND(B1198="60",C1198="32"),(J1198/'FD Date'!$B$4*'FD Date'!$B$6+K1198),(J1198/Date!$B$4*Date!$B$6+K1198))</f>
        <v>76293.53</v>
      </c>
      <c r="O1198" s="24">
        <f t="shared" si="105"/>
        <v>0</v>
      </c>
      <c r="P1198" s="24">
        <f>K1198/Date!$B$2*Date!$B$3+K1198</f>
        <v>114440.295</v>
      </c>
      <c r="Q1198" s="24">
        <f>J1198*Date!$B$3+K1198</f>
        <v>76293.53</v>
      </c>
      <c r="R1198" s="24">
        <f t="shared" si="106"/>
        <v>122245.2518948847</v>
      </c>
      <c r="S1198" s="24">
        <f>J1198/2*Date!$B$7+K1198</f>
        <v>76293.53</v>
      </c>
      <c r="T1198" s="24">
        <f t="shared" si="107"/>
        <v>0</v>
      </c>
      <c r="U1198" s="24">
        <f t="shared" si="108"/>
        <v>76293.53</v>
      </c>
      <c r="V1198" s="4">
        <v>0</v>
      </c>
      <c r="W1198" s="4"/>
      <c r="X1198" s="28" t="str">
        <f t="shared" si="109"/>
        <v>CHOOSE FORMULA</v>
      </c>
      <c r="Y1198" s="4"/>
      <c r="Z1198" s="4">
        <v>76294</v>
      </c>
    </row>
    <row r="1199" spans="1:26">
      <c r="A1199" s="1" t="s">
        <v>6</v>
      </c>
      <c r="B1199" s="1" t="s">
        <v>516</v>
      </c>
      <c r="C1199" s="1" t="s">
        <v>549</v>
      </c>
      <c r="D1199" s="1" t="s">
        <v>318</v>
      </c>
      <c r="E1199" s="1" t="s">
        <v>80</v>
      </c>
      <c r="F1199" s="1" t="s">
        <v>322</v>
      </c>
      <c r="G1199" s="4">
        <v>0</v>
      </c>
      <c r="H1199" s="4">
        <v>0</v>
      </c>
      <c r="I1199" s="4">
        <v>0</v>
      </c>
      <c r="J1199" s="4">
        <v>0</v>
      </c>
      <c r="K1199" s="4">
        <v>6.59</v>
      </c>
      <c r="L1199" s="4">
        <v>4137.12</v>
      </c>
      <c r="M1199" s="4">
        <v>6068.86</v>
      </c>
      <c r="N1199" s="24">
        <f>IF(AND(B1199="60",C1199="32"),(J1199/'FD Date'!$B$4*'FD Date'!$B$6+K1199),(J1199/Date!$B$4*Date!$B$6+K1199))</f>
        <v>6.59</v>
      </c>
      <c r="O1199" s="24">
        <f t="shared" si="105"/>
        <v>0</v>
      </c>
      <c r="P1199" s="24">
        <f>K1199/Date!$B$2*Date!$B$3+K1199</f>
        <v>9.8849999999999998</v>
      </c>
      <c r="Q1199" s="24">
        <f>J1199*Date!$B$3+K1199</f>
        <v>6.59</v>
      </c>
      <c r="R1199" s="24">
        <f t="shared" si="106"/>
        <v>9.6670600320996236</v>
      </c>
      <c r="S1199" s="24">
        <f>J1199/2*Date!$B$7+K1199</f>
        <v>6.59</v>
      </c>
      <c r="T1199" s="24">
        <f t="shared" si="107"/>
        <v>0</v>
      </c>
      <c r="U1199" s="24">
        <f t="shared" si="108"/>
        <v>6.59</v>
      </c>
      <c r="V1199" s="4">
        <v>0</v>
      </c>
      <c r="W1199" s="4"/>
      <c r="X1199" s="28" t="str">
        <f t="shared" si="109"/>
        <v>CHOOSE FORMULA</v>
      </c>
      <c r="Y1199" s="4"/>
      <c r="Z1199" s="4">
        <v>7</v>
      </c>
    </row>
    <row r="1200" spans="1:26">
      <c r="A1200" s="1" t="s">
        <v>6</v>
      </c>
      <c r="B1200" s="1" t="s">
        <v>516</v>
      </c>
      <c r="C1200" s="1" t="s">
        <v>549</v>
      </c>
      <c r="D1200" s="1" t="s">
        <v>318</v>
      </c>
      <c r="E1200" s="1" t="s">
        <v>82</v>
      </c>
      <c r="F1200" s="1" t="s">
        <v>523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  <c r="N1200" s="24">
        <f>IF(AND(B1200="60",C1200="32"),(J1200/'FD Date'!$B$4*'FD Date'!$B$6+K1200),(J1200/Date!$B$4*Date!$B$6+K1200))</f>
        <v>0</v>
      </c>
      <c r="O1200" s="24">
        <f t="shared" si="105"/>
        <v>0</v>
      </c>
      <c r="P1200" s="24">
        <f>K1200/Date!$B$2*Date!$B$3+K1200</f>
        <v>0</v>
      </c>
      <c r="Q1200" s="24">
        <f>J1200*Date!$B$3+K1200</f>
        <v>0</v>
      </c>
      <c r="R1200" s="24">
        <f t="shared" si="106"/>
        <v>0</v>
      </c>
      <c r="S1200" s="24">
        <f>J1200/2*Date!$B$7+K1200</f>
        <v>0</v>
      </c>
      <c r="T1200" s="24">
        <f t="shared" si="107"/>
        <v>0</v>
      </c>
      <c r="U1200" s="24">
        <f t="shared" si="108"/>
        <v>0</v>
      </c>
      <c r="V1200" s="4">
        <v>0</v>
      </c>
      <c r="W1200" s="4"/>
      <c r="X1200" s="28" t="str">
        <f t="shared" si="109"/>
        <v>CHOOSE FORMULA</v>
      </c>
      <c r="Y1200" s="4"/>
      <c r="Z1200" s="4">
        <v>0</v>
      </c>
    </row>
    <row r="1201" spans="1:26">
      <c r="A1201" s="1" t="s">
        <v>6</v>
      </c>
      <c r="B1201" s="1" t="s">
        <v>516</v>
      </c>
      <c r="C1201" s="1" t="s">
        <v>549</v>
      </c>
      <c r="D1201" s="1" t="s">
        <v>318</v>
      </c>
      <c r="E1201" s="1" t="s">
        <v>524</v>
      </c>
      <c r="F1201" s="1" t="s">
        <v>525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114.58</v>
      </c>
      <c r="M1201" s="4">
        <v>114.58</v>
      </c>
      <c r="N1201" s="24">
        <f>IF(AND(B1201="60",C1201="32"),(J1201/'FD Date'!$B$4*'FD Date'!$B$6+K1201),(J1201/Date!$B$4*Date!$B$6+K1201))</f>
        <v>0</v>
      </c>
      <c r="O1201" s="24">
        <f t="shared" si="105"/>
        <v>0</v>
      </c>
      <c r="P1201" s="24">
        <f>K1201/Date!$B$2*Date!$B$3+K1201</f>
        <v>0</v>
      </c>
      <c r="Q1201" s="24">
        <f>J1201*Date!$B$3+K1201</f>
        <v>0</v>
      </c>
      <c r="R1201" s="24">
        <f t="shared" si="106"/>
        <v>0</v>
      </c>
      <c r="S1201" s="24">
        <f>J1201/2*Date!$B$7+K1201</f>
        <v>0</v>
      </c>
      <c r="T1201" s="24">
        <f t="shared" si="107"/>
        <v>0</v>
      </c>
      <c r="U1201" s="24">
        <f t="shared" si="108"/>
        <v>0</v>
      </c>
      <c r="V1201" s="4">
        <v>0</v>
      </c>
      <c r="W1201" s="4"/>
      <c r="X1201" s="28" t="str">
        <f t="shared" si="109"/>
        <v>CHOOSE FORMULA</v>
      </c>
      <c r="Y1201" s="4"/>
      <c r="Z1201" s="4">
        <v>0</v>
      </c>
    </row>
    <row r="1202" spans="1:26">
      <c r="A1202" s="1" t="s">
        <v>6</v>
      </c>
      <c r="B1202" s="1" t="s">
        <v>516</v>
      </c>
      <c r="C1202" s="1" t="s">
        <v>549</v>
      </c>
      <c r="D1202" s="1" t="s">
        <v>318</v>
      </c>
      <c r="E1202" s="1" t="s">
        <v>325</v>
      </c>
      <c r="F1202" s="1" t="s">
        <v>326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24">
        <f>IF(AND(B1202="60",C1202="32"),(J1202/'FD Date'!$B$4*'FD Date'!$B$6+K1202),(J1202/Date!$B$4*Date!$B$6+K1202))</f>
        <v>0</v>
      </c>
      <c r="O1202" s="24">
        <f t="shared" si="105"/>
        <v>0</v>
      </c>
      <c r="P1202" s="24">
        <f>K1202/Date!$B$2*Date!$B$3+K1202</f>
        <v>0</v>
      </c>
      <c r="Q1202" s="24">
        <f>J1202*Date!$B$3+K1202</f>
        <v>0</v>
      </c>
      <c r="R1202" s="24">
        <f t="shared" si="106"/>
        <v>0</v>
      </c>
      <c r="S1202" s="24">
        <f>J1202/2*Date!$B$7+K1202</f>
        <v>0</v>
      </c>
      <c r="T1202" s="24">
        <f t="shared" si="107"/>
        <v>0</v>
      </c>
      <c r="U1202" s="24">
        <f t="shared" si="108"/>
        <v>0</v>
      </c>
      <c r="V1202" s="4">
        <v>0</v>
      </c>
      <c r="W1202" s="4"/>
      <c r="X1202" s="28" t="str">
        <f t="shared" si="109"/>
        <v>CHOOSE FORMULA</v>
      </c>
      <c r="Y1202" s="4"/>
      <c r="Z1202" s="4">
        <v>0</v>
      </c>
    </row>
    <row r="1203" spans="1:26">
      <c r="A1203" s="1" t="s">
        <v>6</v>
      </c>
      <c r="B1203" s="1" t="s">
        <v>516</v>
      </c>
      <c r="C1203" s="1" t="s">
        <v>549</v>
      </c>
      <c r="D1203" s="1" t="s">
        <v>327</v>
      </c>
      <c r="E1203" s="1" t="s">
        <v>8</v>
      </c>
      <c r="F1203" s="1" t="s">
        <v>328</v>
      </c>
      <c r="G1203" s="4">
        <v>0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3540.42</v>
      </c>
      <c r="N1203" s="24">
        <f>IF(AND(B1203="60",C1203="32"),(J1203/'FD Date'!$B$4*'FD Date'!$B$6+K1203),(J1203/Date!$B$4*Date!$B$6+K1203))</f>
        <v>0</v>
      </c>
      <c r="O1203" s="24">
        <f t="shared" si="105"/>
        <v>0</v>
      </c>
      <c r="P1203" s="24">
        <f>K1203/Date!$B$2*Date!$B$3+K1203</f>
        <v>0</v>
      </c>
      <c r="Q1203" s="24">
        <f>J1203*Date!$B$3+K1203</f>
        <v>0</v>
      </c>
      <c r="R1203" s="24">
        <f t="shared" si="106"/>
        <v>0</v>
      </c>
      <c r="S1203" s="24">
        <f>J1203/2*Date!$B$7+K1203</f>
        <v>0</v>
      </c>
      <c r="T1203" s="24">
        <f t="shared" si="107"/>
        <v>0</v>
      </c>
      <c r="U1203" s="24">
        <f t="shared" si="108"/>
        <v>0</v>
      </c>
      <c r="V1203" s="4">
        <v>0</v>
      </c>
      <c r="W1203" s="4"/>
      <c r="X1203" s="28" t="str">
        <f t="shared" si="109"/>
        <v>CHOOSE FORMULA</v>
      </c>
      <c r="Y1203" s="4"/>
      <c r="Z1203" s="4">
        <v>0</v>
      </c>
    </row>
    <row r="1204" spans="1:26">
      <c r="A1204" s="1" t="s">
        <v>6</v>
      </c>
      <c r="B1204" s="1" t="s">
        <v>516</v>
      </c>
      <c r="C1204" s="1" t="s">
        <v>549</v>
      </c>
      <c r="D1204" s="1" t="s">
        <v>329</v>
      </c>
      <c r="E1204" s="1" t="s">
        <v>8</v>
      </c>
      <c r="F1204" s="1" t="s">
        <v>330</v>
      </c>
      <c r="G1204" s="4">
        <v>0</v>
      </c>
      <c r="H1204" s="4">
        <v>0</v>
      </c>
      <c r="I1204" s="4">
        <v>0</v>
      </c>
      <c r="J1204" s="4">
        <v>0</v>
      </c>
      <c r="K1204" s="4">
        <v>25.76</v>
      </c>
      <c r="L1204" s="4">
        <v>19060.669999999998</v>
      </c>
      <c r="M1204" s="4">
        <v>29114.66</v>
      </c>
      <c r="N1204" s="24">
        <f>IF(AND(B1204="60",C1204="32"),(J1204/'FD Date'!$B$4*'FD Date'!$B$6+K1204),(J1204/Date!$B$4*Date!$B$6+K1204))</f>
        <v>25.76</v>
      </c>
      <c r="O1204" s="24">
        <f t="shared" si="105"/>
        <v>0</v>
      </c>
      <c r="P1204" s="24">
        <f>K1204/Date!$B$2*Date!$B$3+K1204</f>
        <v>38.64</v>
      </c>
      <c r="Q1204" s="24">
        <f>J1204*Date!$B$3+K1204</f>
        <v>25.76</v>
      </c>
      <c r="R1204" s="24">
        <f t="shared" si="106"/>
        <v>39.347706119459609</v>
      </c>
      <c r="S1204" s="24">
        <f>J1204/2*Date!$B$7+K1204</f>
        <v>25.76</v>
      </c>
      <c r="T1204" s="24">
        <f t="shared" si="107"/>
        <v>0</v>
      </c>
      <c r="U1204" s="24">
        <f t="shared" si="108"/>
        <v>25.76</v>
      </c>
      <c r="V1204" s="4">
        <v>0</v>
      </c>
      <c r="W1204" s="4"/>
      <c r="X1204" s="28" t="str">
        <f t="shared" si="109"/>
        <v>CHOOSE FORMULA</v>
      </c>
      <c r="Y1204" s="4"/>
      <c r="Z1204" s="4">
        <v>26</v>
      </c>
    </row>
    <row r="1205" spans="1:26">
      <c r="A1205" s="1" t="s">
        <v>6</v>
      </c>
      <c r="B1205" s="1" t="s">
        <v>516</v>
      </c>
      <c r="C1205" s="1" t="s">
        <v>549</v>
      </c>
      <c r="D1205" s="1" t="s">
        <v>331</v>
      </c>
      <c r="E1205" s="1" t="s">
        <v>84</v>
      </c>
      <c r="F1205" s="1" t="s">
        <v>333</v>
      </c>
      <c r="G1205" s="4">
        <v>0</v>
      </c>
      <c r="H1205" s="4">
        <v>0</v>
      </c>
      <c r="I1205" s="4">
        <v>0</v>
      </c>
      <c r="J1205" s="4">
        <v>0</v>
      </c>
      <c r="K1205" s="4">
        <v>0</v>
      </c>
      <c r="L1205" s="4">
        <v>793.59</v>
      </c>
      <c r="M1205" s="4">
        <v>1066.07</v>
      </c>
      <c r="N1205" s="24">
        <f>IF(AND(B1205="60",C1205="32"),(J1205/'FD Date'!$B$4*'FD Date'!$B$6+K1205),(J1205/Date!$B$4*Date!$B$6+K1205))</f>
        <v>0</v>
      </c>
      <c r="O1205" s="24">
        <f t="shared" si="105"/>
        <v>0</v>
      </c>
      <c r="P1205" s="24">
        <f>K1205/Date!$B$2*Date!$B$3+K1205</f>
        <v>0</v>
      </c>
      <c r="Q1205" s="24">
        <f>J1205*Date!$B$3+K1205</f>
        <v>0</v>
      </c>
      <c r="R1205" s="24">
        <f t="shared" si="106"/>
        <v>0</v>
      </c>
      <c r="S1205" s="24">
        <f>J1205/2*Date!$B$7+K1205</f>
        <v>0</v>
      </c>
      <c r="T1205" s="24">
        <f t="shared" si="107"/>
        <v>0</v>
      </c>
      <c r="U1205" s="24">
        <f t="shared" si="108"/>
        <v>0</v>
      </c>
      <c r="V1205" s="4">
        <v>0</v>
      </c>
      <c r="W1205" s="4"/>
      <c r="X1205" s="28" t="str">
        <f t="shared" si="109"/>
        <v>CHOOSE FORMULA</v>
      </c>
      <c r="Y1205" s="4"/>
      <c r="Z1205" s="4">
        <v>0</v>
      </c>
    </row>
    <row r="1206" spans="1:26">
      <c r="A1206" s="1" t="s">
        <v>6</v>
      </c>
      <c r="B1206" s="1" t="s">
        <v>516</v>
      </c>
      <c r="C1206" s="1" t="s">
        <v>549</v>
      </c>
      <c r="D1206" s="1" t="s">
        <v>331</v>
      </c>
      <c r="E1206" s="1" t="s">
        <v>334</v>
      </c>
      <c r="F1206" s="1" t="s">
        <v>335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2423.86</v>
      </c>
      <c r="M1206" s="4">
        <v>3336.34</v>
      </c>
      <c r="N1206" s="24">
        <f>IF(AND(B1206="60",C1206="32"),(J1206/'FD Date'!$B$4*'FD Date'!$B$6+K1206),(J1206/Date!$B$4*Date!$B$6+K1206))</f>
        <v>0</v>
      </c>
      <c r="O1206" s="24">
        <f t="shared" si="105"/>
        <v>0</v>
      </c>
      <c r="P1206" s="24">
        <f>K1206/Date!$B$2*Date!$B$3+K1206</f>
        <v>0</v>
      </c>
      <c r="Q1206" s="24">
        <f>J1206*Date!$B$3+K1206</f>
        <v>0</v>
      </c>
      <c r="R1206" s="24">
        <f t="shared" si="106"/>
        <v>0</v>
      </c>
      <c r="S1206" s="24">
        <f>J1206/2*Date!$B$7+K1206</f>
        <v>0</v>
      </c>
      <c r="T1206" s="24">
        <f t="shared" si="107"/>
        <v>0</v>
      </c>
      <c r="U1206" s="24">
        <f t="shared" si="108"/>
        <v>0</v>
      </c>
      <c r="V1206" s="4">
        <v>0</v>
      </c>
      <c r="W1206" s="4"/>
      <c r="X1206" s="28" t="str">
        <f t="shared" si="109"/>
        <v>CHOOSE FORMULA</v>
      </c>
      <c r="Y1206" s="4"/>
      <c r="Z1206" s="4">
        <v>0</v>
      </c>
    </row>
    <row r="1207" spans="1:26">
      <c r="A1207" s="1" t="s">
        <v>6</v>
      </c>
      <c r="B1207" s="1" t="s">
        <v>516</v>
      </c>
      <c r="C1207" s="1" t="s">
        <v>549</v>
      </c>
      <c r="D1207" s="1" t="s">
        <v>331</v>
      </c>
      <c r="E1207" s="1" t="s">
        <v>336</v>
      </c>
      <c r="F1207" s="1" t="s">
        <v>337</v>
      </c>
      <c r="G1207" s="4">
        <v>0</v>
      </c>
      <c r="H1207" s="4">
        <v>0</v>
      </c>
      <c r="I1207" s="4">
        <v>0</v>
      </c>
      <c r="J1207" s="4">
        <v>0</v>
      </c>
      <c r="K1207" s="4">
        <v>0</v>
      </c>
      <c r="L1207" s="4">
        <v>62973.9</v>
      </c>
      <c r="M1207" s="4">
        <v>87330.09</v>
      </c>
      <c r="N1207" s="24">
        <f>IF(AND(B1207="60",C1207="32"),(J1207/'FD Date'!$B$4*'FD Date'!$B$6+K1207),(J1207/Date!$B$4*Date!$B$6+K1207))</f>
        <v>0</v>
      </c>
      <c r="O1207" s="24">
        <f t="shared" si="105"/>
        <v>0</v>
      </c>
      <c r="P1207" s="24">
        <f>K1207/Date!$B$2*Date!$B$3+K1207</f>
        <v>0</v>
      </c>
      <c r="Q1207" s="24">
        <f>J1207*Date!$B$3+K1207</f>
        <v>0</v>
      </c>
      <c r="R1207" s="24">
        <f t="shared" si="106"/>
        <v>0</v>
      </c>
      <c r="S1207" s="24">
        <f>J1207/2*Date!$B$7+K1207</f>
        <v>0</v>
      </c>
      <c r="T1207" s="24">
        <f t="shared" si="107"/>
        <v>0</v>
      </c>
      <c r="U1207" s="24">
        <f t="shared" si="108"/>
        <v>0</v>
      </c>
      <c r="V1207" s="4">
        <v>0</v>
      </c>
      <c r="W1207" s="4"/>
      <c r="X1207" s="28" t="str">
        <f t="shared" si="109"/>
        <v>CHOOSE FORMULA</v>
      </c>
      <c r="Y1207" s="4"/>
      <c r="Z1207" s="4">
        <v>0</v>
      </c>
    </row>
    <row r="1208" spans="1:26">
      <c r="A1208" s="1" t="s">
        <v>6</v>
      </c>
      <c r="B1208" s="1" t="s">
        <v>516</v>
      </c>
      <c r="C1208" s="1" t="s">
        <v>549</v>
      </c>
      <c r="D1208" s="1" t="s">
        <v>331</v>
      </c>
      <c r="E1208" s="1" t="s">
        <v>338</v>
      </c>
      <c r="F1208" s="1" t="s">
        <v>339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8000.3</v>
      </c>
      <c r="M1208" s="4">
        <v>8000.3</v>
      </c>
      <c r="N1208" s="24">
        <f>IF(AND(B1208="60",C1208="32"),(J1208/'FD Date'!$B$4*'FD Date'!$B$6+K1208),(J1208/Date!$B$4*Date!$B$6+K1208))</f>
        <v>0</v>
      </c>
      <c r="O1208" s="24">
        <f t="shared" si="105"/>
        <v>0</v>
      </c>
      <c r="P1208" s="24">
        <f>K1208/Date!$B$2*Date!$B$3+K1208</f>
        <v>0</v>
      </c>
      <c r="Q1208" s="24">
        <f>J1208*Date!$B$3+K1208</f>
        <v>0</v>
      </c>
      <c r="R1208" s="24">
        <f t="shared" si="106"/>
        <v>0</v>
      </c>
      <c r="S1208" s="24">
        <f>J1208/2*Date!$B$7+K1208</f>
        <v>0</v>
      </c>
      <c r="T1208" s="24">
        <f t="shared" si="107"/>
        <v>0</v>
      </c>
      <c r="U1208" s="24">
        <f t="shared" si="108"/>
        <v>0</v>
      </c>
      <c r="V1208" s="4">
        <v>0</v>
      </c>
      <c r="W1208" s="4"/>
      <c r="X1208" s="28" t="str">
        <f t="shared" si="109"/>
        <v>CHOOSE FORMULA</v>
      </c>
      <c r="Y1208" s="4"/>
      <c r="Z1208" s="4">
        <v>0</v>
      </c>
    </row>
    <row r="1209" spans="1:26">
      <c r="A1209" s="1" t="s">
        <v>6</v>
      </c>
      <c r="B1209" s="1" t="s">
        <v>516</v>
      </c>
      <c r="C1209" s="1" t="s">
        <v>549</v>
      </c>
      <c r="D1209" s="1" t="s">
        <v>331</v>
      </c>
      <c r="E1209" s="1" t="s">
        <v>340</v>
      </c>
      <c r="F1209" s="1" t="s">
        <v>341</v>
      </c>
      <c r="G1209" s="4">
        <v>0</v>
      </c>
      <c r="H1209" s="4">
        <v>0</v>
      </c>
      <c r="I1209" s="4">
        <v>0</v>
      </c>
      <c r="J1209" s="4">
        <v>0</v>
      </c>
      <c r="K1209" s="4">
        <v>2.54</v>
      </c>
      <c r="L1209" s="4">
        <v>2561.0300000000002</v>
      </c>
      <c r="M1209" s="4">
        <v>3596.99</v>
      </c>
      <c r="N1209" s="24">
        <f>IF(AND(B1209="60",C1209="32"),(J1209/'FD Date'!$B$4*'FD Date'!$B$6+K1209),(J1209/Date!$B$4*Date!$B$6+K1209))</f>
        <v>2.54</v>
      </c>
      <c r="O1209" s="24">
        <f t="shared" si="105"/>
        <v>0</v>
      </c>
      <c r="P1209" s="24">
        <f>K1209/Date!$B$2*Date!$B$3+K1209</f>
        <v>3.81</v>
      </c>
      <c r="Q1209" s="24">
        <f>J1209*Date!$B$3+K1209</f>
        <v>2.54</v>
      </c>
      <c r="R1209" s="24">
        <f t="shared" si="106"/>
        <v>3.5674531731373702</v>
      </c>
      <c r="S1209" s="24">
        <f>J1209/2*Date!$B$7+K1209</f>
        <v>2.54</v>
      </c>
      <c r="T1209" s="24">
        <f t="shared" si="107"/>
        <v>0</v>
      </c>
      <c r="U1209" s="24">
        <f t="shared" si="108"/>
        <v>2.54</v>
      </c>
      <c r="V1209" s="4">
        <v>0</v>
      </c>
      <c r="W1209" s="4"/>
      <c r="X1209" s="28" t="str">
        <f t="shared" si="109"/>
        <v>CHOOSE FORMULA</v>
      </c>
      <c r="Y1209" s="4"/>
      <c r="Z1209" s="4">
        <v>3</v>
      </c>
    </row>
    <row r="1210" spans="1:26">
      <c r="A1210" s="1" t="s">
        <v>6</v>
      </c>
      <c r="B1210" s="1" t="s">
        <v>516</v>
      </c>
      <c r="C1210" s="1" t="s">
        <v>549</v>
      </c>
      <c r="D1210" s="1" t="s">
        <v>342</v>
      </c>
      <c r="E1210" s="1" t="s">
        <v>8</v>
      </c>
      <c r="F1210" s="1" t="s">
        <v>343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24">
        <f>IF(AND(B1210="60",C1210="32"),(J1210/'FD Date'!$B$4*'FD Date'!$B$6+K1210),(J1210/Date!$B$4*Date!$B$6+K1210))</f>
        <v>0</v>
      </c>
      <c r="O1210" s="24">
        <f t="shared" si="105"/>
        <v>0</v>
      </c>
      <c r="P1210" s="24">
        <f>K1210/Date!$B$2*Date!$B$3+K1210</f>
        <v>0</v>
      </c>
      <c r="Q1210" s="24">
        <f>J1210*Date!$B$3+K1210</f>
        <v>0</v>
      </c>
      <c r="R1210" s="24">
        <f t="shared" si="106"/>
        <v>0</v>
      </c>
      <c r="S1210" s="24">
        <f>J1210/2*Date!$B$7+K1210</f>
        <v>0</v>
      </c>
      <c r="T1210" s="24">
        <f t="shared" si="107"/>
        <v>0</v>
      </c>
      <c r="U1210" s="24">
        <f t="shared" si="108"/>
        <v>0</v>
      </c>
      <c r="V1210" s="4">
        <v>0</v>
      </c>
      <c r="W1210" s="4"/>
      <c r="X1210" s="28" t="str">
        <f t="shared" si="109"/>
        <v>CHOOSE FORMULA</v>
      </c>
      <c r="Y1210" s="4"/>
      <c r="Z1210" s="4">
        <v>0</v>
      </c>
    </row>
    <row r="1211" spans="1:26">
      <c r="A1211" s="1" t="s">
        <v>6</v>
      </c>
      <c r="B1211" s="1" t="s">
        <v>516</v>
      </c>
      <c r="C1211" s="1" t="s">
        <v>549</v>
      </c>
      <c r="D1211" s="1" t="s">
        <v>342</v>
      </c>
      <c r="E1211" s="1" t="s">
        <v>13</v>
      </c>
      <c r="F1211" s="1" t="s">
        <v>344</v>
      </c>
      <c r="G1211" s="4">
        <v>0</v>
      </c>
      <c r="H1211" s="4">
        <v>0</v>
      </c>
      <c r="I1211" s="4">
        <v>0</v>
      </c>
      <c r="J1211" s="4">
        <v>0</v>
      </c>
      <c r="K1211" s="4">
        <v>12434.37</v>
      </c>
      <c r="L1211" s="4">
        <v>50899.74</v>
      </c>
      <c r="M1211" s="4">
        <v>85433.42</v>
      </c>
      <c r="N1211" s="24">
        <f>IF(AND(B1211="60",C1211="32"),(J1211/'FD Date'!$B$4*'FD Date'!$B$6+K1211),(J1211/Date!$B$4*Date!$B$6+K1211))</f>
        <v>12434.37</v>
      </c>
      <c r="O1211" s="24">
        <f t="shared" si="105"/>
        <v>0</v>
      </c>
      <c r="P1211" s="24">
        <f>K1211/Date!$B$2*Date!$B$3+K1211</f>
        <v>18651.555</v>
      </c>
      <c r="Q1211" s="24">
        <f>J1211*Date!$B$3+K1211</f>
        <v>12434.37</v>
      </c>
      <c r="R1211" s="24">
        <f t="shared" si="106"/>
        <v>20870.651886343625</v>
      </c>
      <c r="S1211" s="24">
        <f>J1211/2*Date!$B$7+K1211</f>
        <v>12434.37</v>
      </c>
      <c r="T1211" s="24">
        <f t="shared" si="107"/>
        <v>0</v>
      </c>
      <c r="U1211" s="24">
        <f t="shared" si="108"/>
        <v>12434.37</v>
      </c>
      <c r="V1211" s="4">
        <v>0</v>
      </c>
      <c r="W1211" s="4"/>
      <c r="X1211" s="28" t="str">
        <f t="shared" si="109"/>
        <v>CHOOSE FORMULA</v>
      </c>
      <c r="Y1211" s="4"/>
      <c r="Z1211" s="4">
        <v>12435</v>
      </c>
    </row>
    <row r="1212" spans="1:26">
      <c r="A1212" s="1" t="s">
        <v>6</v>
      </c>
      <c r="B1212" s="1" t="s">
        <v>516</v>
      </c>
      <c r="C1212" s="1" t="s">
        <v>549</v>
      </c>
      <c r="D1212" s="1" t="s">
        <v>345</v>
      </c>
      <c r="E1212" s="1" t="s">
        <v>8</v>
      </c>
      <c r="F1212" s="1" t="s">
        <v>346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24">
        <f>IF(AND(B1212="60",C1212="32"),(J1212/'FD Date'!$B$4*'FD Date'!$B$6+K1212),(J1212/Date!$B$4*Date!$B$6+K1212))</f>
        <v>0</v>
      </c>
      <c r="O1212" s="24">
        <f t="shared" si="105"/>
        <v>0</v>
      </c>
      <c r="P1212" s="24">
        <f>K1212/Date!$B$2*Date!$B$3+K1212</f>
        <v>0</v>
      </c>
      <c r="Q1212" s="24">
        <f>J1212*Date!$B$3+K1212</f>
        <v>0</v>
      </c>
      <c r="R1212" s="24">
        <f t="shared" si="106"/>
        <v>0</v>
      </c>
      <c r="S1212" s="24">
        <f>J1212/2*Date!$B$7+K1212</f>
        <v>0</v>
      </c>
      <c r="T1212" s="24">
        <f t="shared" si="107"/>
        <v>0</v>
      </c>
      <c r="U1212" s="24">
        <f t="shared" si="108"/>
        <v>0</v>
      </c>
      <c r="V1212" s="4">
        <v>0</v>
      </c>
      <c r="W1212" s="4"/>
      <c r="X1212" s="28" t="str">
        <f t="shared" si="109"/>
        <v>CHOOSE FORMULA</v>
      </c>
      <c r="Y1212" s="4"/>
      <c r="Z1212" s="4">
        <v>0</v>
      </c>
    </row>
    <row r="1213" spans="1:26">
      <c r="A1213" s="1" t="s">
        <v>6</v>
      </c>
      <c r="B1213" s="1" t="s">
        <v>516</v>
      </c>
      <c r="C1213" s="1" t="s">
        <v>549</v>
      </c>
      <c r="D1213" s="1" t="s">
        <v>347</v>
      </c>
      <c r="E1213" s="1" t="s">
        <v>8</v>
      </c>
      <c r="F1213" s="1" t="s">
        <v>348</v>
      </c>
      <c r="G1213" s="4">
        <v>0</v>
      </c>
      <c r="H1213" s="4">
        <v>0</v>
      </c>
      <c r="I1213" s="4">
        <v>0</v>
      </c>
      <c r="J1213" s="4">
        <v>-4028.89</v>
      </c>
      <c r="K1213" s="4">
        <v>-536.87</v>
      </c>
      <c r="L1213" s="4">
        <v>5389.81</v>
      </c>
      <c r="M1213" s="4">
        <v>7167.42</v>
      </c>
      <c r="N1213" s="24">
        <f>IF(AND(B1213="60",C1213="32"),(J1213/'FD Date'!$B$4*'FD Date'!$B$6+K1213),(J1213/Date!$B$4*Date!$B$6+K1213))</f>
        <v>-20681.32</v>
      </c>
      <c r="O1213" s="24">
        <f t="shared" si="105"/>
        <v>-8057.78</v>
      </c>
      <c r="P1213" s="24">
        <f>K1213/Date!$B$2*Date!$B$3+K1213</f>
        <v>-805.30500000000006</v>
      </c>
      <c r="Q1213" s="24">
        <f>J1213*Date!$B$3+K1213</f>
        <v>-16652.43</v>
      </c>
      <c r="R1213" s="24">
        <f t="shared" si="106"/>
        <v>-713.93477235746707</v>
      </c>
      <c r="S1213" s="24">
        <f>J1213/2*Date!$B$7+K1213</f>
        <v>-16652.43</v>
      </c>
      <c r="T1213" s="24">
        <f t="shared" si="107"/>
        <v>0</v>
      </c>
      <c r="U1213" s="24">
        <f t="shared" si="108"/>
        <v>-536.87</v>
      </c>
      <c r="V1213" s="4">
        <v>0</v>
      </c>
      <c r="W1213" s="4"/>
      <c r="X1213" s="28" t="str">
        <f t="shared" si="109"/>
        <v>CHOOSE FORMULA</v>
      </c>
      <c r="Y1213" s="4"/>
      <c r="Z1213" s="4">
        <v>3492</v>
      </c>
    </row>
    <row r="1214" spans="1:26">
      <c r="A1214" s="1" t="s">
        <v>6</v>
      </c>
      <c r="B1214" s="1" t="s">
        <v>516</v>
      </c>
      <c r="C1214" s="1" t="s">
        <v>549</v>
      </c>
      <c r="D1214" s="1" t="s">
        <v>349</v>
      </c>
      <c r="E1214" s="1" t="s">
        <v>8</v>
      </c>
      <c r="F1214" s="1" t="s">
        <v>350</v>
      </c>
      <c r="G1214" s="4">
        <v>0</v>
      </c>
      <c r="H1214" s="4">
        <v>0</v>
      </c>
      <c r="I1214" s="4">
        <v>0</v>
      </c>
      <c r="J1214" s="4">
        <v>0</v>
      </c>
      <c r="K1214" s="4">
        <v>174.55</v>
      </c>
      <c r="L1214" s="4">
        <v>1772.26</v>
      </c>
      <c r="M1214" s="4">
        <v>3101.45</v>
      </c>
      <c r="N1214" s="24">
        <f>IF(AND(B1214="60",C1214="32"),(J1214/'FD Date'!$B$4*'FD Date'!$B$6+K1214),(J1214/Date!$B$4*Date!$B$6+K1214))</f>
        <v>174.55</v>
      </c>
      <c r="O1214" s="24">
        <f t="shared" si="105"/>
        <v>0</v>
      </c>
      <c r="P1214" s="24">
        <f>K1214/Date!$B$2*Date!$B$3+K1214</f>
        <v>261.82500000000005</v>
      </c>
      <c r="Q1214" s="24">
        <f>J1214*Date!$B$3+K1214</f>
        <v>174.55</v>
      </c>
      <c r="R1214" s="24">
        <f t="shared" si="106"/>
        <v>305.46200754968231</v>
      </c>
      <c r="S1214" s="24">
        <f>J1214/2*Date!$B$7+K1214</f>
        <v>174.55</v>
      </c>
      <c r="T1214" s="24">
        <f t="shared" si="107"/>
        <v>0</v>
      </c>
      <c r="U1214" s="24">
        <f t="shared" si="108"/>
        <v>174.55</v>
      </c>
      <c r="V1214" s="4">
        <v>0</v>
      </c>
      <c r="W1214" s="4"/>
      <c r="X1214" s="28" t="str">
        <f t="shared" si="109"/>
        <v>CHOOSE FORMULA</v>
      </c>
      <c r="Y1214" s="4"/>
      <c r="Z1214" s="4">
        <v>175</v>
      </c>
    </row>
    <row r="1215" spans="1:26">
      <c r="A1215" s="1" t="s">
        <v>6</v>
      </c>
      <c r="B1215" s="1" t="s">
        <v>516</v>
      </c>
      <c r="C1215" s="1" t="s">
        <v>549</v>
      </c>
      <c r="D1215" s="1" t="s">
        <v>351</v>
      </c>
      <c r="E1215" s="1" t="s">
        <v>8</v>
      </c>
      <c r="F1215" s="1" t="s">
        <v>352</v>
      </c>
      <c r="G1215" s="4">
        <v>0</v>
      </c>
      <c r="H1215" s="4">
        <v>0</v>
      </c>
      <c r="I1215" s="4">
        <v>0</v>
      </c>
      <c r="J1215" s="4">
        <v>0</v>
      </c>
      <c r="K1215" s="4">
        <v>1140.4000000000001</v>
      </c>
      <c r="L1215" s="4">
        <v>5296.19</v>
      </c>
      <c r="M1215" s="4">
        <v>8442.5400000000009</v>
      </c>
      <c r="N1215" s="24">
        <f>IF(AND(B1215="60",C1215="32"),(J1215/'FD Date'!$B$4*'FD Date'!$B$6+K1215),(J1215/Date!$B$4*Date!$B$6+K1215))</f>
        <v>1140.4000000000001</v>
      </c>
      <c r="O1215" s="24">
        <f t="shared" si="105"/>
        <v>0</v>
      </c>
      <c r="P1215" s="24">
        <f>K1215/Date!$B$2*Date!$B$3+K1215</f>
        <v>1710.6000000000001</v>
      </c>
      <c r="Q1215" s="24">
        <f>J1215*Date!$B$3+K1215</f>
        <v>1140.4000000000001</v>
      </c>
      <c r="R1215" s="24">
        <f t="shared" si="106"/>
        <v>1817.8865592057693</v>
      </c>
      <c r="S1215" s="24">
        <f>J1215/2*Date!$B$7+K1215</f>
        <v>1140.4000000000001</v>
      </c>
      <c r="T1215" s="24">
        <f t="shared" si="107"/>
        <v>0</v>
      </c>
      <c r="U1215" s="24">
        <f t="shared" si="108"/>
        <v>1140.4000000000001</v>
      </c>
      <c r="V1215" s="4">
        <v>0</v>
      </c>
      <c r="W1215" s="4"/>
      <c r="X1215" s="28" t="str">
        <f t="shared" si="109"/>
        <v>CHOOSE FORMULA</v>
      </c>
      <c r="Y1215" s="4"/>
      <c r="Z1215" s="4">
        <v>1141</v>
      </c>
    </row>
    <row r="1216" spans="1:26">
      <c r="A1216" s="1" t="s">
        <v>6</v>
      </c>
      <c r="B1216" s="1" t="s">
        <v>516</v>
      </c>
      <c r="C1216" s="1" t="s">
        <v>549</v>
      </c>
      <c r="D1216" s="1" t="s">
        <v>355</v>
      </c>
      <c r="E1216" s="1" t="s">
        <v>8</v>
      </c>
      <c r="F1216" s="1" t="s">
        <v>356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810.33</v>
      </c>
      <c r="M1216" s="4">
        <v>1127.7</v>
      </c>
      <c r="N1216" s="24">
        <f>IF(AND(B1216="60",C1216="32"),(J1216/'FD Date'!$B$4*'FD Date'!$B$6+K1216),(J1216/Date!$B$4*Date!$B$6+K1216))</f>
        <v>0</v>
      </c>
      <c r="O1216" s="24">
        <f t="shared" si="105"/>
        <v>0</v>
      </c>
      <c r="P1216" s="24">
        <f>K1216/Date!$B$2*Date!$B$3+K1216</f>
        <v>0</v>
      </c>
      <c r="Q1216" s="24">
        <f>J1216*Date!$B$3+K1216</f>
        <v>0</v>
      </c>
      <c r="R1216" s="24">
        <f t="shared" si="106"/>
        <v>0</v>
      </c>
      <c r="S1216" s="24">
        <f>J1216/2*Date!$B$7+K1216</f>
        <v>0</v>
      </c>
      <c r="T1216" s="24">
        <f t="shared" si="107"/>
        <v>0</v>
      </c>
      <c r="U1216" s="24">
        <f t="shared" si="108"/>
        <v>0</v>
      </c>
      <c r="V1216" s="4">
        <v>0</v>
      </c>
      <c r="W1216" s="4"/>
      <c r="X1216" s="28" t="str">
        <f t="shared" si="109"/>
        <v>CHOOSE FORMULA</v>
      </c>
      <c r="Y1216" s="4"/>
      <c r="Z1216" s="4">
        <v>0</v>
      </c>
    </row>
    <row r="1217" spans="1:26">
      <c r="A1217" s="1" t="s">
        <v>6</v>
      </c>
      <c r="B1217" s="1" t="s">
        <v>516</v>
      </c>
      <c r="C1217" s="1" t="s">
        <v>549</v>
      </c>
      <c r="D1217" s="1" t="s">
        <v>359</v>
      </c>
      <c r="E1217" s="1" t="s">
        <v>8</v>
      </c>
      <c r="F1217" s="1" t="s">
        <v>360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2000</v>
      </c>
      <c r="M1217" s="4">
        <v>2000</v>
      </c>
      <c r="N1217" s="24">
        <f>IF(AND(B1217="60",C1217="32"),(J1217/'FD Date'!$B$4*'FD Date'!$B$6+K1217),(J1217/Date!$B$4*Date!$B$6+K1217))</f>
        <v>0</v>
      </c>
      <c r="O1217" s="24">
        <f t="shared" si="105"/>
        <v>0</v>
      </c>
      <c r="P1217" s="24">
        <f>K1217/Date!$B$2*Date!$B$3+K1217</f>
        <v>0</v>
      </c>
      <c r="Q1217" s="24">
        <f>J1217*Date!$B$3+K1217</f>
        <v>0</v>
      </c>
      <c r="R1217" s="24">
        <f t="shared" si="106"/>
        <v>0</v>
      </c>
      <c r="S1217" s="24">
        <f>J1217/2*Date!$B$7+K1217</f>
        <v>0</v>
      </c>
      <c r="T1217" s="24">
        <f t="shared" si="107"/>
        <v>0</v>
      </c>
      <c r="U1217" s="24">
        <f t="shared" si="108"/>
        <v>0</v>
      </c>
      <c r="V1217" s="4">
        <v>0</v>
      </c>
      <c r="W1217" s="4"/>
      <c r="X1217" s="28" t="str">
        <f t="shared" si="109"/>
        <v>CHOOSE FORMULA</v>
      </c>
      <c r="Y1217" s="4"/>
      <c r="Z1217" s="4">
        <v>0</v>
      </c>
    </row>
    <row r="1218" spans="1:26">
      <c r="A1218" s="1" t="s">
        <v>6</v>
      </c>
      <c r="B1218" s="1" t="s">
        <v>516</v>
      </c>
      <c r="C1218" s="1" t="s">
        <v>549</v>
      </c>
      <c r="D1218" s="1" t="s">
        <v>361</v>
      </c>
      <c r="E1218" s="1" t="s">
        <v>8</v>
      </c>
      <c r="F1218" s="1" t="s">
        <v>362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24">
        <f>IF(AND(B1218="60",C1218="32"),(J1218/'FD Date'!$B$4*'FD Date'!$B$6+K1218),(J1218/Date!$B$4*Date!$B$6+K1218))</f>
        <v>0</v>
      </c>
      <c r="O1218" s="24">
        <f t="shared" si="105"/>
        <v>0</v>
      </c>
      <c r="P1218" s="24">
        <f>K1218/Date!$B$2*Date!$B$3+K1218</f>
        <v>0</v>
      </c>
      <c r="Q1218" s="24">
        <f>J1218*Date!$B$3+K1218</f>
        <v>0</v>
      </c>
      <c r="R1218" s="24">
        <f t="shared" si="106"/>
        <v>0</v>
      </c>
      <c r="S1218" s="24">
        <f>J1218/2*Date!$B$7+K1218</f>
        <v>0</v>
      </c>
      <c r="T1218" s="24">
        <f t="shared" si="107"/>
        <v>0</v>
      </c>
      <c r="U1218" s="24">
        <f t="shared" si="108"/>
        <v>0</v>
      </c>
      <c r="V1218" s="4">
        <v>0</v>
      </c>
      <c r="W1218" s="4"/>
      <c r="X1218" s="28" t="str">
        <f t="shared" si="109"/>
        <v>CHOOSE FORMULA</v>
      </c>
      <c r="Y1218" s="4"/>
      <c r="Z1218" s="4">
        <v>0</v>
      </c>
    </row>
    <row r="1219" spans="1:26">
      <c r="A1219" s="1" t="s">
        <v>6</v>
      </c>
      <c r="B1219" s="1" t="s">
        <v>516</v>
      </c>
      <c r="C1219" s="1" t="s">
        <v>549</v>
      </c>
      <c r="D1219" s="1" t="s">
        <v>284</v>
      </c>
      <c r="E1219" s="1" t="s">
        <v>8</v>
      </c>
      <c r="F1219" s="1" t="s">
        <v>285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271.27999999999997</v>
      </c>
      <c r="M1219" s="4">
        <v>406.78</v>
      </c>
      <c r="N1219" s="24">
        <f>IF(AND(B1219="60",C1219="32"),(J1219/'FD Date'!$B$4*'FD Date'!$B$6+K1219),(J1219/Date!$B$4*Date!$B$6+K1219))</f>
        <v>0</v>
      </c>
      <c r="O1219" s="24">
        <f t="shared" ref="O1219:O1266" si="110">J1219*2</f>
        <v>0</v>
      </c>
      <c r="P1219" s="24">
        <f>K1219/Date!$B$2*Date!$B$3+K1219</f>
        <v>0</v>
      </c>
      <c r="Q1219" s="24">
        <f>J1219*Date!$B$3+K1219</f>
        <v>0</v>
      </c>
      <c r="R1219" s="24">
        <f t="shared" ref="R1219:R1266" si="111">IF(OR(L1219=0,M1219=0),0,K1219/(L1219/M1219))</f>
        <v>0</v>
      </c>
      <c r="S1219" s="24">
        <f>J1219/2*Date!$B$7+K1219</f>
        <v>0</v>
      </c>
      <c r="T1219" s="24">
        <f t="shared" ref="T1219:T1266" si="112">I1219</f>
        <v>0</v>
      </c>
      <c r="U1219" s="24">
        <f t="shared" ref="U1219:U1266" si="113">K1219</f>
        <v>0</v>
      </c>
      <c r="V1219" s="4">
        <v>0</v>
      </c>
      <c r="W1219" s="4"/>
      <c r="X1219" s="28" t="str">
        <f t="shared" ref="X1219:X1266" si="114">IF($W1219=1,($N1219+$V1219),IF($W1219=2,($O1219+$V1219), IF($W1219=3,($P1219+$V1219), IF($W1219=4,($Q1219+$V1219), IF($W1219=5,($R1219+$V1219), IF($W1219=6,($S1219+$V1219), IF($W1219=7,($T1219+$V1219), IF($W1219=8,($U1219+$V1219),"CHOOSE FORMULA"))))))))</f>
        <v>CHOOSE FORMULA</v>
      </c>
      <c r="Y1219" s="4"/>
      <c r="Z1219" s="4">
        <v>0</v>
      </c>
    </row>
    <row r="1220" spans="1:26">
      <c r="A1220" s="1" t="s">
        <v>6</v>
      </c>
      <c r="B1220" s="1" t="s">
        <v>516</v>
      </c>
      <c r="C1220" s="1" t="s">
        <v>549</v>
      </c>
      <c r="D1220" s="1" t="s">
        <v>363</v>
      </c>
      <c r="E1220" s="1" t="s">
        <v>8</v>
      </c>
      <c r="F1220" s="1" t="s">
        <v>364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1116.26</v>
      </c>
      <c r="M1220" s="4">
        <v>1152.22</v>
      </c>
      <c r="N1220" s="24">
        <f>IF(AND(B1220="60",C1220="32"),(J1220/'FD Date'!$B$4*'FD Date'!$B$6+K1220),(J1220/Date!$B$4*Date!$B$6+K1220))</f>
        <v>0</v>
      </c>
      <c r="O1220" s="24">
        <f t="shared" si="110"/>
        <v>0</v>
      </c>
      <c r="P1220" s="24">
        <f>K1220/Date!$B$2*Date!$B$3+K1220</f>
        <v>0</v>
      </c>
      <c r="Q1220" s="24">
        <f>J1220*Date!$B$3+K1220</f>
        <v>0</v>
      </c>
      <c r="R1220" s="24">
        <f t="shared" si="111"/>
        <v>0</v>
      </c>
      <c r="S1220" s="24">
        <f>J1220/2*Date!$B$7+K1220</f>
        <v>0</v>
      </c>
      <c r="T1220" s="24">
        <f t="shared" si="112"/>
        <v>0</v>
      </c>
      <c r="U1220" s="24">
        <f t="shared" si="113"/>
        <v>0</v>
      </c>
      <c r="V1220" s="4">
        <v>0</v>
      </c>
      <c r="W1220" s="4"/>
      <c r="X1220" s="28" t="str">
        <f t="shared" si="114"/>
        <v>CHOOSE FORMULA</v>
      </c>
      <c r="Y1220" s="4"/>
      <c r="Z1220" s="4">
        <v>0</v>
      </c>
    </row>
    <row r="1221" spans="1:26">
      <c r="A1221" s="1" t="s">
        <v>6</v>
      </c>
      <c r="B1221" s="1" t="s">
        <v>516</v>
      </c>
      <c r="C1221" s="1" t="s">
        <v>549</v>
      </c>
      <c r="D1221" s="1" t="s">
        <v>367</v>
      </c>
      <c r="E1221" s="1" t="s">
        <v>8</v>
      </c>
      <c r="F1221" s="1" t="s">
        <v>368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1732.01</v>
      </c>
      <c r="M1221" s="4">
        <v>2168.83</v>
      </c>
      <c r="N1221" s="24">
        <f>IF(AND(B1221="60",C1221="32"),(J1221/'FD Date'!$B$4*'FD Date'!$B$6+K1221),(J1221/Date!$B$4*Date!$B$6+K1221))</f>
        <v>0</v>
      </c>
      <c r="O1221" s="24">
        <f t="shared" si="110"/>
        <v>0</v>
      </c>
      <c r="P1221" s="24">
        <f>K1221/Date!$B$2*Date!$B$3+K1221</f>
        <v>0</v>
      </c>
      <c r="Q1221" s="24">
        <f>J1221*Date!$B$3+K1221</f>
        <v>0</v>
      </c>
      <c r="R1221" s="24">
        <f t="shared" si="111"/>
        <v>0</v>
      </c>
      <c r="S1221" s="24">
        <f>J1221/2*Date!$B$7+K1221</f>
        <v>0</v>
      </c>
      <c r="T1221" s="24">
        <f t="shared" si="112"/>
        <v>0</v>
      </c>
      <c r="U1221" s="24">
        <f t="shared" si="113"/>
        <v>0</v>
      </c>
      <c r="V1221" s="4">
        <v>0</v>
      </c>
      <c r="W1221" s="4"/>
      <c r="X1221" s="28" t="str">
        <f t="shared" si="114"/>
        <v>CHOOSE FORMULA</v>
      </c>
      <c r="Y1221" s="4"/>
      <c r="Z1221" s="4">
        <v>0</v>
      </c>
    </row>
    <row r="1222" spans="1:26">
      <c r="A1222" s="1" t="s">
        <v>6</v>
      </c>
      <c r="B1222" s="1" t="s">
        <v>516</v>
      </c>
      <c r="C1222" s="1" t="s">
        <v>549</v>
      </c>
      <c r="D1222" s="1" t="s">
        <v>470</v>
      </c>
      <c r="E1222" s="1" t="s">
        <v>8</v>
      </c>
      <c r="F1222" s="1" t="s">
        <v>471</v>
      </c>
      <c r="G1222" s="4">
        <v>0</v>
      </c>
      <c r="H1222" s="4">
        <v>0</v>
      </c>
      <c r="I1222" s="4">
        <v>0</v>
      </c>
      <c r="J1222" s="4">
        <v>0</v>
      </c>
      <c r="K1222" s="4">
        <v>0</v>
      </c>
      <c r="L1222" s="4">
        <v>1748.64</v>
      </c>
      <c r="M1222" s="4">
        <v>2927.57</v>
      </c>
      <c r="N1222" s="24">
        <f>IF(AND(B1222="60",C1222="32"),(J1222/'FD Date'!$B$4*'FD Date'!$B$6+K1222),(J1222/Date!$B$4*Date!$B$6+K1222))</f>
        <v>0</v>
      </c>
      <c r="O1222" s="24">
        <f t="shared" si="110"/>
        <v>0</v>
      </c>
      <c r="P1222" s="24">
        <f>K1222/Date!$B$2*Date!$B$3+K1222</f>
        <v>0</v>
      </c>
      <c r="Q1222" s="24">
        <f>J1222*Date!$B$3+K1222</f>
        <v>0</v>
      </c>
      <c r="R1222" s="24">
        <f t="shared" si="111"/>
        <v>0</v>
      </c>
      <c r="S1222" s="24">
        <f>J1222/2*Date!$B$7+K1222</f>
        <v>0</v>
      </c>
      <c r="T1222" s="24">
        <f t="shared" si="112"/>
        <v>0</v>
      </c>
      <c r="U1222" s="24">
        <f t="shared" si="113"/>
        <v>0</v>
      </c>
      <c r="V1222" s="4">
        <v>0</v>
      </c>
      <c r="W1222" s="4"/>
      <c r="X1222" s="28" t="str">
        <f t="shared" si="114"/>
        <v>CHOOSE FORMULA</v>
      </c>
      <c r="Y1222" s="4"/>
      <c r="Z1222" s="4">
        <v>0</v>
      </c>
    </row>
    <row r="1223" spans="1:26">
      <c r="A1223" s="1" t="s">
        <v>6</v>
      </c>
      <c r="B1223" s="1" t="s">
        <v>516</v>
      </c>
      <c r="C1223" s="1" t="s">
        <v>549</v>
      </c>
      <c r="D1223" s="1" t="s">
        <v>442</v>
      </c>
      <c r="E1223" s="1" t="s">
        <v>8</v>
      </c>
      <c r="F1223" s="1" t="s">
        <v>443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24">
        <f>IF(AND(B1223="60",C1223="32"),(J1223/'FD Date'!$B$4*'FD Date'!$B$6+K1223),(J1223/Date!$B$4*Date!$B$6+K1223))</f>
        <v>0</v>
      </c>
      <c r="O1223" s="24">
        <f t="shared" si="110"/>
        <v>0</v>
      </c>
      <c r="P1223" s="24">
        <f>K1223/Date!$B$2*Date!$B$3+K1223</f>
        <v>0</v>
      </c>
      <c r="Q1223" s="24">
        <f>J1223*Date!$B$3+K1223</f>
        <v>0</v>
      </c>
      <c r="R1223" s="24">
        <f t="shared" si="111"/>
        <v>0</v>
      </c>
      <c r="S1223" s="24">
        <f>J1223/2*Date!$B$7+K1223</f>
        <v>0</v>
      </c>
      <c r="T1223" s="24">
        <f t="shared" si="112"/>
        <v>0</v>
      </c>
      <c r="U1223" s="24">
        <f t="shared" si="113"/>
        <v>0</v>
      </c>
      <c r="V1223" s="4">
        <v>0</v>
      </c>
      <c r="W1223" s="4"/>
      <c r="X1223" s="28" t="str">
        <f t="shared" si="114"/>
        <v>CHOOSE FORMULA</v>
      </c>
      <c r="Y1223" s="4"/>
      <c r="Z1223" s="4">
        <v>0</v>
      </c>
    </row>
    <row r="1224" spans="1:26">
      <c r="A1224" s="1" t="s">
        <v>6</v>
      </c>
      <c r="B1224" s="1" t="s">
        <v>516</v>
      </c>
      <c r="C1224" s="1" t="s">
        <v>549</v>
      </c>
      <c r="D1224" s="1" t="s">
        <v>292</v>
      </c>
      <c r="E1224" s="1" t="s">
        <v>8</v>
      </c>
      <c r="F1224" s="1" t="s">
        <v>293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24">
        <f>IF(AND(B1224="60",C1224="32"),(J1224/'FD Date'!$B$4*'FD Date'!$B$6+K1224),(J1224/Date!$B$4*Date!$B$6+K1224))</f>
        <v>0</v>
      </c>
      <c r="O1224" s="24">
        <f t="shared" si="110"/>
        <v>0</v>
      </c>
      <c r="P1224" s="24">
        <f>K1224/Date!$B$2*Date!$B$3+K1224</f>
        <v>0</v>
      </c>
      <c r="Q1224" s="24">
        <f>J1224*Date!$B$3+K1224</f>
        <v>0</v>
      </c>
      <c r="R1224" s="24">
        <f t="shared" si="111"/>
        <v>0</v>
      </c>
      <c r="S1224" s="24">
        <f>J1224/2*Date!$B$7+K1224</f>
        <v>0</v>
      </c>
      <c r="T1224" s="24">
        <f t="shared" si="112"/>
        <v>0</v>
      </c>
      <c r="U1224" s="24">
        <f t="shared" si="113"/>
        <v>0</v>
      </c>
      <c r="V1224" s="4">
        <v>0</v>
      </c>
      <c r="W1224" s="4"/>
      <c r="X1224" s="28" t="str">
        <f t="shared" si="114"/>
        <v>CHOOSE FORMULA</v>
      </c>
      <c r="Y1224" s="4"/>
      <c r="Z1224" s="4">
        <v>0</v>
      </c>
    </row>
    <row r="1225" spans="1:26">
      <c r="A1225" s="1" t="s">
        <v>6</v>
      </c>
      <c r="B1225" s="1" t="s">
        <v>516</v>
      </c>
      <c r="C1225" s="1" t="s">
        <v>549</v>
      </c>
      <c r="D1225" s="1" t="s">
        <v>457</v>
      </c>
      <c r="E1225" s="1" t="s">
        <v>8</v>
      </c>
      <c r="F1225" s="1" t="s">
        <v>296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24">
        <f>IF(AND(B1225="60",C1225="32"),(J1225/'FD Date'!$B$4*'FD Date'!$B$6+K1225),(J1225/Date!$B$4*Date!$B$6+K1225))</f>
        <v>0</v>
      </c>
      <c r="O1225" s="24">
        <f t="shared" si="110"/>
        <v>0</v>
      </c>
      <c r="P1225" s="24">
        <f>K1225/Date!$B$2*Date!$B$3+K1225</f>
        <v>0</v>
      </c>
      <c r="Q1225" s="24">
        <f>J1225*Date!$B$3+K1225</f>
        <v>0</v>
      </c>
      <c r="R1225" s="24">
        <f t="shared" si="111"/>
        <v>0</v>
      </c>
      <c r="S1225" s="24">
        <f>J1225/2*Date!$B$7+K1225</f>
        <v>0</v>
      </c>
      <c r="T1225" s="24">
        <f t="shared" si="112"/>
        <v>0</v>
      </c>
      <c r="U1225" s="24">
        <f t="shared" si="113"/>
        <v>0</v>
      </c>
      <c r="V1225" s="4">
        <v>0</v>
      </c>
      <c r="W1225" s="4"/>
      <c r="X1225" s="28" t="str">
        <f t="shared" si="114"/>
        <v>CHOOSE FORMULA</v>
      </c>
      <c r="Y1225" s="4"/>
      <c r="Z1225" s="4">
        <v>0</v>
      </c>
    </row>
    <row r="1226" spans="1:26">
      <c r="A1226" s="1" t="s">
        <v>6</v>
      </c>
      <c r="B1226" s="1" t="s">
        <v>516</v>
      </c>
      <c r="C1226" s="1" t="s">
        <v>549</v>
      </c>
      <c r="D1226" s="1" t="s">
        <v>301</v>
      </c>
      <c r="E1226" s="1" t="s">
        <v>8</v>
      </c>
      <c r="F1226" s="1" t="s">
        <v>302</v>
      </c>
      <c r="G1226" s="4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245.46</v>
      </c>
      <c r="M1226" s="4">
        <v>245.46</v>
      </c>
      <c r="N1226" s="24">
        <f>IF(AND(B1226="60",C1226="32"),(J1226/'FD Date'!$B$4*'FD Date'!$B$6+K1226),(J1226/Date!$B$4*Date!$B$6+K1226))</f>
        <v>0</v>
      </c>
      <c r="O1226" s="24">
        <f t="shared" si="110"/>
        <v>0</v>
      </c>
      <c r="P1226" s="24">
        <f>K1226/Date!$B$2*Date!$B$3+K1226</f>
        <v>0</v>
      </c>
      <c r="Q1226" s="24">
        <f>J1226*Date!$B$3+K1226</f>
        <v>0</v>
      </c>
      <c r="R1226" s="24">
        <f t="shared" si="111"/>
        <v>0</v>
      </c>
      <c r="S1226" s="24">
        <f>J1226/2*Date!$B$7+K1226</f>
        <v>0</v>
      </c>
      <c r="T1226" s="24">
        <f t="shared" si="112"/>
        <v>0</v>
      </c>
      <c r="U1226" s="24">
        <f t="shared" si="113"/>
        <v>0</v>
      </c>
      <c r="V1226" s="4">
        <v>0</v>
      </c>
      <c r="W1226" s="4"/>
      <c r="X1226" s="28" t="str">
        <f t="shared" si="114"/>
        <v>CHOOSE FORMULA</v>
      </c>
      <c r="Y1226" s="4"/>
      <c r="Z1226" s="4">
        <v>0</v>
      </c>
    </row>
    <row r="1227" spans="1:26">
      <c r="A1227" s="1" t="s">
        <v>6</v>
      </c>
      <c r="B1227" s="1" t="s">
        <v>516</v>
      </c>
      <c r="C1227" s="1" t="s">
        <v>549</v>
      </c>
      <c r="D1227" s="1" t="s">
        <v>305</v>
      </c>
      <c r="E1227" s="1" t="s">
        <v>8</v>
      </c>
      <c r="F1227" s="1" t="s">
        <v>306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24">
        <f>IF(AND(B1227="60",C1227="32"),(J1227/'FD Date'!$B$4*'FD Date'!$B$6+K1227),(J1227/Date!$B$4*Date!$B$6+K1227))</f>
        <v>0</v>
      </c>
      <c r="O1227" s="24">
        <f t="shared" si="110"/>
        <v>0</v>
      </c>
      <c r="P1227" s="24">
        <f>K1227/Date!$B$2*Date!$B$3+K1227</f>
        <v>0</v>
      </c>
      <c r="Q1227" s="24">
        <f>J1227*Date!$B$3+K1227</f>
        <v>0</v>
      </c>
      <c r="R1227" s="24">
        <f t="shared" si="111"/>
        <v>0</v>
      </c>
      <c r="S1227" s="24">
        <f>J1227/2*Date!$B$7+K1227</f>
        <v>0</v>
      </c>
      <c r="T1227" s="24">
        <f t="shared" si="112"/>
        <v>0</v>
      </c>
      <c r="U1227" s="24">
        <f t="shared" si="113"/>
        <v>0</v>
      </c>
      <c r="V1227" s="4">
        <v>0</v>
      </c>
      <c r="W1227" s="4"/>
      <c r="X1227" s="28" t="str">
        <f t="shared" si="114"/>
        <v>CHOOSE FORMULA</v>
      </c>
      <c r="Y1227" s="4"/>
      <c r="Z1227" s="4">
        <v>0</v>
      </c>
    </row>
    <row r="1228" spans="1:26">
      <c r="A1228" s="1" t="s">
        <v>6</v>
      </c>
      <c r="B1228" s="1" t="s">
        <v>516</v>
      </c>
      <c r="C1228" s="1" t="s">
        <v>549</v>
      </c>
      <c r="D1228" s="1" t="s">
        <v>550</v>
      </c>
      <c r="E1228" s="1" t="s">
        <v>8</v>
      </c>
      <c r="F1228" s="1" t="s">
        <v>551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7756.8</v>
      </c>
      <c r="M1228" s="4">
        <v>9192.91</v>
      </c>
      <c r="N1228" s="24">
        <f>IF(AND(B1228="60",C1228="32"),(J1228/'FD Date'!$B$4*'FD Date'!$B$6+K1228),(J1228/Date!$B$4*Date!$B$6+K1228))</f>
        <v>0</v>
      </c>
      <c r="O1228" s="24">
        <f t="shared" si="110"/>
        <v>0</v>
      </c>
      <c r="P1228" s="24">
        <f>K1228/Date!$B$2*Date!$B$3+K1228</f>
        <v>0</v>
      </c>
      <c r="Q1228" s="24">
        <f>J1228*Date!$B$3+K1228</f>
        <v>0</v>
      </c>
      <c r="R1228" s="24">
        <f t="shared" si="111"/>
        <v>0</v>
      </c>
      <c r="S1228" s="24">
        <f>J1228/2*Date!$B$7+K1228</f>
        <v>0</v>
      </c>
      <c r="T1228" s="24">
        <f t="shared" si="112"/>
        <v>0</v>
      </c>
      <c r="U1228" s="24">
        <f t="shared" si="113"/>
        <v>0</v>
      </c>
      <c r="V1228" s="4">
        <v>0</v>
      </c>
      <c r="W1228" s="4"/>
      <c r="X1228" s="28" t="str">
        <f t="shared" si="114"/>
        <v>CHOOSE FORMULA</v>
      </c>
      <c r="Y1228" s="4"/>
      <c r="Z1228" s="4">
        <v>-123</v>
      </c>
    </row>
    <row r="1229" spans="1:26">
      <c r="A1229" s="1" t="s">
        <v>6</v>
      </c>
      <c r="B1229" s="1" t="s">
        <v>516</v>
      </c>
      <c r="C1229" s="1" t="s">
        <v>549</v>
      </c>
      <c r="D1229" s="1" t="s">
        <v>309</v>
      </c>
      <c r="E1229" s="1" t="s">
        <v>8</v>
      </c>
      <c r="F1229" s="1" t="s">
        <v>310</v>
      </c>
      <c r="G1229" s="4">
        <v>0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  <c r="N1229" s="24">
        <f>IF(AND(B1229="60",C1229="32"),(J1229/'FD Date'!$B$4*'FD Date'!$B$6+K1229),(J1229/Date!$B$4*Date!$B$6+K1229))</f>
        <v>0</v>
      </c>
      <c r="O1229" s="24">
        <f t="shared" si="110"/>
        <v>0</v>
      </c>
      <c r="P1229" s="24">
        <f>K1229/Date!$B$2*Date!$B$3+K1229</f>
        <v>0</v>
      </c>
      <c r="Q1229" s="24">
        <f>J1229*Date!$B$3+K1229</f>
        <v>0</v>
      </c>
      <c r="R1229" s="24">
        <f t="shared" si="111"/>
        <v>0</v>
      </c>
      <c r="S1229" s="24">
        <f>J1229/2*Date!$B$7+K1229</f>
        <v>0</v>
      </c>
      <c r="T1229" s="24">
        <f t="shared" si="112"/>
        <v>0</v>
      </c>
      <c r="U1229" s="24">
        <f t="shared" si="113"/>
        <v>0</v>
      </c>
      <c r="V1229" s="4">
        <v>0</v>
      </c>
      <c r="W1229" s="4"/>
      <c r="X1229" s="28" t="str">
        <f t="shared" si="114"/>
        <v>CHOOSE FORMULA</v>
      </c>
      <c r="Y1229" s="4"/>
      <c r="Z1229" s="4">
        <v>0</v>
      </c>
    </row>
    <row r="1230" spans="1:26">
      <c r="A1230" s="1" t="s">
        <v>6</v>
      </c>
      <c r="B1230" s="1" t="s">
        <v>516</v>
      </c>
      <c r="C1230" s="1" t="s">
        <v>549</v>
      </c>
      <c r="D1230" s="1" t="s">
        <v>313</v>
      </c>
      <c r="E1230" s="1" t="s">
        <v>8</v>
      </c>
      <c r="F1230" s="1" t="s">
        <v>314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294.42</v>
      </c>
      <c r="N1230" s="24">
        <f>IF(AND(B1230="60",C1230="32"),(J1230/'FD Date'!$B$4*'FD Date'!$B$6+K1230),(J1230/Date!$B$4*Date!$B$6+K1230))</f>
        <v>0</v>
      </c>
      <c r="O1230" s="24">
        <f t="shared" si="110"/>
        <v>0</v>
      </c>
      <c r="P1230" s="24">
        <f>K1230/Date!$B$2*Date!$B$3+K1230</f>
        <v>0</v>
      </c>
      <c r="Q1230" s="24">
        <f>J1230*Date!$B$3+K1230</f>
        <v>0</v>
      </c>
      <c r="R1230" s="24">
        <f t="shared" si="111"/>
        <v>0</v>
      </c>
      <c r="S1230" s="24">
        <f>J1230/2*Date!$B$7+K1230</f>
        <v>0</v>
      </c>
      <c r="T1230" s="24">
        <f t="shared" si="112"/>
        <v>0</v>
      </c>
      <c r="U1230" s="24">
        <f t="shared" si="113"/>
        <v>0</v>
      </c>
      <c r="V1230" s="4">
        <v>0</v>
      </c>
      <c r="W1230" s="4"/>
      <c r="X1230" s="28" t="str">
        <f t="shared" si="114"/>
        <v>CHOOSE FORMULA</v>
      </c>
      <c r="Y1230" s="4"/>
      <c r="Z1230" s="4">
        <v>0</v>
      </c>
    </row>
    <row r="1231" spans="1:26">
      <c r="A1231" s="1" t="s">
        <v>6</v>
      </c>
      <c r="B1231" s="1" t="s">
        <v>516</v>
      </c>
      <c r="C1231" s="1" t="s">
        <v>549</v>
      </c>
      <c r="D1231" s="1" t="s">
        <v>544</v>
      </c>
      <c r="E1231" s="1" t="s">
        <v>8</v>
      </c>
      <c r="F1231" s="1" t="s">
        <v>545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  <c r="N1231" s="24">
        <f>IF(AND(B1231="60",C1231="32"),(J1231/'FD Date'!$B$4*'FD Date'!$B$6+K1231),(J1231/Date!$B$4*Date!$B$6+K1231))</f>
        <v>0</v>
      </c>
      <c r="O1231" s="24">
        <f t="shared" si="110"/>
        <v>0</v>
      </c>
      <c r="P1231" s="24">
        <f>K1231/Date!$B$2*Date!$B$3+K1231</f>
        <v>0</v>
      </c>
      <c r="Q1231" s="24">
        <f>J1231*Date!$B$3+K1231</f>
        <v>0</v>
      </c>
      <c r="R1231" s="24">
        <f t="shared" si="111"/>
        <v>0</v>
      </c>
      <c r="S1231" s="24">
        <f>J1231/2*Date!$B$7+K1231</f>
        <v>0</v>
      </c>
      <c r="T1231" s="24">
        <f t="shared" si="112"/>
        <v>0</v>
      </c>
      <c r="U1231" s="24">
        <f t="shared" si="113"/>
        <v>0</v>
      </c>
      <c r="V1231" s="4">
        <v>0</v>
      </c>
      <c r="W1231" s="4"/>
      <c r="X1231" s="28" t="str">
        <f t="shared" si="114"/>
        <v>CHOOSE FORMULA</v>
      </c>
      <c r="Y1231" s="4"/>
      <c r="Z1231" s="4">
        <v>0</v>
      </c>
    </row>
    <row r="1232" spans="1:26">
      <c r="A1232" s="1" t="s">
        <v>6</v>
      </c>
      <c r="B1232" s="1" t="s">
        <v>516</v>
      </c>
      <c r="C1232" s="1" t="s">
        <v>549</v>
      </c>
      <c r="D1232" s="1" t="s">
        <v>473</v>
      </c>
      <c r="E1232" s="1" t="s">
        <v>8</v>
      </c>
      <c r="F1232" s="1" t="s">
        <v>474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  <c r="N1232" s="24">
        <f>IF(AND(B1232="60",C1232="32"),(J1232/'FD Date'!$B$4*'FD Date'!$B$6+K1232),(J1232/Date!$B$4*Date!$B$6+K1232))</f>
        <v>0</v>
      </c>
      <c r="O1232" s="24">
        <f t="shared" si="110"/>
        <v>0</v>
      </c>
      <c r="P1232" s="24">
        <f>K1232/Date!$B$2*Date!$B$3+K1232</f>
        <v>0</v>
      </c>
      <c r="Q1232" s="24">
        <f>J1232*Date!$B$3+K1232</f>
        <v>0</v>
      </c>
      <c r="R1232" s="24">
        <f t="shared" si="111"/>
        <v>0</v>
      </c>
      <c r="S1232" s="24">
        <f>J1232/2*Date!$B$7+K1232</f>
        <v>0</v>
      </c>
      <c r="T1232" s="24">
        <f t="shared" si="112"/>
        <v>0</v>
      </c>
      <c r="U1232" s="24">
        <f t="shared" si="113"/>
        <v>0</v>
      </c>
      <c r="V1232" s="4">
        <v>0</v>
      </c>
      <c r="W1232" s="4"/>
      <c r="X1232" s="28" t="str">
        <f t="shared" si="114"/>
        <v>CHOOSE FORMULA</v>
      </c>
      <c r="Y1232" s="4"/>
      <c r="Z1232" s="4">
        <v>0</v>
      </c>
    </row>
    <row r="1233" spans="1:26">
      <c r="A1233" s="1" t="s">
        <v>6</v>
      </c>
      <c r="B1233" s="1" t="s">
        <v>516</v>
      </c>
      <c r="C1233" s="1" t="s">
        <v>516</v>
      </c>
      <c r="D1233" s="1" t="s">
        <v>315</v>
      </c>
      <c r="E1233" s="1" t="s">
        <v>13</v>
      </c>
      <c r="F1233" s="1" t="s">
        <v>316</v>
      </c>
      <c r="G1233" s="4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828.19</v>
      </c>
      <c r="M1233" s="4">
        <v>828.19</v>
      </c>
      <c r="N1233" s="24">
        <f>IF(AND(B1233="60",C1233="32"),(J1233/'FD Date'!$B$4*'FD Date'!$B$6+K1233),(J1233/Date!$B$4*Date!$B$6+K1233))</f>
        <v>0</v>
      </c>
      <c r="O1233" s="24">
        <f t="shared" si="110"/>
        <v>0</v>
      </c>
      <c r="P1233" s="24">
        <f>K1233/Date!$B$2*Date!$B$3+K1233</f>
        <v>0</v>
      </c>
      <c r="Q1233" s="24">
        <f>J1233*Date!$B$3+K1233</f>
        <v>0</v>
      </c>
      <c r="R1233" s="24">
        <f t="shared" si="111"/>
        <v>0</v>
      </c>
      <c r="S1233" s="24">
        <f>J1233/2*Date!$B$7+K1233</f>
        <v>0</v>
      </c>
      <c r="T1233" s="24">
        <f t="shared" si="112"/>
        <v>0</v>
      </c>
      <c r="U1233" s="24">
        <f t="shared" si="113"/>
        <v>0</v>
      </c>
      <c r="V1233" s="4">
        <v>0</v>
      </c>
      <c r="W1233" s="4"/>
      <c r="X1233" s="28" t="str">
        <f t="shared" si="114"/>
        <v>CHOOSE FORMULA</v>
      </c>
      <c r="Y1233" s="4"/>
      <c r="Z1233" s="4">
        <v>0</v>
      </c>
    </row>
    <row r="1234" spans="1:26">
      <c r="A1234" s="1" t="s">
        <v>6</v>
      </c>
      <c r="B1234" s="1" t="s">
        <v>516</v>
      </c>
      <c r="C1234" s="1" t="s">
        <v>516</v>
      </c>
      <c r="D1234" s="1" t="s">
        <v>318</v>
      </c>
      <c r="E1234" s="1" t="s">
        <v>8</v>
      </c>
      <c r="F1234" s="1" t="s">
        <v>319</v>
      </c>
      <c r="G1234" s="4">
        <v>0</v>
      </c>
      <c r="H1234" s="4">
        <v>0</v>
      </c>
      <c r="I1234" s="4">
        <v>0</v>
      </c>
      <c r="J1234" s="4">
        <v>0</v>
      </c>
      <c r="K1234" s="4">
        <v>0</v>
      </c>
      <c r="L1234" s="4">
        <v>173617.32</v>
      </c>
      <c r="M1234" s="4">
        <v>271857.03000000003</v>
      </c>
      <c r="N1234" s="24">
        <f>IF(AND(B1234="60",C1234="32"),(J1234/'FD Date'!$B$4*'FD Date'!$B$6+K1234),(J1234/Date!$B$4*Date!$B$6+K1234))</f>
        <v>0</v>
      </c>
      <c r="O1234" s="24">
        <f t="shared" si="110"/>
        <v>0</v>
      </c>
      <c r="P1234" s="24">
        <f>K1234/Date!$B$2*Date!$B$3+K1234</f>
        <v>0</v>
      </c>
      <c r="Q1234" s="24">
        <f>J1234*Date!$B$3+K1234</f>
        <v>0</v>
      </c>
      <c r="R1234" s="24">
        <f t="shared" si="111"/>
        <v>0</v>
      </c>
      <c r="S1234" s="24">
        <f>J1234/2*Date!$B$7+K1234</f>
        <v>0</v>
      </c>
      <c r="T1234" s="24">
        <f t="shared" si="112"/>
        <v>0</v>
      </c>
      <c r="U1234" s="24">
        <f t="shared" si="113"/>
        <v>0</v>
      </c>
      <c r="V1234" s="4">
        <v>0</v>
      </c>
      <c r="W1234" s="4"/>
      <c r="X1234" s="28" t="str">
        <f t="shared" si="114"/>
        <v>CHOOSE FORMULA</v>
      </c>
      <c r="Y1234" s="4"/>
      <c r="Z1234" s="4">
        <v>0</v>
      </c>
    </row>
    <row r="1235" spans="1:26">
      <c r="A1235" s="1" t="s">
        <v>6</v>
      </c>
      <c r="B1235" s="1" t="s">
        <v>516</v>
      </c>
      <c r="C1235" s="1" t="s">
        <v>516</v>
      </c>
      <c r="D1235" s="1" t="s">
        <v>318</v>
      </c>
      <c r="E1235" s="1" t="s">
        <v>80</v>
      </c>
      <c r="F1235" s="1" t="s">
        <v>322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4687.51</v>
      </c>
      <c r="M1235" s="4">
        <v>7524.07</v>
      </c>
      <c r="N1235" s="24">
        <f>IF(AND(B1235="60",C1235="32"),(J1235/'FD Date'!$B$4*'FD Date'!$B$6+K1235),(J1235/Date!$B$4*Date!$B$6+K1235))</f>
        <v>0</v>
      </c>
      <c r="O1235" s="24">
        <f t="shared" si="110"/>
        <v>0</v>
      </c>
      <c r="P1235" s="24">
        <f>K1235/Date!$B$2*Date!$B$3+K1235</f>
        <v>0</v>
      </c>
      <c r="Q1235" s="24">
        <f>J1235*Date!$B$3+K1235</f>
        <v>0</v>
      </c>
      <c r="R1235" s="24">
        <f t="shared" si="111"/>
        <v>0</v>
      </c>
      <c r="S1235" s="24">
        <f>J1235/2*Date!$B$7+K1235</f>
        <v>0</v>
      </c>
      <c r="T1235" s="24">
        <f t="shared" si="112"/>
        <v>0</v>
      </c>
      <c r="U1235" s="24">
        <f t="shared" si="113"/>
        <v>0</v>
      </c>
      <c r="V1235" s="4">
        <v>0</v>
      </c>
      <c r="W1235" s="4"/>
      <c r="X1235" s="28" t="str">
        <f t="shared" si="114"/>
        <v>CHOOSE FORMULA</v>
      </c>
      <c r="Y1235" s="4"/>
      <c r="Z1235" s="4">
        <v>0</v>
      </c>
    </row>
    <row r="1236" spans="1:26">
      <c r="A1236" s="1" t="s">
        <v>6</v>
      </c>
      <c r="B1236" s="1" t="s">
        <v>516</v>
      </c>
      <c r="C1236" s="1" t="s">
        <v>516</v>
      </c>
      <c r="D1236" s="1" t="s">
        <v>318</v>
      </c>
      <c r="E1236" s="1" t="s">
        <v>82</v>
      </c>
      <c r="F1236" s="1" t="s">
        <v>523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24">
        <f>IF(AND(B1236="60",C1236="32"),(J1236/'FD Date'!$B$4*'FD Date'!$B$6+K1236),(J1236/Date!$B$4*Date!$B$6+K1236))</f>
        <v>0</v>
      </c>
      <c r="O1236" s="24">
        <f t="shared" si="110"/>
        <v>0</v>
      </c>
      <c r="P1236" s="24">
        <f>K1236/Date!$B$2*Date!$B$3+K1236</f>
        <v>0</v>
      </c>
      <c r="Q1236" s="24">
        <f>J1236*Date!$B$3+K1236</f>
        <v>0</v>
      </c>
      <c r="R1236" s="24">
        <f t="shared" si="111"/>
        <v>0</v>
      </c>
      <c r="S1236" s="24">
        <f>J1236/2*Date!$B$7+K1236</f>
        <v>0</v>
      </c>
      <c r="T1236" s="24">
        <f t="shared" si="112"/>
        <v>0</v>
      </c>
      <c r="U1236" s="24">
        <f t="shared" si="113"/>
        <v>0</v>
      </c>
      <c r="V1236" s="4">
        <v>0</v>
      </c>
      <c r="W1236" s="4"/>
      <c r="X1236" s="28" t="str">
        <f t="shared" si="114"/>
        <v>CHOOSE FORMULA</v>
      </c>
      <c r="Y1236" s="4"/>
      <c r="Z1236" s="4">
        <v>0</v>
      </c>
    </row>
    <row r="1237" spans="1:26">
      <c r="A1237" s="1" t="s">
        <v>6</v>
      </c>
      <c r="B1237" s="1" t="s">
        <v>516</v>
      </c>
      <c r="C1237" s="1" t="s">
        <v>516</v>
      </c>
      <c r="D1237" s="1" t="s">
        <v>318</v>
      </c>
      <c r="E1237" s="1" t="s">
        <v>84</v>
      </c>
      <c r="F1237" s="1" t="s">
        <v>517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24">
        <f>IF(AND(B1237="60",C1237="32"),(J1237/'FD Date'!$B$4*'FD Date'!$B$6+K1237),(J1237/Date!$B$4*Date!$B$6+K1237))</f>
        <v>0</v>
      </c>
      <c r="O1237" s="24">
        <f t="shared" si="110"/>
        <v>0</v>
      </c>
      <c r="P1237" s="24">
        <f>K1237/Date!$B$2*Date!$B$3+K1237</f>
        <v>0</v>
      </c>
      <c r="Q1237" s="24">
        <f>J1237*Date!$B$3+K1237</f>
        <v>0</v>
      </c>
      <c r="R1237" s="24">
        <f t="shared" si="111"/>
        <v>0</v>
      </c>
      <c r="S1237" s="24">
        <f>J1237/2*Date!$B$7+K1237</f>
        <v>0</v>
      </c>
      <c r="T1237" s="24">
        <f t="shared" si="112"/>
        <v>0</v>
      </c>
      <c r="U1237" s="24">
        <f t="shared" si="113"/>
        <v>0</v>
      </c>
      <c r="V1237" s="4">
        <v>0</v>
      </c>
      <c r="W1237" s="4"/>
      <c r="X1237" s="28" t="str">
        <f t="shared" si="114"/>
        <v>CHOOSE FORMULA</v>
      </c>
      <c r="Y1237" s="4"/>
      <c r="Z1237" s="4">
        <v>0</v>
      </c>
    </row>
    <row r="1238" spans="1:26">
      <c r="A1238" s="1" t="s">
        <v>6</v>
      </c>
      <c r="B1238" s="1" t="s">
        <v>516</v>
      </c>
      <c r="C1238" s="1" t="s">
        <v>516</v>
      </c>
      <c r="D1238" s="1" t="s">
        <v>318</v>
      </c>
      <c r="E1238" s="1" t="s">
        <v>524</v>
      </c>
      <c r="F1238" s="1" t="s">
        <v>525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367.63</v>
      </c>
      <c r="M1238" s="4">
        <v>596.78</v>
      </c>
      <c r="N1238" s="24">
        <f>IF(AND(B1238="60",C1238="32"),(J1238/'FD Date'!$B$4*'FD Date'!$B$6+K1238),(J1238/Date!$B$4*Date!$B$6+K1238))</f>
        <v>0</v>
      </c>
      <c r="O1238" s="24">
        <f t="shared" si="110"/>
        <v>0</v>
      </c>
      <c r="P1238" s="24">
        <f>K1238/Date!$B$2*Date!$B$3+K1238</f>
        <v>0</v>
      </c>
      <c r="Q1238" s="24">
        <f>J1238*Date!$B$3+K1238</f>
        <v>0</v>
      </c>
      <c r="R1238" s="24">
        <f t="shared" si="111"/>
        <v>0</v>
      </c>
      <c r="S1238" s="24">
        <f>J1238/2*Date!$B$7+K1238</f>
        <v>0</v>
      </c>
      <c r="T1238" s="24">
        <f t="shared" si="112"/>
        <v>0</v>
      </c>
      <c r="U1238" s="24">
        <f t="shared" si="113"/>
        <v>0</v>
      </c>
      <c r="V1238" s="4">
        <v>0</v>
      </c>
      <c r="W1238" s="4"/>
      <c r="X1238" s="28" t="str">
        <f t="shared" si="114"/>
        <v>CHOOSE FORMULA</v>
      </c>
      <c r="Y1238" s="4"/>
      <c r="Z1238" s="4">
        <v>0</v>
      </c>
    </row>
    <row r="1239" spans="1:26">
      <c r="A1239" s="1" t="s">
        <v>6</v>
      </c>
      <c r="B1239" s="1" t="s">
        <v>516</v>
      </c>
      <c r="C1239" s="1" t="s">
        <v>516</v>
      </c>
      <c r="D1239" s="1" t="s">
        <v>318</v>
      </c>
      <c r="E1239" s="1" t="s">
        <v>325</v>
      </c>
      <c r="F1239" s="1" t="s">
        <v>326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  <c r="N1239" s="24">
        <f>IF(AND(B1239="60",C1239="32"),(J1239/'FD Date'!$B$4*'FD Date'!$B$6+K1239),(J1239/Date!$B$4*Date!$B$6+K1239))</f>
        <v>0</v>
      </c>
      <c r="O1239" s="24">
        <f t="shared" si="110"/>
        <v>0</v>
      </c>
      <c r="P1239" s="24">
        <f>K1239/Date!$B$2*Date!$B$3+K1239</f>
        <v>0</v>
      </c>
      <c r="Q1239" s="24">
        <f>J1239*Date!$B$3+K1239</f>
        <v>0</v>
      </c>
      <c r="R1239" s="24">
        <f t="shared" si="111"/>
        <v>0</v>
      </c>
      <c r="S1239" s="24">
        <f>J1239/2*Date!$B$7+K1239</f>
        <v>0</v>
      </c>
      <c r="T1239" s="24">
        <f t="shared" si="112"/>
        <v>0</v>
      </c>
      <c r="U1239" s="24">
        <f t="shared" si="113"/>
        <v>0</v>
      </c>
      <c r="V1239" s="4">
        <v>0</v>
      </c>
      <c r="W1239" s="4"/>
      <c r="X1239" s="28" t="str">
        <f t="shared" si="114"/>
        <v>CHOOSE FORMULA</v>
      </c>
      <c r="Y1239" s="4"/>
      <c r="Z1239" s="4">
        <v>0</v>
      </c>
    </row>
    <row r="1240" spans="1:26">
      <c r="A1240" s="1" t="s">
        <v>6</v>
      </c>
      <c r="B1240" s="1" t="s">
        <v>516</v>
      </c>
      <c r="C1240" s="1" t="s">
        <v>516</v>
      </c>
      <c r="D1240" s="1" t="s">
        <v>327</v>
      </c>
      <c r="E1240" s="1" t="s">
        <v>8</v>
      </c>
      <c r="F1240" s="1" t="s">
        <v>328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455</v>
      </c>
      <c r="M1240" s="4">
        <v>2620</v>
      </c>
      <c r="N1240" s="24">
        <f>IF(AND(B1240="60",C1240="32"),(J1240/'FD Date'!$B$4*'FD Date'!$B$6+K1240),(J1240/Date!$B$4*Date!$B$6+K1240))</f>
        <v>0</v>
      </c>
      <c r="O1240" s="24">
        <f t="shared" si="110"/>
        <v>0</v>
      </c>
      <c r="P1240" s="24">
        <f>K1240/Date!$B$2*Date!$B$3+K1240</f>
        <v>0</v>
      </c>
      <c r="Q1240" s="24">
        <f>J1240*Date!$B$3+K1240</f>
        <v>0</v>
      </c>
      <c r="R1240" s="24">
        <f t="shared" si="111"/>
        <v>0</v>
      </c>
      <c r="S1240" s="24">
        <f>J1240/2*Date!$B$7+K1240</f>
        <v>0</v>
      </c>
      <c r="T1240" s="24">
        <f t="shared" si="112"/>
        <v>0</v>
      </c>
      <c r="U1240" s="24">
        <f t="shared" si="113"/>
        <v>0</v>
      </c>
      <c r="V1240" s="4">
        <v>0</v>
      </c>
      <c r="W1240" s="4"/>
      <c r="X1240" s="28" t="str">
        <f t="shared" si="114"/>
        <v>CHOOSE FORMULA</v>
      </c>
      <c r="Y1240" s="4"/>
      <c r="Z1240" s="4">
        <v>0</v>
      </c>
    </row>
    <row r="1241" spans="1:26">
      <c r="A1241" s="1" t="s">
        <v>6</v>
      </c>
      <c r="B1241" s="1" t="s">
        <v>516</v>
      </c>
      <c r="C1241" s="1" t="s">
        <v>516</v>
      </c>
      <c r="D1241" s="1" t="s">
        <v>329</v>
      </c>
      <c r="E1241" s="1" t="s">
        <v>8</v>
      </c>
      <c r="F1241" s="1" t="s">
        <v>330</v>
      </c>
      <c r="G1241" s="4">
        <v>0</v>
      </c>
      <c r="H1241" s="4">
        <v>0</v>
      </c>
      <c r="I1241" s="4">
        <v>0</v>
      </c>
      <c r="J1241" s="4">
        <v>0</v>
      </c>
      <c r="K1241" s="4">
        <v>0</v>
      </c>
      <c r="L1241" s="4">
        <v>4555.07</v>
      </c>
      <c r="M1241" s="4">
        <v>4555.07</v>
      </c>
      <c r="N1241" s="24">
        <f>IF(AND(B1241="60",C1241="32"),(J1241/'FD Date'!$B$4*'FD Date'!$B$6+K1241),(J1241/Date!$B$4*Date!$B$6+K1241))</f>
        <v>0</v>
      </c>
      <c r="O1241" s="24">
        <f t="shared" si="110"/>
        <v>0</v>
      </c>
      <c r="P1241" s="24">
        <f>K1241/Date!$B$2*Date!$B$3+K1241</f>
        <v>0</v>
      </c>
      <c r="Q1241" s="24">
        <f>J1241*Date!$B$3+K1241</f>
        <v>0</v>
      </c>
      <c r="R1241" s="24">
        <f t="shared" si="111"/>
        <v>0</v>
      </c>
      <c r="S1241" s="24">
        <f>J1241/2*Date!$B$7+K1241</f>
        <v>0</v>
      </c>
      <c r="T1241" s="24">
        <f t="shared" si="112"/>
        <v>0</v>
      </c>
      <c r="U1241" s="24">
        <f t="shared" si="113"/>
        <v>0</v>
      </c>
      <c r="V1241" s="4">
        <v>0</v>
      </c>
      <c r="W1241" s="4"/>
      <c r="X1241" s="28" t="str">
        <f t="shared" si="114"/>
        <v>CHOOSE FORMULA</v>
      </c>
      <c r="Y1241" s="4"/>
      <c r="Z1241" s="4">
        <v>0</v>
      </c>
    </row>
    <row r="1242" spans="1:26">
      <c r="A1242" s="1" t="s">
        <v>6</v>
      </c>
      <c r="B1242" s="1" t="s">
        <v>516</v>
      </c>
      <c r="C1242" s="1" t="s">
        <v>516</v>
      </c>
      <c r="D1242" s="1" t="s">
        <v>331</v>
      </c>
      <c r="E1242" s="1" t="s">
        <v>84</v>
      </c>
      <c r="F1242" s="1" t="s">
        <v>333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352.55</v>
      </c>
      <c r="M1242" s="4">
        <v>535.1</v>
      </c>
      <c r="N1242" s="24">
        <f>IF(AND(B1242="60",C1242="32"),(J1242/'FD Date'!$B$4*'FD Date'!$B$6+K1242),(J1242/Date!$B$4*Date!$B$6+K1242))</f>
        <v>0</v>
      </c>
      <c r="O1242" s="24">
        <f t="shared" si="110"/>
        <v>0</v>
      </c>
      <c r="P1242" s="24">
        <f>K1242/Date!$B$2*Date!$B$3+K1242</f>
        <v>0</v>
      </c>
      <c r="Q1242" s="24">
        <f>J1242*Date!$B$3+K1242</f>
        <v>0</v>
      </c>
      <c r="R1242" s="24">
        <f t="shared" si="111"/>
        <v>0</v>
      </c>
      <c r="S1242" s="24">
        <f>J1242/2*Date!$B$7+K1242</f>
        <v>0</v>
      </c>
      <c r="T1242" s="24">
        <f t="shared" si="112"/>
        <v>0</v>
      </c>
      <c r="U1242" s="24">
        <f t="shared" si="113"/>
        <v>0</v>
      </c>
      <c r="V1242" s="4">
        <v>0</v>
      </c>
      <c r="W1242" s="4"/>
      <c r="X1242" s="28" t="str">
        <f t="shared" si="114"/>
        <v>CHOOSE FORMULA</v>
      </c>
      <c r="Y1242" s="4"/>
      <c r="Z1242" s="4">
        <v>0</v>
      </c>
    </row>
    <row r="1243" spans="1:26">
      <c r="A1243" s="1" t="s">
        <v>6</v>
      </c>
      <c r="B1243" s="1" t="s">
        <v>516</v>
      </c>
      <c r="C1243" s="1" t="s">
        <v>516</v>
      </c>
      <c r="D1243" s="1" t="s">
        <v>331</v>
      </c>
      <c r="E1243" s="1" t="s">
        <v>334</v>
      </c>
      <c r="F1243" s="1" t="s">
        <v>335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912.63</v>
      </c>
      <c r="M1243" s="4">
        <v>1438.12</v>
      </c>
      <c r="N1243" s="24">
        <f>IF(AND(B1243="60",C1243="32"),(J1243/'FD Date'!$B$4*'FD Date'!$B$6+K1243),(J1243/Date!$B$4*Date!$B$6+K1243))</f>
        <v>0</v>
      </c>
      <c r="O1243" s="24">
        <f t="shared" si="110"/>
        <v>0</v>
      </c>
      <c r="P1243" s="24">
        <f>K1243/Date!$B$2*Date!$B$3+K1243</f>
        <v>0</v>
      </c>
      <c r="Q1243" s="24">
        <f>J1243*Date!$B$3+K1243</f>
        <v>0</v>
      </c>
      <c r="R1243" s="24">
        <f t="shared" si="111"/>
        <v>0</v>
      </c>
      <c r="S1243" s="24">
        <f>J1243/2*Date!$B$7+K1243</f>
        <v>0</v>
      </c>
      <c r="T1243" s="24">
        <f t="shared" si="112"/>
        <v>0</v>
      </c>
      <c r="U1243" s="24">
        <f t="shared" si="113"/>
        <v>0</v>
      </c>
      <c r="V1243" s="4">
        <v>0</v>
      </c>
      <c r="W1243" s="4"/>
      <c r="X1243" s="28" t="str">
        <f t="shared" si="114"/>
        <v>CHOOSE FORMULA</v>
      </c>
      <c r="Y1243" s="4"/>
      <c r="Z1243" s="4">
        <v>0</v>
      </c>
    </row>
    <row r="1244" spans="1:26">
      <c r="A1244" s="1" t="s">
        <v>6</v>
      </c>
      <c r="B1244" s="1" t="s">
        <v>516</v>
      </c>
      <c r="C1244" s="1" t="s">
        <v>516</v>
      </c>
      <c r="D1244" s="1" t="s">
        <v>331</v>
      </c>
      <c r="E1244" s="1" t="s">
        <v>336</v>
      </c>
      <c r="F1244" s="1" t="s">
        <v>337</v>
      </c>
      <c r="G1244" s="4">
        <v>0</v>
      </c>
      <c r="H1244" s="4">
        <v>0</v>
      </c>
      <c r="I1244" s="4">
        <v>0</v>
      </c>
      <c r="J1244" s="4">
        <v>0</v>
      </c>
      <c r="K1244" s="4">
        <v>0</v>
      </c>
      <c r="L1244" s="4">
        <v>23703.29</v>
      </c>
      <c r="M1244" s="4">
        <v>38028.949999999997</v>
      </c>
      <c r="N1244" s="24">
        <f>IF(AND(B1244="60",C1244="32"),(J1244/'FD Date'!$B$4*'FD Date'!$B$6+K1244),(J1244/Date!$B$4*Date!$B$6+K1244))</f>
        <v>0</v>
      </c>
      <c r="O1244" s="24">
        <f t="shared" si="110"/>
        <v>0</v>
      </c>
      <c r="P1244" s="24">
        <f>K1244/Date!$B$2*Date!$B$3+K1244</f>
        <v>0</v>
      </c>
      <c r="Q1244" s="24">
        <f>J1244*Date!$B$3+K1244</f>
        <v>0</v>
      </c>
      <c r="R1244" s="24">
        <f t="shared" si="111"/>
        <v>0</v>
      </c>
      <c r="S1244" s="24">
        <f>J1244/2*Date!$B$7+K1244</f>
        <v>0</v>
      </c>
      <c r="T1244" s="24">
        <f t="shared" si="112"/>
        <v>0</v>
      </c>
      <c r="U1244" s="24">
        <f t="shared" si="113"/>
        <v>0</v>
      </c>
      <c r="V1244" s="4">
        <v>0</v>
      </c>
      <c r="W1244" s="4"/>
      <c r="X1244" s="28" t="str">
        <f t="shared" si="114"/>
        <v>CHOOSE FORMULA</v>
      </c>
      <c r="Y1244" s="4"/>
      <c r="Z1244" s="4">
        <v>0</v>
      </c>
    </row>
    <row r="1245" spans="1:26">
      <c r="A1245" s="1" t="s">
        <v>6</v>
      </c>
      <c r="B1245" s="1" t="s">
        <v>516</v>
      </c>
      <c r="C1245" s="1" t="s">
        <v>516</v>
      </c>
      <c r="D1245" s="1" t="s">
        <v>331</v>
      </c>
      <c r="E1245" s="1" t="s">
        <v>338</v>
      </c>
      <c r="F1245" s="1" t="s">
        <v>339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3500</v>
      </c>
      <c r="M1245" s="4">
        <v>7803.57</v>
      </c>
      <c r="N1245" s="24">
        <f>IF(AND(B1245="60",C1245="32"),(J1245/'FD Date'!$B$4*'FD Date'!$B$6+K1245),(J1245/Date!$B$4*Date!$B$6+K1245))</f>
        <v>0</v>
      </c>
      <c r="O1245" s="24">
        <f t="shared" si="110"/>
        <v>0</v>
      </c>
      <c r="P1245" s="24">
        <f>K1245/Date!$B$2*Date!$B$3+K1245</f>
        <v>0</v>
      </c>
      <c r="Q1245" s="24">
        <f>J1245*Date!$B$3+K1245</f>
        <v>0</v>
      </c>
      <c r="R1245" s="24">
        <f t="shared" si="111"/>
        <v>0</v>
      </c>
      <c r="S1245" s="24">
        <f>J1245/2*Date!$B$7+K1245</f>
        <v>0</v>
      </c>
      <c r="T1245" s="24">
        <f t="shared" si="112"/>
        <v>0</v>
      </c>
      <c r="U1245" s="24">
        <f t="shared" si="113"/>
        <v>0</v>
      </c>
      <c r="V1245" s="4">
        <v>0</v>
      </c>
      <c r="W1245" s="4"/>
      <c r="X1245" s="28" t="str">
        <f t="shared" si="114"/>
        <v>CHOOSE FORMULA</v>
      </c>
      <c r="Y1245" s="4"/>
      <c r="Z1245" s="4">
        <v>0</v>
      </c>
    </row>
    <row r="1246" spans="1:26">
      <c r="A1246" s="1" t="s">
        <v>6</v>
      </c>
      <c r="B1246" s="1" t="s">
        <v>516</v>
      </c>
      <c r="C1246" s="1" t="s">
        <v>516</v>
      </c>
      <c r="D1246" s="1" t="s">
        <v>331</v>
      </c>
      <c r="E1246" s="1" t="s">
        <v>340</v>
      </c>
      <c r="F1246" s="1" t="s">
        <v>341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929.73</v>
      </c>
      <c r="M1246" s="4">
        <v>1462.23</v>
      </c>
      <c r="N1246" s="24">
        <f>IF(AND(B1246="60",C1246="32"),(J1246/'FD Date'!$B$4*'FD Date'!$B$6+K1246),(J1246/Date!$B$4*Date!$B$6+K1246))</f>
        <v>0</v>
      </c>
      <c r="O1246" s="24">
        <f t="shared" si="110"/>
        <v>0</v>
      </c>
      <c r="P1246" s="24">
        <f>K1246/Date!$B$2*Date!$B$3+K1246</f>
        <v>0</v>
      </c>
      <c r="Q1246" s="24">
        <f>J1246*Date!$B$3+K1246</f>
        <v>0</v>
      </c>
      <c r="R1246" s="24">
        <f t="shared" si="111"/>
        <v>0</v>
      </c>
      <c r="S1246" s="24">
        <f>J1246/2*Date!$B$7+K1246</f>
        <v>0</v>
      </c>
      <c r="T1246" s="24">
        <f t="shared" si="112"/>
        <v>0</v>
      </c>
      <c r="U1246" s="24">
        <f t="shared" si="113"/>
        <v>0</v>
      </c>
      <c r="V1246" s="4">
        <v>0</v>
      </c>
      <c r="W1246" s="4"/>
      <c r="X1246" s="28" t="str">
        <f t="shared" si="114"/>
        <v>CHOOSE FORMULA</v>
      </c>
      <c r="Y1246" s="4"/>
      <c r="Z1246" s="4">
        <v>0</v>
      </c>
    </row>
    <row r="1247" spans="1:26">
      <c r="A1247" s="1" t="s">
        <v>6</v>
      </c>
      <c r="B1247" s="1" t="s">
        <v>516</v>
      </c>
      <c r="C1247" s="1" t="s">
        <v>516</v>
      </c>
      <c r="D1247" s="1" t="s">
        <v>342</v>
      </c>
      <c r="E1247" s="1" t="s">
        <v>8</v>
      </c>
      <c r="F1247" s="1" t="s">
        <v>343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  <c r="N1247" s="24">
        <f>IF(AND(B1247="60",C1247="32"),(J1247/'FD Date'!$B$4*'FD Date'!$B$6+K1247),(J1247/Date!$B$4*Date!$B$6+K1247))</f>
        <v>0</v>
      </c>
      <c r="O1247" s="24">
        <f t="shared" si="110"/>
        <v>0</v>
      </c>
      <c r="P1247" s="24">
        <f>K1247/Date!$B$2*Date!$B$3+K1247</f>
        <v>0</v>
      </c>
      <c r="Q1247" s="24">
        <f>J1247*Date!$B$3+K1247</f>
        <v>0</v>
      </c>
      <c r="R1247" s="24">
        <f t="shared" si="111"/>
        <v>0</v>
      </c>
      <c r="S1247" s="24">
        <f>J1247/2*Date!$B$7+K1247</f>
        <v>0</v>
      </c>
      <c r="T1247" s="24">
        <f t="shared" si="112"/>
        <v>0</v>
      </c>
      <c r="U1247" s="24">
        <f t="shared" si="113"/>
        <v>0</v>
      </c>
      <c r="V1247" s="4">
        <v>0</v>
      </c>
      <c r="W1247" s="4"/>
      <c r="X1247" s="28" t="str">
        <f t="shared" si="114"/>
        <v>CHOOSE FORMULA</v>
      </c>
      <c r="Y1247" s="4"/>
      <c r="Z1247" s="4">
        <v>0</v>
      </c>
    </row>
    <row r="1248" spans="1:26">
      <c r="A1248" s="1" t="s">
        <v>6</v>
      </c>
      <c r="B1248" s="1" t="s">
        <v>516</v>
      </c>
      <c r="C1248" s="1" t="s">
        <v>516</v>
      </c>
      <c r="D1248" s="1" t="s">
        <v>342</v>
      </c>
      <c r="E1248" s="1" t="s">
        <v>13</v>
      </c>
      <c r="F1248" s="1" t="s">
        <v>344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24941.88</v>
      </c>
      <c r="M1248" s="4">
        <v>40958.269999999997</v>
      </c>
      <c r="N1248" s="24">
        <f>IF(AND(B1248="60",C1248="32"),(J1248/'FD Date'!$B$4*'FD Date'!$B$6+K1248),(J1248/Date!$B$4*Date!$B$6+K1248))</f>
        <v>0</v>
      </c>
      <c r="O1248" s="24">
        <f t="shared" si="110"/>
        <v>0</v>
      </c>
      <c r="P1248" s="24">
        <f>K1248/Date!$B$2*Date!$B$3+K1248</f>
        <v>0</v>
      </c>
      <c r="Q1248" s="24">
        <f>J1248*Date!$B$3+K1248</f>
        <v>0</v>
      </c>
      <c r="R1248" s="24">
        <f t="shared" si="111"/>
        <v>0</v>
      </c>
      <c r="S1248" s="24">
        <f>J1248/2*Date!$B$7+K1248</f>
        <v>0</v>
      </c>
      <c r="T1248" s="24">
        <f t="shared" si="112"/>
        <v>0</v>
      </c>
      <c r="U1248" s="24">
        <f t="shared" si="113"/>
        <v>0</v>
      </c>
      <c r="V1248" s="4">
        <v>0</v>
      </c>
      <c r="W1248" s="4"/>
      <c r="X1248" s="28" t="str">
        <f t="shared" si="114"/>
        <v>CHOOSE FORMULA</v>
      </c>
      <c r="Y1248" s="4"/>
      <c r="Z1248" s="4">
        <v>0</v>
      </c>
    </row>
    <row r="1249" spans="1:26">
      <c r="A1249" s="1" t="s">
        <v>6</v>
      </c>
      <c r="B1249" s="1" t="s">
        <v>516</v>
      </c>
      <c r="C1249" s="1" t="s">
        <v>516</v>
      </c>
      <c r="D1249" s="1" t="s">
        <v>345</v>
      </c>
      <c r="E1249" s="1" t="s">
        <v>8</v>
      </c>
      <c r="F1249" s="1" t="s">
        <v>346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168</v>
      </c>
      <c r="N1249" s="24">
        <f>IF(AND(B1249="60",C1249="32"),(J1249/'FD Date'!$B$4*'FD Date'!$B$6+K1249),(J1249/Date!$B$4*Date!$B$6+K1249))</f>
        <v>0</v>
      </c>
      <c r="O1249" s="24">
        <f t="shared" si="110"/>
        <v>0</v>
      </c>
      <c r="P1249" s="24">
        <f>K1249/Date!$B$2*Date!$B$3+K1249</f>
        <v>0</v>
      </c>
      <c r="Q1249" s="24">
        <f>J1249*Date!$B$3+K1249</f>
        <v>0</v>
      </c>
      <c r="R1249" s="24">
        <f t="shared" si="111"/>
        <v>0</v>
      </c>
      <c r="S1249" s="24">
        <f>J1249/2*Date!$B$7+K1249</f>
        <v>0</v>
      </c>
      <c r="T1249" s="24">
        <f t="shared" si="112"/>
        <v>0</v>
      </c>
      <c r="U1249" s="24">
        <f t="shared" si="113"/>
        <v>0</v>
      </c>
      <c r="V1249" s="4">
        <v>0</v>
      </c>
      <c r="W1249" s="4"/>
      <c r="X1249" s="28" t="str">
        <f t="shared" si="114"/>
        <v>CHOOSE FORMULA</v>
      </c>
      <c r="Y1249" s="4"/>
      <c r="Z1249" s="4">
        <v>0</v>
      </c>
    </row>
    <row r="1250" spans="1:26">
      <c r="A1250" s="1" t="s">
        <v>6</v>
      </c>
      <c r="B1250" s="1" t="s">
        <v>516</v>
      </c>
      <c r="C1250" s="1" t="s">
        <v>516</v>
      </c>
      <c r="D1250" s="1" t="s">
        <v>347</v>
      </c>
      <c r="E1250" s="1" t="s">
        <v>8</v>
      </c>
      <c r="F1250" s="1" t="s">
        <v>348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283.13</v>
      </c>
      <c r="M1250" s="4">
        <v>338.37</v>
      </c>
      <c r="N1250" s="24">
        <f>IF(AND(B1250="60",C1250="32"),(J1250/'FD Date'!$B$4*'FD Date'!$B$6+K1250),(J1250/Date!$B$4*Date!$B$6+K1250))</f>
        <v>0</v>
      </c>
      <c r="O1250" s="24">
        <f t="shared" si="110"/>
        <v>0</v>
      </c>
      <c r="P1250" s="24">
        <f>K1250/Date!$B$2*Date!$B$3+K1250</f>
        <v>0</v>
      </c>
      <c r="Q1250" s="24">
        <f>J1250*Date!$B$3+K1250</f>
        <v>0</v>
      </c>
      <c r="R1250" s="24">
        <f t="shared" si="111"/>
        <v>0</v>
      </c>
      <c r="S1250" s="24">
        <f>J1250/2*Date!$B$7+K1250</f>
        <v>0</v>
      </c>
      <c r="T1250" s="24">
        <f t="shared" si="112"/>
        <v>0</v>
      </c>
      <c r="U1250" s="24">
        <f t="shared" si="113"/>
        <v>0</v>
      </c>
      <c r="V1250" s="4">
        <v>0</v>
      </c>
      <c r="W1250" s="4"/>
      <c r="X1250" s="28" t="str">
        <f t="shared" si="114"/>
        <v>CHOOSE FORMULA</v>
      </c>
      <c r="Y1250" s="4"/>
      <c r="Z1250" s="4">
        <v>0</v>
      </c>
    </row>
    <row r="1251" spans="1:26">
      <c r="A1251" s="1" t="s">
        <v>6</v>
      </c>
      <c r="B1251" s="1" t="s">
        <v>516</v>
      </c>
      <c r="C1251" s="1" t="s">
        <v>516</v>
      </c>
      <c r="D1251" s="1" t="s">
        <v>349</v>
      </c>
      <c r="E1251" s="1" t="s">
        <v>8</v>
      </c>
      <c r="F1251" s="1" t="s">
        <v>350</v>
      </c>
      <c r="G1251" s="4">
        <v>0</v>
      </c>
      <c r="H1251" s="4">
        <v>0</v>
      </c>
      <c r="I1251" s="4">
        <v>0</v>
      </c>
      <c r="J1251" s="4">
        <v>0</v>
      </c>
      <c r="K1251" s="4">
        <v>0</v>
      </c>
      <c r="L1251" s="4">
        <v>987.59</v>
      </c>
      <c r="M1251" s="4">
        <v>1631.56</v>
      </c>
      <c r="N1251" s="24">
        <f>IF(AND(B1251="60",C1251="32"),(J1251/'FD Date'!$B$4*'FD Date'!$B$6+K1251),(J1251/Date!$B$4*Date!$B$6+K1251))</f>
        <v>0</v>
      </c>
      <c r="O1251" s="24">
        <f t="shared" si="110"/>
        <v>0</v>
      </c>
      <c r="P1251" s="24">
        <f>K1251/Date!$B$2*Date!$B$3+K1251</f>
        <v>0</v>
      </c>
      <c r="Q1251" s="24">
        <f>J1251*Date!$B$3+K1251</f>
        <v>0</v>
      </c>
      <c r="R1251" s="24">
        <f t="shared" si="111"/>
        <v>0</v>
      </c>
      <c r="S1251" s="24">
        <f>J1251/2*Date!$B$7+K1251</f>
        <v>0</v>
      </c>
      <c r="T1251" s="24">
        <f t="shared" si="112"/>
        <v>0</v>
      </c>
      <c r="U1251" s="24">
        <f t="shared" si="113"/>
        <v>0</v>
      </c>
      <c r="V1251" s="4">
        <v>0</v>
      </c>
      <c r="W1251" s="4"/>
      <c r="X1251" s="28" t="str">
        <f t="shared" si="114"/>
        <v>CHOOSE FORMULA</v>
      </c>
      <c r="Y1251" s="4"/>
      <c r="Z1251" s="4">
        <v>0</v>
      </c>
    </row>
    <row r="1252" spans="1:26">
      <c r="A1252" s="1" t="s">
        <v>6</v>
      </c>
      <c r="B1252" s="1" t="s">
        <v>516</v>
      </c>
      <c r="C1252" s="1" t="s">
        <v>516</v>
      </c>
      <c r="D1252" s="1" t="s">
        <v>351</v>
      </c>
      <c r="E1252" s="1" t="s">
        <v>8</v>
      </c>
      <c r="F1252" s="1" t="s">
        <v>352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2633.56</v>
      </c>
      <c r="M1252" s="4">
        <v>4059.49</v>
      </c>
      <c r="N1252" s="24">
        <f>IF(AND(B1252="60",C1252="32"),(J1252/'FD Date'!$B$4*'FD Date'!$B$6+K1252),(J1252/Date!$B$4*Date!$B$6+K1252))</f>
        <v>0</v>
      </c>
      <c r="O1252" s="24">
        <f t="shared" si="110"/>
        <v>0</v>
      </c>
      <c r="P1252" s="24">
        <f>K1252/Date!$B$2*Date!$B$3+K1252</f>
        <v>0</v>
      </c>
      <c r="Q1252" s="24">
        <f>J1252*Date!$B$3+K1252</f>
        <v>0</v>
      </c>
      <c r="R1252" s="24">
        <f t="shared" si="111"/>
        <v>0</v>
      </c>
      <c r="S1252" s="24">
        <f>J1252/2*Date!$B$7+K1252</f>
        <v>0</v>
      </c>
      <c r="T1252" s="24">
        <f t="shared" si="112"/>
        <v>0</v>
      </c>
      <c r="U1252" s="24">
        <f t="shared" si="113"/>
        <v>0</v>
      </c>
      <c r="V1252" s="4">
        <v>0</v>
      </c>
      <c r="W1252" s="4"/>
      <c r="X1252" s="28" t="str">
        <f t="shared" si="114"/>
        <v>CHOOSE FORMULA</v>
      </c>
      <c r="Y1252" s="4"/>
      <c r="Z1252" s="4">
        <v>0</v>
      </c>
    </row>
    <row r="1253" spans="1:26">
      <c r="A1253" s="1" t="s">
        <v>6</v>
      </c>
      <c r="B1253" s="1" t="s">
        <v>516</v>
      </c>
      <c r="C1253" s="1" t="s">
        <v>516</v>
      </c>
      <c r="D1253" s="1" t="s">
        <v>355</v>
      </c>
      <c r="E1253" s="1" t="s">
        <v>8</v>
      </c>
      <c r="F1253" s="1" t="s">
        <v>356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385.32</v>
      </c>
      <c r="M1253" s="4">
        <v>602.41</v>
      </c>
      <c r="N1253" s="24">
        <f>IF(AND(B1253="60",C1253="32"),(J1253/'FD Date'!$B$4*'FD Date'!$B$6+K1253),(J1253/Date!$B$4*Date!$B$6+K1253))</f>
        <v>0</v>
      </c>
      <c r="O1253" s="24">
        <f t="shared" si="110"/>
        <v>0</v>
      </c>
      <c r="P1253" s="24">
        <f>K1253/Date!$B$2*Date!$B$3+K1253</f>
        <v>0</v>
      </c>
      <c r="Q1253" s="24">
        <f>J1253*Date!$B$3+K1253</f>
        <v>0</v>
      </c>
      <c r="R1253" s="24">
        <f t="shared" si="111"/>
        <v>0</v>
      </c>
      <c r="S1253" s="24">
        <f>J1253/2*Date!$B$7+K1253</f>
        <v>0</v>
      </c>
      <c r="T1253" s="24">
        <f t="shared" si="112"/>
        <v>0</v>
      </c>
      <c r="U1253" s="24">
        <f t="shared" si="113"/>
        <v>0</v>
      </c>
      <c r="V1253" s="4">
        <v>0</v>
      </c>
      <c r="W1253" s="4"/>
      <c r="X1253" s="28" t="str">
        <f t="shared" si="114"/>
        <v>CHOOSE FORMULA</v>
      </c>
      <c r="Y1253" s="4"/>
      <c r="Z1253" s="4">
        <v>0</v>
      </c>
    </row>
    <row r="1254" spans="1:26">
      <c r="A1254" s="1" t="s">
        <v>6</v>
      </c>
      <c r="B1254" s="1" t="s">
        <v>516</v>
      </c>
      <c r="C1254" s="1" t="s">
        <v>516</v>
      </c>
      <c r="D1254" s="1" t="s">
        <v>357</v>
      </c>
      <c r="E1254" s="1" t="s">
        <v>8</v>
      </c>
      <c r="F1254" s="1" t="s">
        <v>358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139.13999999999999</v>
      </c>
      <c r="N1254" s="24">
        <f>IF(AND(B1254="60",C1254="32"),(J1254/'FD Date'!$B$4*'FD Date'!$B$6+K1254),(J1254/Date!$B$4*Date!$B$6+K1254))</f>
        <v>0</v>
      </c>
      <c r="O1254" s="24">
        <f t="shared" si="110"/>
        <v>0</v>
      </c>
      <c r="P1254" s="24">
        <f>K1254/Date!$B$2*Date!$B$3+K1254</f>
        <v>0</v>
      </c>
      <c r="Q1254" s="24">
        <f>J1254*Date!$B$3+K1254</f>
        <v>0</v>
      </c>
      <c r="R1254" s="24">
        <f t="shared" si="111"/>
        <v>0</v>
      </c>
      <c r="S1254" s="24">
        <f>J1254/2*Date!$B$7+K1254</f>
        <v>0</v>
      </c>
      <c r="T1254" s="24">
        <f t="shared" si="112"/>
        <v>0</v>
      </c>
      <c r="U1254" s="24">
        <f t="shared" si="113"/>
        <v>0</v>
      </c>
      <c r="V1254" s="4">
        <v>0</v>
      </c>
      <c r="W1254" s="4"/>
      <c r="X1254" s="28" t="str">
        <f t="shared" si="114"/>
        <v>CHOOSE FORMULA</v>
      </c>
      <c r="Y1254" s="4"/>
      <c r="Z1254" s="4">
        <v>0</v>
      </c>
    </row>
    <row r="1255" spans="1:26">
      <c r="A1255" s="1" t="s">
        <v>6</v>
      </c>
      <c r="B1255" s="1" t="s">
        <v>516</v>
      </c>
      <c r="C1255" s="1" t="s">
        <v>516</v>
      </c>
      <c r="D1255" s="1" t="s">
        <v>359</v>
      </c>
      <c r="E1255" s="1" t="s">
        <v>8</v>
      </c>
      <c r="F1255" s="1" t="s">
        <v>360</v>
      </c>
      <c r="G1255" s="4">
        <v>0</v>
      </c>
      <c r="H1255" s="4">
        <v>0</v>
      </c>
      <c r="I1255" s="4">
        <v>0</v>
      </c>
      <c r="J1255" s="4">
        <v>0</v>
      </c>
      <c r="K1255" s="4">
        <v>0</v>
      </c>
      <c r="L1255" s="4">
        <v>2000</v>
      </c>
      <c r="M1255" s="4">
        <v>2000</v>
      </c>
      <c r="N1255" s="24">
        <f>IF(AND(B1255="60",C1255="32"),(J1255/'FD Date'!$B$4*'FD Date'!$B$6+K1255),(J1255/Date!$B$4*Date!$B$6+K1255))</f>
        <v>0</v>
      </c>
      <c r="O1255" s="24">
        <f t="shared" si="110"/>
        <v>0</v>
      </c>
      <c r="P1255" s="24">
        <f>K1255/Date!$B$2*Date!$B$3+K1255</f>
        <v>0</v>
      </c>
      <c r="Q1255" s="24">
        <f>J1255*Date!$B$3+K1255</f>
        <v>0</v>
      </c>
      <c r="R1255" s="24">
        <f t="shared" si="111"/>
        <v>0</v>
      </c>
      <c r="S1255" s="24">
        <f>J1255/2*Date!$B$7+K1255</f>
        <v>0</v>
      </c>
      <c r="T1255" s="24">
        <f t="shared" si="112"/>
        <v>0</v>
      </c>
      <c r="U1255" s="24">
        <f t="shared" si="113"/>
        <v>0</v>
      </c>
      <c r="V1255" s="4">
        <v>0</v>
      </c>
      <c r="W1255" s="4"/>
      <c r="X1255" s="28" t="str">
        <f t="shared" si="114"/>
        <v>CHOOSE FORMULA</v>
      </c>
      <c r="Y1255" s="4"/>
      <c r="Z1255" s="4">
        <v>0</v>
      </c>
    </row>
    <row r="1256" spans="1:26">
      <c r="A1256" s="1" t="s">
        <v>6</v>
      </c>
      <c r="B1256" s="1" t="s">
        <v>516</v>
      </c>
      <c r="C1256" s="1" t="s">
        <v>516</v>
      </c>
      <c r="D1256" s="1" t="s">
        <v>361</v>
      </c>
      <c r="E1256" s="1" t="s">
        <v>8</v>
      </c>
      <c r="F1256" s="1" t="s">
        <v>362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  <c r="N1256" s="24">
        <f>IF(AND(B1256="60",C1256="32"),(J1256/'FD Date'!$B$4*'FD Date'!$B$6+K1256),(J1256/Date!$B$4*Date!$B$6+K1256))</f>
        <v>0</v>
      </c>
      <c r="O1256" s="24">
        <f t="shared" si="110"/>
        <v>0</v>
      </c>
      <c r="P1256" s="24">
        <f>K1256/Date!$B$2*Date!$B$3+K1256</f>
        <v>0</v>
      </c>
      <c r="Q1256" s="24">
        <f>J1256*Date!$B$3+K1256</f>
        <v>0</v>
      </c>
      <c r="R1256" s="24">
        <f t="shared" si="111"/>
        <v>0</v>
      </c>
      <c r="S1256" s="24">
        <f>J1256/2*Date!$B$7+K1256</f>
        <v>0</v>
      </c>
      <c r="T1256" s="24">
        <f t="shared" si="112"/>
        <v>0</v>
      </c>
      <c r="U1256" s="24">
        <f t="shared" si="113"/>
        <v>0</v>
      </c>
      <c r="V1256" s="4">
        <v>0</v>
      </c>
      <c r="W1256" s="4"/>
      <c r="X1256" s="28" t="str">
        <f t="shared" si="114"/>
        <v>CHOOSE FORMULA</v>
      </c>
      <c r="Y1256" s="4"/>
      <c r="Z1256" s="4">
        <v>0</v>
      </c>
    </row>
    <row r="1257" spans="1:26">
      <c r="A1257" s="1" t="s">
        <v>6</v>
      </c>
      <c r="B1257" s="1" t="s">
        <v>516</v>
      </c>
      <c r="C1257" s="1" t="s">
        <v>516</v>
      </c>
      <c r="D1257" s="1" t="s">
        <v>284</v>
      </c>
      <c r="E1257" s="1" t="s">
        <v>8</v>
      </c>
      <c r="F1257" s="1" t="s">
        <v>285</v>
      </c>
      <c r="G1257" s="4">
        <v>0</v>
      </c>
      <c r="H1257" s="4">
        <v>0</v>
      </c>
      <c r="I1257" s="4">
        <v>0</v>
      </c>
      <c r="J1257" s="4">
        <v>0</v>
      </c>
      <c r="K1257" s="4">
        <v>0</v>
      </c>
      <c r="L1257" s="4">
        <v>2409.89</v>
      </c>
      <c r="M1257" s="4">
        <v>4538.34</v>
      </c>
      <c r="N1257" s="24">
        <f>IF(AND(B1257="60",C1257="32"),(J1257/'FD Date'!$B$4*'FD Date'!$B$6+K1257),(J1257/Date!$B$4*Date!$B$6+K1257))</f>
        <v>0</v>
      </c>
      <c r="O1257" s="24">
        <f t="shared" si="110"/>
        <v>0</v>
      </c>
      <c r="P1257" s="24">
        <f>K1257/Date!$B$2*Date!$B$3+K1257</f>
        <v>0</v>
      </c>
      <c r="Q1257" s="24">
        <f>J1257*Date!$B$3+K1257</f>
        <v>0</v>
      </c>
      <c r="R1257" s="24">
        <f t="shared" si="111"/>
        <v>0</v>
      </c>
      <c r="S1257" s="24">
        <f>J1257/2*Date!$B$7+K1257</f>
        <v>0</v>
      </c>
      <c r="T1257" s="24">
        <f t="shared" si="112"/>
        <v>0</v>
      </c>
      <c r="U1257" s="24">
        <f t="shared" si="113"/>
        <v>0</v>
      </c>
      <c r="V1257" s="4">
        <v>0</v>
      </c>
      <c r="W1257" s="4"/>
      <c r="X1257" s="28" t="str">
        <f t="shared" si="114"/>
        <v>CHOOSE FORMULA</v>
      </c>
      <c r="Y1257" s="4"/>
      <c r="Z1257" s="4">
        <v>0</v>
      </c>
    </row>
    <row r="1258" spans="1:26">
      <c r="A1258" s="1" t="s">
        <v>6</v>
      </c>
      <c r="B1258" s="1" t="s">
        <v>516</v>
      </c>
      <c r="C1258" s="1" t="s">
        <v>516</v>
      </c>
      <c r="D1258" s="1" t="s">
        <v>363</v>
      </c>
      <c r="E1258" s="1" t="s">
        <v>8</v>
      </c>
      <c r="F1258" s="1" t="s">
        <v>364</v>
      </c>
      <c r="G1258" s="4">
        <v>0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376.63</v>
      </c>
      <c r="N1258" s="24">
        <f>IF(AND(B1258="60",C1258="32"),(J1258/'FD Date'!$B$4*'FD Date'!$B$6+K1258),(J1258/Date!$B$4*Date!$B$6+K1258))</f>
        <v>0</v>
      </c>
      <c r="O1258" s="24">
        <f t="shared" si="110"/>
        <v>0</v>
      </c>
      <c r="P1258" s="24">
        <f>K1258/Date!$B$2*Date!$B$3+K1258</f>
        <v>0</v>
      </c>
      <c r="Q1258" s="24">
        <f>J1258*Date!$B$3+K1258</f>
        <v>0</v>
      </c>
      <c r="R1258" s="24">
        <f t="shared" si="111"/>
        <v>0</v>
      </c>
      <c r="S1258" s="24">
        <f>J1258/2*Date!$B$7+K1258</f>
        <v>0</v>
      </c>
      <c r="T1258" s="24">
        <f t="shared" si="112"/>
        <v>0</v>
      </c>
      <c r="U1258" s="24">
        <f t="shared" si="113"/>
        <v>0</v>
      </c>
      <c r="V1258" s="4">
        <v>0</v>
      </c>
      <c r="W1258" s="4"/>
      <c r="X1258" s="28" t="str">
        <f t="shared" si="114"/>
        <v>CHOOSE FORMULA</v>
      </c>
      <c r="Y1258" s="4"/>
      <c r="Z1258" s="4">
        <v>0</v>
      </c>
    </row>
    <row r="1259" spans="1:26">
      <c r="A1259" s="1" t="s">
        <v>6</v>
      </c>
      <c r="B1259" s="1" t="s">
        <v>516</v>
      </c>
      <c r="C1259" s="1" t="s">
        <v>516</v>
      </c>
      <c r="D1259" s="1" t="s">
        <v>365</v>
      </c>
      <c r="E1259" s="1" t="s">
        <v>8</v>
      </c>
      <c r="F1259" s="1" t="s">
        <v>366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  <c r="N1259" s="24">
        <f>IF(AND(B1259="60",C1259="32"),(J1259/'FD Date'!$B$4*'FD Date'!$B$6+K1259),(J1259/Date!$B$4*Date!$B$6+K1259))</f>
        <v>0</v>
      </c>
      <c r="O1259" s="24">
        <f t="shared" si="110"/>
        <v>0</v>
      </c>
      <c r="P1259" s="24">
        <f>K1259/Date!$B$2*Date!$B$3+K1259</f>
        <v>0</v>
      </c>
      <c r="Q1259" s="24">
        <f>J1259*Date!$B$3+K1259</f>
        <v>0</v>
      </c>
      <c r="R1259" s="24">
        <f t="shared" si="111"/>
        <v>0</v>
      </c>
      <c r="S1259" s="24">
        <f>J1259/2*Date!$B$7+K1259</f>
        <v>0</v>
      </c>
      <c r="T1259" s="24">
        <f t="shared" si="112"/>
        <v>0</v>
      </c>
      <c r="U1259" s="24">
        <f t="shared" si="113"/>
        <v>0</v>
      </c>
      <c r="V1259" s="4">
        <v>0</v>
      </c>
      <c r="W1259" s="4"/>
      <c r="X1259" s="28" t="str">
        <f t="shared" si="114"/>
        <v>CHOOSE FORMULA</v>
      </c>
      <c r="Y1259" s="4"/>
      <c r="Z1259" s="4">
        <v>0</v>
      </c>
    </row>
    <row r="1260" spans="1:26">
      <c r="A1260" s="1" t="s">
        <v>6</v>
      </c>
      <c r="B1260" s="1" t="s">
        <v>516</v>
      </c>
      <c r="C1260" s="1" t="s">
        <v>516</v>
      </c>
      <c r="D1260" s="1" t="s">
        <v>367</v>
      </c>
      <c r="E1260" s="1" t="s">
        <v>8</v>
      </c>
      <c r="F1260" s="1" t="s">
        <v>368</v>
      </c>
      <c r="G1260" s="4">
        <v>0</v>
      </c>
      <c r="H1260" s="4">
        <v>0</v>
      </c>
      <c r="I1260" s="4">
        <v>0</v>
      </c>
      <c r="J1260" s="4">
        <v>0</v>
      </c>
      <c r="K1260" s="4">
        <v>0</v>
      </c>
      <c r="L1260" s="4">
        <v>1466.12</v>
      </c>
      <c r="M1260" s="4">
        <v>2556.87</v>
      </c>
      <c r="N1260" s="24">
        <f>IF(AND(B1260="60",C1260="32"),(J1260/'FD Date'!$B$4*'FD Date'!$B$6+K1260),(J1260/Date!$B$4*Date!$B$6+K1260))</f>
        <v>0</v>
      </c>
      <c r="O1260" s="24">
        <f t="shared" si="110"/>
        <v>0</v>
      </c>
      <c r="P1260" s="24">
        <f>K1260/Date!$B$2*Date!$B$3+K1260</f>
        <v>0</v>
      </c>
      <c r="Q1260" s="24">
        <f>J1260*Date!$B$3+K1260</f>
        <v>0</v>
      </c>
      <c r="R1260" s="24">
        <f t="shared" si="111"/>
        <v>0</v>
      </c>
      <c r="S1260" s="24">
        <f>J1260/2*Date!$B$7+K1260</f>
        <v>0</v>
      </c>
      <c r="T1260" s="24">
        <f t="shared" si="112"/>
        <v>0</v>
      </c>
      <c r="U1260" s="24">
        <f t="shared" si="113"/>
        <v>0</v>
      </c>
      <c r="V1260" s="4">
        <v>0</v>
      </c>
      <c r="W1260" s="4"/>
      <c r="X1260" s="28" t="str">
        <f t="shared" si="114"/>
        <v>CHOOSE FORMULA</v>
      </c>
      <c r="Y1260" s="4"/>
      <c r="Z1260" s="4">
        <v>0</v>
      </c>
    </row>
    <row r="1261" spans="1:26">
      <c r="A1261" s="1" t="s">
        <v>6</v>
      </c>
      <c r="B1261" s="1" t="s">
        <v>516</v>
      </c>
      <c r="C1261" s="1" t="s">
        <v>516</v>
      </c>
      <c r="D1261" s="1" t="s">
        <v>375</v>
      </c>
      <c r="E1261" s="1" t="s">
        <v>8</v>
      </c>
      <c r="F1261" s="1" t="s">
        <v>376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  <c r="N1261" s="24">
        <f>IF(AND(B1261="60",C1261="32"),(J1261/'FD Date'!$B$4*'FD Date'!$B$6+K1261),(J1261/Date!$B$4*Date!$B$6+K1261))</f>
        <v>0</v>
      </c>
      <c r="O1261" s="24">
        <f t="shared" si="110"/>
        <v>0</v>
      </c>
      <c r="P1261" s="24">
        <f>K1261/Date!$B$2*Date!$B$3+K1261</f>
        <v>0</v>
      </c>
      <c r="Q1261" s="24">
        <f>J1261*Date!$B$3+K1261</f>
        <v>0</v>
      </c>
      <c r="R1261" s="24">
        <f t="shared" si="111"/>
        <v>0</v>
      </c>
      <c r="S1261" s="24">
        <f>J1261/2*Date!$B$7+K1261</f>
        <v>0</v>
      </c>
      <c r="T1261" s="24">
        <f t="shared" si="112"/>
        <v>0</v>
      </c>
      <c r="U1261" s="24">
        <f t="shared" si="113"/>
        <v>0</v>
      </c>
      <c r="V1261" s="4">
        <v>0</v>
      </c>
      <c r="W1261" s="4"/>
      <c r="X1261" s="28" t="str">
        <f t="shared" si="114"/>
        <v>CHOOSE FORMULA</v>
      </c>
      <c r="Y1261" s="4"/>
      <c r="Z1261" s="4">
        <v>0</v>
      </c>
    </row>
    <row r="1262" spans="1:26">
      <c r="A1262" s="1" t="s">
        <v>6</v>
      </c>
      <c r="B1262" s="1" t="s">
        <v>516</v>
      </c>
      <c r="C1262" s="1" t="s">
        <v>516</v>
      </c>
      <c r="D1262" s="1" t="s">
        <v>457</v>
      </c>
      <c r="E1262" s="1" t="s">
        <v>8</v>
      </c>
      <c r="F1262" s="1" t="s">
        <v>296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  <c r="N1262" s="24">
        <f>IF(AND(B1262="60",C1262="32"),(J1262/'FD Date'!$B$4*'FD Date'!$B$6+K1262),(J1262/Date!$B$4*Date!$B$6+K1262))</f>
        <v>0</v>
      </c>
      <c r="O1262" s="24">
        <f t="shared" si="110"/>
        <v>0</v>
      </c>
      <c r="P1262" s="24">
        <f>K1262/Date!$B$2*Date!$B$3+K1262</f>
        <v>0</v>
      </c>
      <c r="Q1262" s="24">
        <f>J1262*Date!$B$3+K1262</f>
        <v>0</v>
      </c>
      <c r="R1262" s="24">
        <f t="shared" si="111"/>
        <v>0</v>
      </c>
      <c r="S1262" s="24">
        <f>J1262/2*Date!$B$7+K1262</f>
        <v>0</v>
      </c>
      <c r="T1262" s="24">
        <f t="shared" si="112"/>
        <v>0</v>
      </c>
      <c r="U1262" s="24">
        <f t="shared" si="113"/>
        <v>0</v>
      </c>
      <c r="V1262" s="4">
        <v>0</v>
      </c>
      <c r="W1262" s="4"/>
      <c r="X1262" s="28" t="str">
        <f t="shared" si="114"/>
        <v>CHOOSE FORMULA</v>
      </c>
      <c r="Y1262" s="4"/>
      <c r="Z1262" s="4">
        <v>0</v>
      </c>
    </row>
    <row r="1263" spans="1:26">
      <c r="A1263" s="1" t="s">
        <v>6</v>
      </c>
      <c r="B1263" s="1" t="s">
        <v>516</v>
      </c>
      <c r="C1263" s="1" t="s">
        <v>516</v>
      </c>
      <c r="D1263" s="1" t="s">
        <v>301</v>
      </c>
      <c r="E1263" s="1" t="s">
        <v>8</v>
      </c>
      <c r="F1263" s="1" t="s">
        <v>302</v>
      </c>
      <c r="G1263" s="4">
        <v>0</v>
      </c>
      <c r="H1263" s="4">
        <v>0</v>
      </c>
      <c r="I1263" s="4">
        <v>0</v>
      </c>
      <c r="J1263" s="4">
        <v>0</v>
      </c>
      <c r="K1263" s="4">
        <v>0</v>
      </c>
      <c r="L1263" s="4">
        <v>1704.21</v>
      </c>
      <c r="M1263" s="4">
        <v>1764.39</v>
      </c>
      <c r="N1263" s="24">
        <f>IF(AND(B1263="60",C1263="32"),(J1263/'FD Date'!$B$4*'FD Date'!$B$6+K1263),(J1263/Date!$B$4*Date!$B$6+K1263))</f>
        <v>0</v>
      </c>
      <c r="O1263" s="24">
        <f t="shared" si="110"/>
        <v>0</v>
      </c>
      <c r="P1263" s="24">
        <f>K1263/Date!$B$2*Date!$B$3+K1263</f>
        <v>0</v>
      </c>
      <c r="Q1263" s="24">
        <f>J1263*Date!$B$3+K1263</f>
        <v>0</v>
      </c>
      <c r="R1263" s="24">
        <f t="shared" si="111"/>
        <v>0</v>
      </c>
      <c r="S1263" s="24">
        <f>J1263/2*Date!$B$7+K1263</f>
        <v>0</v>
      </c>
      <c r="T1263" s="24">
        <f t="shared" si="112"/>
        <v>0</v>
      </c>
      <c r="U1263" s="24">
        <f t="shared" si="113"/>
        <v>0</v>
      </c>
      <c r="V1263" s="4">
        <v>0</v>
      </c>
      <c r="W1263" s="4"/>
      <c r="X1263" s="28" t="str">
        <f t="shared" si="114"/>
        <v>CHOOSE FORMULA</v>
      </c>
      <c r="Y1263" s="4"/>
      <c r="Z1263" s="4">
        <v>0</v>
      </c>
    </row>
    <row r="1264" spans="1:26">
      <c r="A1264" s="1" t="s">
        <v>6</v>
      </c>
      <c r="B1264" s="1" t="s">
        <v>516</v>
      </c>
      <c r="C1264" s="1" t="s">
        <v>516</v>
      </c>
      <c r="D1264" s="1" t="s">
        <v>303</v>
      </c>
      <c r="E1264" s="1" t="s">
        <v>8</v>
      </c>
      <c r="F1264" s="1" t="s">
        <v>304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71</v>
      </c>
      <c r="M1264" s="4">
        <v>71</v>
      </c>
      <c r="N1264" s="24">
        <f>IF(AND(B1264="60",C1264="32"),(J1264/'FD Date'!$B$4*'FD Date'!$B$6+K1264),(J1264/Date!$B$4*Date!$B$6+K1264))</f>
        <v>0</v>
      </c>
      <c r="O1264" s="24">
        <f t="shared" si="110"/>
        <v>0</v>
      </c>
      <c r="P1264" s="24">
        <f>K1264/Date!$B$2*Date!$B$3+K1264</f>
        <v>0</v>
      </c>
      <c r="Q1264" s="24">
        <f>J1264*Date!$B$3+K1264</f>
        <v>0</v>
      </c>
      <c r="R1264" s="24">
        <f t="shared" si="111"/>
        <v>0</v>
      </c>
      <c r="S1264" s="24">
        <f>J1264/2*Date!$B$7+K1264</f>
        <v>0</v>
      </c>
      <c r="T1264" s="24">
        <f t="shared" si="112"/>
        <v>0</v>
      </c>
      <c r="U1264" s="24">
        <f t="shared" si="113"/>
        <v>0</v>
      </c>
      <c r="V1264" s="4">
        <v>0</v>
      </c>
      <c r="W1264" s="4"/>
      <c r="X1264" s="28" t="str">
        <f t="shared" si="114"/>
        <v>CHOOSE FORMULA</v>
      </c>
      <c r="Y1264" s="4"/>
      <c r="Z1264" s="4">
        <v>0</v>
      </c>
    </row>
    <row r="1265" spans="1:26">
      <c r="A1265" s="1" t="s">
        <v>6</v>
      </c>
      <c r="B1265" s="1" t="s">
        <v>516</v>
      </c>
      <c r="C1265" s="1" t="s">
        <v>516</v>
      </c>
      <c r="D1265" s="1" t="s">
        <v>305</v>
      </c>
      <c r="E1265" s="1" t="s">
        <v>8</v>
      </c>
      <c r="F1265" s="1" t="s">
        <v>306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995.19</v>
      </c>
      <c r="M1265" s="4">
        <v>1060.19</v>
      </c>
      <c r="N1265" s="24">
        <f>IF(AND(B1265="60",C1265="32"),(J1265/'FD Date'!$B$4*'FD Date'!$B$6+K1265),(J1265/Date!$B$4*Date!$B$6+K1265))</f>
        <v>0</v>
      </c>
      <c r="O1265" s="24">
        <f t="shared" si="110"/>
        <v>0</v>
      </c>
      <c r="P1265" s="24">
        <f>K1265/Date!$B$2*Date!$B$3+K1265</f>
        <v>0</v>
      </c>
      <c r="Q1265" s="24">
        <f>J1265*Date!$B$3+K1265</f>
        <v>0</v>
      </c>
      <c r="R1265" s="24">
        <f t="shared" si="111"/>
        <v>0</v>
      </c>
      <c r="S1265" s="24">
        <f>J1265/2*Date!$B$7+K1265</f>
        <v>0</v>
      </c>
      <c r="T1265" s="24">
        <f t="shared" si="112"/>
        <v>0</v>
      </c>
      <c r="U1265" s="24">
        <f t="shared" si="113"/>
        <v>0</v>
      </c>
      <c r="V1265" s="4">
        <v>0</v>
      </c>
      <c r="W1265" s="4"/>
      <c r="X1265" s="28" t="str">
        <f t="shared" si="114"/>
        <v>CHOOSE FORMULA</v>
      </c>
      <c r="Y1265" s="4"/>
      <c r="Z1265" s="4">
        <v>0</v>
      </c>
    </row>
    <row r="1266" spans="1:26">
      <c r="A1266" s="1" t="s">
        <v>6</v>
      </c>
      <c r="B1266" s="1" t="s">
        <v>516</v>
      </c>
      <c r="C1266" s="1" t="s">
        <v>516</v>
      </c>
      <c r="D1266" s="1" t="s">
        <v>313</v>
      </c>
      <c r="E1266" s="1" t="s">
        <v>8</v>
      </c>
      <c r="F1266" s="1" t="s">
        <v>314</v>
      </c>
      <c r="G1266" s="4">
        <v>0</v>
      </c>
      <c r="H1266" s="4">
        <v>0</v>
      </c>
      <c r="I1266" s="4">
        <v>0</v>
      </c>
      <c r="J1266" s="4">
        <v>0</v>
      </c>
      <c r="K1266" s="4">
        <v>0</v>
      </c>
      <c r="L1266" s="4">
        <v>64.02</v>
      </c>
      <c r="M1266" s="4">
        <v>127.7</v>
      </c>
      <c r="N1266" s="24">
        <f>IF(AND(B1266="60",C1266="32"),(J1266/'FD Date'!$B$4*'FD Date'!$B$6+K1266),(J1266/Date!$B$4*Date!$B$6+K1266))</f>
        <v>0</v>
      </c>
      <c r="O1266" s="24">
        <f t="shared" si="110"/>
        <v>0</v>
      </c>
      <c r="P1266" s="24">
        <f>K1266/Date!$B$2*Date!$B$3+K1266</f>
        <v>0</v>
      </c>
      <c r="Q1266" s="24">
        <f>J1266*Date!$B$3+K1266</f>
        <v>0</v>
      </c>
      <c r="R1266" s="24">
        <f t="shared" si="111"/>
        <v>0</v>
      </c>
      <c r="S1266" s="24">
        <f>J1266/2*Date!$B$7+K1266</f>
        <v>0</v>
      </c>
      <c r="T1266" s="24">
        <f t="shared" si="112"/>
        <v>0</v>
      </c>
      <c r="U1266" s="24">
        <f t="shared" si="113"/>
        <v>0</v>
      </c>
      <c r="V1266" s="4">
        <v>0</v>
      </c>
      <c r="W1266" s="4"/>
      <c r="X1266" s="28" t="str">
        <f t="shared" si="114"/>
        <v>CHOOSE FORMULA</v>
      </c>
      <c r="Y1266" s="4"/>
      <c r="Z1266" s="4">
        <v>0</v>
      </c>
    </row>
    <row r="1267" spans="1:26">
      <c r="A1267" s="1" t="s">
        <v>6</v>
      </c>
      <c r="B1267" s="1" t="s">
        <v>552</v>
      </c>
      <c r="C1267" s="1" t="s">
        <v>451</v>
      </c>
      <c r="D1267" s="1" t="s">
        <v>315</v>
      </c>
      <c r="E1267" s="1" t="s">
        <v>13</v>
      </c>
      <c r="F1267" s="1" t="s">
        <v>316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  <c r="N1267" s="24">
        <f>IF(AND(B1267="60",C1267="32"),(J1267/'FD Date'!$B$4*'FD Date'!$B$6+K1267),(J1267/Date!$B$4*Date!$B$6+K1267))</f>
        <v>0</v>
      </c>
      <c r="O1267" s="24">
        <f t="shared" ref="O1267:O1318" si="115">J1267*2</f>
        <v>0</v>
      </c>
      <c r="P1267" s="24">
        <f>K1267/Date!$B$2*Date!$B$3+K1267</f>
        <v>0</v>
      </c>
      <c r="Q1267" s="24">
        <f>J1267*Date!$B$3+K1267</f>
        <v>0</v>
      </c>
      <c r="R1267" s="24">
        <f t="shared" ref="R1267:R1318" si="116">IF(OR(L1267=0,M1267=0),0,K1267/(L1267/M1267))</f>
        <v>0</v>
      </c>
      <c r="S1267" s="24">
        <f>J1267/2*Date!$B$7+K1267</f>
        <v>0</v>
      </c>
      <c r="T1267" s="24">
        <f t="shared" ref="T1267:T1318" si="117">I1267</f>
        <v>0</v>
      </c>
      <c r="U1267" s="24">
        <f t="shared" ref="U1267:U1318" si="118">K1267</f>
        <v>0</v>
      </c>
      <c r="V1267" s="4">
        <v>0</v>
      </c>
      <c r="W1267" s="4"/>
      <c r="X1267" s="28" t="str">
        <f t="shared" ref="X1267:X1318" si="119">IF($W1267=1,($N1267+$V1267),IF($W1267=2,($O1267+$V1267), IF($W1267=3,($P1267+$V1267), IF($W1267=4,($Q1267+$V1267), IF($W1267=5,($R1267+$V1267), IF($W1267=6,($S1267+$V1267), IF($W1267=7,($T1267+$V1267), IF($W1267=8,($U1267+$V1267),"CHOOSE FORMULA"))))))))</f>
        <v>CHOOSE FORMULA</v>
      </c>
      <c r="Y1267" s="4"/>
      <c r="Z1267" s="4">
        <v>0</v>
      </c>
    </row>
    <row r="1268" spans="1:26">
      <c r="A1268" s="1" t="s">
        <v>6</v>
      </c>
      <c r="B1268" s="1" t="s">
        <v>552</v>
      </c>
      <c r="C1268" s="1" t="s">
        <v>451</v>
      </c>
      <c r="D1268" s="1" t="s">
        <v>315</v>
      </c>
      <c r="E1268" s="1" t="s">
        <v>15</v>
      </c>
      <c r="F1268" s="1" t="s">
        <v>317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  <c r="N1268" s="24">
        <f>IF(AND(B1268="60",C1268="32"),(J1268/'FD Date'!$B$4*'FD Date'!$B$6+K1268),(J1268/Date!$B$4*Date!$B$6+K1268))</f>
        <v>0</v>
      </c>
      <c r="O1268" s="24">
        <f t="shared" si="115"/>
        <v>0</v>
      </c>
      <c r="P1268" s="24">
        <f>K1268/Date!$B$2*Date!$B$3+K1268</f>
        <v>0</v>
      </c>
      <c r="Q1268" s="24">
        <f>J1268*Date!$B$3+K1268</f>
        <v>0</v>
      </c>
      <c r="R1268" s="24">
        <f t="shared" si="116"/>
        <v>0</v>
      </c>
      <c r="S1268" s="24">
        <f>J1268/2*Date!$B$7+K1268</f>
        <v>0</v>
      </c>
      <c r="T1268" s="24">
        <f t="shared" si="117"/>
        <v>0</v>
      </c>
      <c r="U1268" s="24">
        <f t="shared" si="118"/>
        <v>0</v>
      </c>
      <c r="V1268" s="4">
        <v>0</v>
      </c>
      <c r="W1268" s="4"/>
      <c r="X1268" s="28" t="str">
        <f t="shared" si="119"/>
        <v>CHOOSE FORMULA</v>
      </c>
      <c r="Y1268" s="4"/>
      <c r="Z1268" s="4">
        <v>0</v>
      </c>
    </row>
    <row r="1269" spans="1:26">
      <c r="A1269" s="1" t="s">
        <v>6</v>
      </c>
      <c r="B1269" s="1" t="s">
        <v>552</v>
      </c>
      <c r="C1269" s="1" t="s">
        <v>451</v>
      </c>
      <c r="D1269" s="1" t="s">
        <v>318</v>
      </c>
      <c r="E1269" s="1" t="s">
        <v>8</v>
      </c>
      <c r="F1269" s="1" t="s">
        <v>319</v>
      </c>
      <c r="G1269" s="4">
        <v>975476</v>
      </c>
      <c r="H1269" s="4">
        <v>0</v>
      </c>
      <c r="I1269" s="4">
        <v>975476</v>
      </c>
      <c r="J1269" s="4">
        <v>90506.38</v>
      </c>
      <c r="K1269" s="4">
        <v>653704.09</v>
      </c>
      <c r="L1269" s="4">
        <v>420895.26</v>
      </c>
      <c r="M1269" s="4">
        <v>769570.89</v>
      </c>
      <c r="N1269" s="24">
        <f>IF(AND(B1269="60",C1269="32"),(J1269/'FD Date'!$B$4*'FD Date'!$B$6+K1269),(J1269/Date!$B$4*Date!$B$6+K1269))</f>
        <v>1106235.99</v>
      </c>
      <c r="O1269" s="24">
        <f t="shared" si="115"/>
        <v>181012.76</v>
      </c>
      <c r="P1269" s="24">
        <f>K1269/Date!$B$2*Date!$B$3+K1269</f>
        <v>980556.13500000001</v>
      </c>
      <c r="Q1269" s="24">
        <f>J1269*Date!$B$3+K1269</f>
        <v>1015729.61</v>
      </c>
      <c r="R1269" s="24">
        <f t="shared" si="116"/>
        <v>1195241.871666457</v>
      </c>
      <c r="S1269" s="24">
        <f>J1269/2*Date!$B$7+K1269</f>
        <v>1015729.61</v>
      </c>
      <c r="T1269" s="24">
        <f t="shared" si="117"/>
        <v>975476</v>
      </c>
      <c r="U1269" s="24">
        <f t="shared" si="118"/>
        <v>653704.09</v>
      </c>
      <c r="V1269" s="4">
        <v>0</v>
      </c>
      <c r="W1269" s="4"/>
      <c r="X1269" s="28" t="str">
        <f t="shared" si="119"/>
        <v>CHOOSE FORMULA</v>
      </c>
      <c r="Y1269" s="4"/>
      <c r="Z1269" s="4">
        <v>1224686</v>
      </c>
    </row>
    <row r="1270" spans="1:26">
      <c r="A1270" s="1" t="s">
        <v>6</v>
      </c>
      <c r="B1270" s="1" t="s">
        <v>552</v>
      </c>
      <c r="C1270" s="1" t="s">
        <v>451</v>
      </c>
      <c r="D1270" s="1" t="s">
        <v>318</v>
      </c>
      <c r="E1270" s="1" t="s">
        <v>80</v>
      </c>
      <c r="F1270" s="1" t="s">
        <v>322</v>
      </c>
      <c r="G1270" s="4">
        <v>10380</v>
      </c>
      <c r="H1270" s="4">
        <v>0</v>
      </c>
      <c r="I1270" s="4">
        <v>10380</v>
      </c>
      <c r="J1270" s="4">
        <v>1088.5</v>
      </c>
      <c r="K1270" s="4">
        <v>7337.65</v>
      </c>
      <c r="L1270" s="4">
        <v>5137.0600000000004</v>
      </c>
      <c r="M1270" s="4">
        <v>8926.25</v>
      </c>
      <c r="N1270" s="24">
        <f>IF(AND(B1270="60",C1270="32"),(J1270/'FD Date'!$B$4*'FD Date'!$B$6+K1270),(J1270/Date!$B$4*Date!$B$6+K1270))</f>
        <v>12780.15</v>
      </c>
      <c r="O1270" s="24">
        <f t="shared" si="115"/>
        <v>2177</v>
      </c>
      <c r="P1270" s="24">
        <f>K1270/Date!$B$2*Date!$B$3+K1270</f>
        <v>11006.474999999999</v>
      </c>
      <c r="Q1270" s="24">
        <f>J1270*Date!$B$3+K1270</f>
        <v>11691.65</v>
      </c>
      <c r="R1270" s="24">
        <f t="shared" si="116"/>
        <v>12750.035684321379</v>
      </c>
      <c r="S1270" s="24">
        <f>J1270/2*Date!$B$7+K1270</f>
        <v>11691.65</v>
      </c>
      <c r="T1270" s="24">
        <f t="shared" si="117"/>
        <v>10380</v>
      </c>
      <c r="U1270" s="24">
        <f t="shared" si="118"/>
        <v>7337.65</v>
      </c>
      <c r="V1270" s="4">
        <v>0</v>
      </c>
      <c r="W1270" s="4"/>
      <c r="X1270" s="28" t="str">
        <f t="shared" si="119"/>
        <v>CHOOSE FORMULA</v>
      </c>
      <c r="Y1270" s="4"/>
      <c r="Z1270" s="4">
        <v>10880</v>
      </c>
    </row>
    <row r="1271" spans="1:26">
      <c r="A1271" s="1" t="s">
        <v>6</v>
      </c>
      <c r="B1271" s="1" t="s">
        <v>552</v>
      </c>
      <c r="C1271" s="1" t="s">
        <v>451</v>
      </c>
      <c r="D1271" s="1" t="s">
        <v>318</v>
      </c>
      <c r="E1271" s="1" t="s">
        <v>82</v>
      </c>
      <c r="F1271" s="1" t="s">
        <v>523</v>
      </c>
      <c r="G1271" s="4">
        <v>4800</v>
      </c>
      <c r="H1271" s="4">
        <v>0</v>
      </c>
      <c r="I1271" s="4">
        <v>4800</v>
      </c>
      <c r="J1271" s="4">
        <v>276.94</v>
      </c>
      <c r="K1271" s="4">
        <v>2597.9899999999998</v>
      </c>
      <c r="L1271" s="4">
        <v>3565.56</v>
      </c>
      <c r="M1271" s="4">
        <v>5398.67</v>
      </c>
      <c r="N1271" s="24">
        <f>IF(AND(B1271="60",C1271="32"),(J1271/'FD Date'!$B$4*'FD Date'!$B$6+K1271),(J1271/Date!$B$4*Date!$B$6+K1271))</f>
        <v>3982.6899999999996</v>
      </c>
      <c r="O1271" s="24">
        <f t="shared" si="115"/>
        <v>553.88</v>
      </c>
      <c r="P1271" s="24">
        <f>K1271/Date!$B$2*Date!$B$3+K1271</f>
        <v>3896.9849999999997</v>
      </c>
      <c r="Q1271" s="24">
        <f>J1271*Date!$B$3+K1271</f>
        <v>3705.75</v>
      </c>
      <c r="R1271" s="24">
        <f t="shared" si="116"/>
        <v>3933.6571739923038</v>
      </c>
      <c r="S1271" s="24">
        <f>J1271/2*Date!$B$7+K1271</f>
        <v>3705.75</v>
      </c>
      <c r="T1271" s="24">
        <f t="shared" si="117"/>
        <v>4800</v>
      </c>
      <c r="U1271" s="24">
        <f t="shared" si="118"/>
        <v>2597.9899999999998</v>
      </c>
      <c r="V1271" s="4">
        <v>0</v>
      </c>
      <c r="W1271" s="4"/>
      <c r="X1271" s="28" t="str">
        <f t="shared" si="119"/>
        <v>CHOOSE FORMULA</v>
      </c>
      <c r="Y1271" s="4"/>
      <c r="Z1271" s="4">
        <v>3983</v>
      </c>
    </row>
    <row r="1272" spans="1:26">
      <c r="A1272" s="1" t="s">
        <v>6</v>
      </c>
      <c r="B1272" s="1" t="s">
        <v>552</v>
      </c>
      <c r="C1272" s="1" t="s">
        <v>451</v>
      </c>
      <c r="D1272" s="1" t="s">
        <v>318</v>
      </c>
      <c r="E1272" s="1" t="s">
        <v>84</v>
      </c>
      <c r="F1272" s="1" t="s">
        <v>517</v>
      </c>
      <c r="G1272" s="4">
        <v>3000</v>
      </c>
      <c r="H1272" s="4">
        <v>0</v>
      </c>
      <c r="I1272" s="4">
        <v>3000</v>
      </c>
      <c r="J1272" s="4">
        <v>0</v>
      </c>
      <c r="K1272" s="4">
        <v>625</v>
      </c>
      <c r="L1272" s="4">
        <v>445</v>
      </c>
      <c r="M1272" s="4">
        <v>845</v>
      </c>
      <c r="N1272" s="24">
        <f>IF(AND(B1272="60",C1272="32"),(J1272/'FD Date'!$B$4*'FD Date'!$B$6+K1272),(J1272/Date!$B$4*Date!$B$6+K1272))</f>
        <v>625</v>
      </c>
      <c r="O1272" s="24">
        <f t="shared" si="115"/>
        <v>0</v>
      </c>
      <c r="P1272" s="24">
        <f>K1272/Date!$B$2*Date!$B$3+K1272</f>
        <v>937.5</v>
      </c>
      <c r="Q1272" s="24">
        <f>J1272*Date!$B$3+K1272</f>
        <v>625</v>
      </c>
      <c r="R1272" s="24">
        <f t="shared" si="116"/>
        <v>1186.7977528089887</v>
      </c>
      <c r="S1272" s="24">
        <f>J1272/2*Date!$B$7+K1272</f>
        <v>625</v>
      </c>
      <c r="T1272" s="24">
        <f t="shared" si="117"/>
        <v>3000</v>
      </c>
      <c r="U1272" s="24">
        <f t="shared" si="118"/>
        <v>625</v>
      </c>
      <c r="V1272" s="4">
        <v>0</v>
      </c>
      <c r="W1272" s="4"/>
      <c r="X1272" s="28" t="str">
        <f t="shared" si="119"/>
        <v>CHOOSE FORMULA</v>
      </c>
      <c r="Y1272" s="4"/>
      <c r="Z1272" s="4">
        <v>1500</v>
      </c>
    </row>
    <row r="1273" spans="1:26">
      <c r="A1273" s="1" t="s">
        <v>6</v>
      </c>
      <c r="B1273" s="1" t="s">
        <v>552</v>
      </c>
      <c r="C1273" s="1" t="s">
        <v>451</v>
      </c>
      <c r="D1273" s="1" t="s">
        <v>318</v>
      </c>
      <c r="E1273" s="1" t="s">
        <v>323</v>
      </c>
      <c r="F1273" s="1" t="s">
        <v>324</v>
      </c>
      <c r="G1273" s="4">
        <v>0</v>
      </c>
      <c r="H1273" s="4">
        <v>0</v>
      </c>
      <c r="I1273" s="4">
        <v>0</v>
      </c>
      <c r="J1273" s="4">
        <v>350</v>
      </c>
      <c r="K1273" s="4">
        <v>2400</v>
      </c>
      <c r="L1273" s="4">
        <v>0</v>
      </c>
      <c r="M1273" s="4">
        <v>0</v>
      </c>
      <c r="N1273" s="24">
        <f>IF(AND(B1273="60",C1273="32"),(J1273/'FD Date'!$B$4*'FD Date'!$B$6+K1273),(J1273/Date!$B$4*Date!$B$6+K1273))</f>
        <v>4150</v>
      </c>
      <c r="O1273" s="24">
        <f t="shared" si="115"/>
        <v>700</v>
      </c>
      <c r="P1273" s="24">
        <f>K1273/Date!$B$2*Date!$B$3+K1273</f>
        <v>3600</v>
      </c>
      <c r="Q1273" s="24">
        <f>J1273*Date!$B$3+K1273</f>
        <v>3800</v>
      </c>
      <c r="R1273" s="24">
        <f t="shared" si="116"/>
        <v>0</v>
      </c>
      <c r="S1273" s="24">
        <f>J1273/2*Date!$B$7+K1273</f>
        <v>3800</v>
      </c>
      <c r="T1273" s="24">
        <f t="shared" si="117"/>
        <v>0</v>
      </c>
      <c r="U1273" s="24">
        <f t="shared" si="118"/>
        <v>2400</v>
      </c>
      <c r="V1273" s="4">
        <v>0</v>
      </c>
      <c r="W1273" s="4"/>
      <c r="X1273" s="28" t="str">
        <f t="shared" si="119"/>
        <v>CHOOSE FORMULA</v>
      </c>
      <c r="Y1273" s="4"/>
      <c r="Z1273" s="4">
        <v>3240</v>
      </c>
    </row>
    <row r="1274" spans="1:26">
      <c r="A1274" s="1" t="s">
        <v>6</v>
      </c>
      <c r="B1274" s="1" t="s">
        <v>552</v>
      </c>
      <c r="C1274" s="1" t="s">
        <v>451</v>
      </c>
      <c r="D1274" s="1" t="s">
        <v>318</v>
      </c>
      <c r="E1274" s="1" t="s">
        <v>325</v>
      </c>
      <c r="F1274" s="1" t="s">
        <v>326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  <c r="N1274" s="24">
        <f>IF(AND(B1274="60",C1274="32"),(J1274/'FD Date'!$B$4*'FD Date'!$B$6+K1274),(J1274/Date!$B$4*Date!$B$6+K1274))</f>
        <v>0</v>
      </c>
      <c r="O1274" s="24">
        <f t="shared" si="115"/>
        <v>0</v>
      </c>
      <c r="P1274" s="24">
        <f>K1274/Date!$B$2*Date!$B$3+K1274</f>
        <v>0</v>
      </c>
      <c r="Q1274" s="24">
        <f>J1274*Date!$B$3+K1274</f>
        <v>0</v>
      </c>
      <c r="R1274" s="24">
        <f t="shared" si="116"/>
        <v>0</v>
      </c>
      <c r="S1274" s="24">
        <f>J1274/2*Date!$B$7+K1274</f>
        <v>0</v>
      </c>
      <c r="T1274" s="24">
        <f t="shared" si="117"/>
        <v>0</v>
      </c>
      <c r="U1274" s="24">
        <f t="shared" si="118"/>
        <v>0</v>
      </c>
      <c r="V1274" s="4">
        <v>0</v>
      </c>
      <c r="W1274" s="4"/>
      <c r="X1274" s="28" t="str">
        <f t="shared" si="119"/>
        <v>CHOOSE FORMULA</v>
      </c>
      <c r="Y1274" s="4"/>
      <c r="Z1274" s="4">
        <v>0</v>
      </c>
    </row>
    <row r="1275" spans="1:26">
      <c r="A1275" s="1" t="s">
        <v>6</v>
      </c>
      <c r="B1275" s="1" t="s">
        <v>552</v>
      </c>
      <c r="C1275" s="1" t="s">
        <v>451</v>
      </c>
      <c r="D1275" s="1" t="s">
        <v>327</v>
      </c>
      <c r="E1275" s="1" t="s">
        <v>8</v>
      </c>
      <c r="F1275" s="1" t="s">
        <v>328</v>
      </c>
      <c r="G1275" s="4">
        <v>10280</v>
      </c>
      <c r="H1275" s="4">
        <v>0</v>
      </c>
      <c r="I1275" s="4">
        <v>10280</v>
      </c>
      <c r="J1275" s="4">
        <v>0</v>
      </c>
      <c r="K1275" s="4">
        <v>315</v>
      </c>
      <c r="L1275" s="4">
        <v>172.08</v>
      </c>
      <c r="M1275" s="4">
        <v>10107.08</v>
      </c>
      <c r="N1275" s="24">
        <f>IF(AND(B1275="60",C1275="32"),(J1275/'FD Date'!$B$4*'FD Date'!$B$6+K1275),(J1275/Date!$B$4*Date!$B$6+K1275))</f>
        <v>315</v>
      </c>
      <c r="O1275" s="24">
        <f t="shared" si="115"/>
        <v>0</v>
      </c>
      <c r="P1275" s="24">
        <f>K1275/Date!$B$2*Date!$B$3+K1275</f>
        <v>472.5</v>
      </c>
      <c r="Q1275" s="24">
        <f>J1275*Date!$B$3+K1275</f>
        <v>315</v>
      </c>
      <c r="R1275" s="24">
        <f t="shared" si="116"/>
        <v>18501.453974895394</v>
      </c>
      <c r="S1275" s="24">
        <f>J1275/2*Date!$B$7+K1275</f>
        <v>315</v>
      </c>
      <c r="T1275" s="24">
        <f t="shared" si="117"/>
        <v>10280</v>
      </c>
      <c r="U1275" s="24">
        <f t="shared" si="118"/>
        <v>315</v>
      </c>
      <c r="V1275" s="4">
        <v>0</v>
      </c>
      <c r="W1275" s="4"/>
      <c r="X1275" s="28" t="str">
        <f t="shared" si="119"/>
        <v>CHOOSE FORMULA</v>
      </c>
      <c r="Y1275" s="4"/>
      <c r="Z1275" s="4">
        <v>10280</v>
      </c>
    </row>
    <row r="1276" spans="1:26">
      <c r="A1276" s="1" t="s">
        <v>6</v>
      </c>
      <c r="B1276" s="1" t="s">
        <v>552</v>
      </c>
      <c r="C1276" s="1" t="s">
        <v>451</v>
      </c>
      <c r="D1276" s="1" t="s">
        <v>329</v>
      </c>
      <c r="E1276" s="1" t="s">
        <v>8</v>
      </c>
      <c r="F1276" s="1" t="s">
        <v>330</v>
      </c>
      <c r="G1276" s="4">
        <v>4500</v>
      </c>
      <c r="H1276" s="4">
        <v>0</v>
      </c>
      <c r="I1276" s="4">
        <v>4500</v>
      </c>
      <c r="J1276" s="4">
        <v>0</v>
      </c>
      <c r="K1276" s="4">
        <v>25832.799999999999</v>
      </c>
      <c r="L1276" s="4">
        <v>2113.9899999999998</v>
      </c>
      <c r="M1276" s="4">
        <v>2678.55</v>
      </c>
      <c r="N1276" s="24">
        <f>IF(AND(B1276="60",C1276="32"),(J1276/'FD Date'!$B$4*'FD Date'!$B$6+K1276),(J1276/Date!$B$4*Date!$B$6+K1276))</f>
        <v>25832.799999999999</v>
      </c>
      <c r="O1276" s="24">
        <f t="shared" si="115"/>
        <v>0</v>
      </c>
      <c r="P1276" s="24">
        <f>K1276/Date!$B$2*Date!$B$3+K1276</f>
        <v>38749.199999999997</v>
      </c>
      <c r="Q1276" s="24">
        <f>J1276*Date!$B$3+K1276</f>
        <v>25832.799999999999</v>
      </c>
      <c r="R1276" s="24">
        <f t="shared" si="116"/>
        <v>32731.681058093938</v>
      </c>
      <c r="S1276" s="24">
        <f>J1276/2*Date!$B$7+K1276</f>
        <v>25832.799999999999</v>
      </c>
      <c r="T1276" s="24">
        <f t="shared" si="117"/>
        <v>4500</v>
      </c>
      <c r="U1276" s="24">
        <f t="shared" si="118"/>
        <v>25832.799999999999</v>
      </c>
      <c r="V1276" s="4">
        <v>0</v>
      </c>
      <c r="W1276" s="4"/>
      <c r="X1276" s="28" t="str">
        <f t="shared" si="119"/>
        <v>CHOOSE FORMULA</v>
      </c>
      <c r="Y1276" s="4"/>
      <c r="Z1276" s="4">
        <v>26950</v>
      </c>
    </row>
    <row r="1277" spans="1:26">
      <c r="A1277" s="1" t="s">
        <v>6</v>
      </c>
      <c r="B1277" s="1" t="s">
        <v>552</v>
      </c>
      <c r="C1277" s="1" t="s">
        <v>451</v>
      </c>
      <c r="D1277" s="1" t="s">
        <v>331</v>
      </c>
      <c r="E1277" s="1" t="s">
        <v>8</v>
      </c>
      <c r="F1277" s="1" t="s">
        <v>332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-10320.73</v>
      </c>
      <c r="M1277" s="4">
        <v>0</v>
      </c>
      <c r="N1277" s="24">
        <f>IF(AND(B1277="60",C1277="32"),(J1277/'FD Date'!$B$4*'FD Date'!$B$6+K1277),(J1277/Date!$B$4*Date!$B$6+K1277))</f>
        <v>0</v>
      </c>
      <c r="O1277" s="24">
        <f t="shared" si="115"/>
        <v>0</v>
      </c>
      <c r="P1277" s="24">
        <f>K1277/Date!$B$2*Date!$B$3+K1277</f>
        <v>0</v>
      </c>
      <c r="Q1277" s="24">
        <f>J1277*Date!$B$3+K1277</f>
        <v>0</v>
      </c>
      <c r="R1277" s="24">
        <f t="shared" si="116"/>
        <v>0</v>
      </c>
      <c r="S1277" s="24">
        <f>J1277/2*Date!$B$7+K1277</f>
        <v>0</v>
      </c>
      <c r="T1277" s="24">
        <f t="shared" si="117"/>
        <v>0</v>
      </c>
      <c r="U1277" s="24">
        <f t="shared" si="118"/>
        <v>0</v>
      </c>
      <c r="V1277" s="4">
        <v>0</v>
      </c>
      <c r="W1277" s="4"/>
      <c r="X1277" s="28" t="str">
        <f t="shared" si="119"/>
        <v>CHOOSE FORMULA</v>
      </c>
      <c r="Y1277" s="4"/>
      <c r="Z1277" s="4">
        <v>0</v>
      </c>
    </row>
    <row r="1278" spans="1:26">
      <c r="A1278" s="1" t="s">
        <v>6</v>
      </c>
      <c r="B1278" s="1" t="s">
        <v>552</v>
      </c>
      <c r="C1278" s="1" t="s">
        <v>451</v>
      </c>
      <c r="D1278" s="1" t="s">
        <v>331</v>
      </c>
      <c r="E1278" s="1" t="s">
        <v>84</v>
      </c>
      <c r="F1278" s="1" t="s">
        <v>333</v>
      </c>
      <c r="G1278" s="4">
        <v>1220</v>
      </c>
      <c r="H1278" s="4">
        <v>0</v>
      </c>
      <c r="I1278" s="4">
        <v>1220</v>
      </c>
      <c r="J1278" s="4">
        <v>97.84</v>
      </c>
      <c r="K1278" s="4">
        <v>752.77</v>
      </c>
      <c r="L1278" s="4">
        <v>737.33</v>
      </c>
      <c r="M1278" s="4">
        <v>1156.1199999999999</v>
      </c>
      <c r="N1278" s="24">
        <f>IF(AND(B1278="60",C1278="32"),(J1278/'FD Date'!$B$4*'FD Date'!$B$6+K1278),(J1278/Date!$B$4*Date!$B$6+K1278))</f>
        <v>1241.97</v>
      </c>
      <c r="O1278" s="24">
        <f t="shared" si="115"/>
        <v>195.68</v>
      </c>
      <c r="P1278" s="24">
        <f>K1278/Date!$B$2*Date!$B$3+K1278</f>
        <v>1129.155</v>
      </c>
      <c r="Q1278" s="24">
        <f>J1278*Date!$B$3+K1278</f>
        <v>1144.1300000000001</v>
      </c>
      <c r="R1278" s="24">
        <f t="shared" si="116"/>
        <v>1180.3296385607528</v>
      </c>
      <c r="S1278" s="24">
        <f>J1278/2*Date!$B$7+K1278</f>
        <v>1144.1300000000001</v>
      </c>
      <c r="T1278" s="24">
        <f t="shared" si="117"/>
        <v>1220</v>
      </c>
      <c r="U1278" s="24">
        <f t="shared" si="118"/>
        <v>752.77</v>
      </c>
      <c r="V1278" s="4">
        <v>0</v>
      </c>
      <c r="W1278" s="4"/>
      <c r="X1278" s="28" t="str">
        <f t="shared" si="119"/>
        <v>CHOOSE FORMULA</v>
      </c>
      <c r="Y1278" s="4"/>
      <c r="Z1278" s="4">
        <v>1129</v>
      </c>
    </row>
    <row r="1279" spans="1:26">
      <c r="A1279" s="1" t="s">
        <v>6</v>
      </c>
      <c r="B1279" s="1" t="s">
        <v>552</v>
      </c>
      <c r="C1279" s="1" t="s">
        <v>451</v>
      </c>
      <c r="D1279" s="1" t="s">
        <v>331</v>
      </c>
      <c r="E1279" s="1" t="s">
        <v>334</v>
      </c>
      <c r="F1279" s="1" t="s">
        <v>335</v>
      </c>
      <c r="G1279" s="4">
        <v>4120</v>
      </c>
      <c r="H1279" s="4">
        <v>0</v>
      </c>
      <c r="I1279" s="4">
        <v>4120</v>
      </c>
      <c r="J1279" s="4">
        <v>340.72</v>
      </c>
      <c r="K1279" s="4">
        <v>2603.35</v>
      </c>
      <c r="L1279" s="4">
        <v>2242.59</v>
      </c>
      <c r="M1279" s="4">
        <v>3634.74</v>
      </c>
      <c r="N1279" s="24">
        <f>IF(AND(B1279="60",C1279="32"),(J1279/'FD Date'!$B$4*'FD Date'!$B$6+K1279),(J1279/Date!$B$4*Date!$B$6+K1279))</f>
        <v>4306.95</v>
      </c>
      <c r="O1279" s="24">
        <f t="shared" si="115"/>
        <v>681.44</v>
      </c>
      <c r="P1279" s="24">
        <f>K1279/Date!$B$2*Date!$B$3+K1279</f>
        <v>3905.0249999999996</v>
      </c>
      <c r="Q1279" s="24">
        <f>J1279*Date!$B$3+K1279</f>
        <v>3966.23</v>
      </c>
      <c r="R1279" s="24">
        <f t="shared" si="116"/>
        <v>4219.4517852126328</v>
      </c>
      <c r="S1279" s="24">
        <f>J1279/2*Date!$B$7+K1279</f>
        <v>3966.23</v>
      </c>
      <c r="T1279" s="24">
        <f t="shared" si="117"/>
        <v>4120</v>
      </c>
      <c r="U1279" s="24">
        <f t="shared" si="118"/>
        <v>2603.35</v>
      </c>
      <c r="V1279" s="4">
        <v>0</v>
      </c>
      <c r="W1279" s="4"/>
      <c r="X1279" s="28" t="str">
        <f t="shared" si="119"/>
        <v>CHOOSE FORMULA</v>
      </c>
      <c r="Y1279" s="4"/>
      <c r="Z1279" s="4">
        <v>3927</v>
      </c>
    </row>
    <row r="1280" spans="1:26">
      <c r="A1280" s="1" t="s">
        <v>6</v>
      </c>
      <c r="B1280" s="1" t="s">
        <v>552</v>
      </c>
      <c r="C1280" s="1" t="s">
        <v>451</v>
      </c>
      <c r="D1280" s="1" t="s">
        <v>331</v>
      </c>
      <c r="E1280" s="1" t="s">
        <v>336</v>
      </c>
      <c r="F1280" s="1" t="s">
        <v>337</v>
      </c>
      <c r="G1280" s="4">
        <v>72800</v>
      </c>
      <c r="H1280" s="4">
        <v>0</v>
      </c>
      <c r="I1280" s="4">
        <v>72800</v>
      </c>
      <c r="J1280" s="4">
        <v>6524.74</v>
      </c>
      <c r="K1280" s="4">
        <v>48619.1</v>
      </c>
      <c r="L1280" s="4">
        <v>32469.88</v>
      </c>
      <c r="M1280" s="4">
        <v>42250.54</v>
      </c>
      <c r="N1280" s="24">
        <f>IF(AND(B1280="60",C1280="32"),(J1280/'FD Date'!$B$4*'FD Date'!$B$6+K1280),(J1280/Date!$B$4*Date!$B$6+K1280))</f>
        <v>81242.799999999988</v>
      </c>
      <c r="O1280" s="24">
        <f t="shared" si="115"/>
        <v>13049.48</v>
      </c>
      <c r="P1280" s="24">
        <f>K1280/Date!$B$2*Date!$B$3+K1280</f>
        <v>72928.649999999994</v>
      </c>
      <c r="Q1280" s="24">
        <f>J1280*Date!$B$3+K1280</f>
        <v>74718.06</v>
      </c>
      <c r="R1280" s="24">
        <f t="shared" si="116"/>
        <v>63264.269203150732</v>
      </c>
      <c r="S1280" s="24">
        <f>J1280/2*Date!$B$7+K1280</f>
        <v>74718.06</v>
      </c>
      <c r="T1280" s="24">
        <f t="shared" si="117"/>
        <v>72800</v>
      </c>
      <c r="U1280" s="24">
        <f t="shared" si="118"/>
        <v>48619.1</v>
      </c>
      <c r="V1280" s="4">
        <v>0</v>
      </c>
      <c r="W1280" s="4"/>
      <c r="X1280" s="28" t="str">
        <f t="shared" si="119"/>
        <v>CHOOSE FORMULA</v>
      </c>
      <c r="Y1280" s="4"/>
      <c r="Z1280" s="4">
        <v>72807</v>
      </c>
    </row>
    <row r="1281" spans="1:26">
      <c r="A1281" s="1" t="s">
        <v>6</v>
      </c>
      <c r="B1281" s="1" t="s">
        <v>552</v>
      </c>
      <c r="C1281" s="1" t="s">
        <v>451</v>
      </c>
      <c r="D1281" s="1" t="s">
        <v>331</v>
      </c>
      <c r="E1281" s="1" t="s">
        <v>338</v>
      </c>
      <c r="F1281" s="1" t="s">
        <v>339</v>
      </c>
      <c r="G1281" s="4">
        <v>4500</v>
      </c>
      <c r="H1281" s="4">
        <v>0</v>
      </c>
      <c r="I1281" s="4">
        <v>4500</v>
      </c>
      <c r="J1281" s="4">
        <v>0</v>
      </c>
      <c r="K1281" s="4">
        <v>357.14</v>
      </c>
      <c r="L1281" s="4">
        <v>4430.6499999999996</v>
      </c>
      <c r="M1281" s="4">
        <v>9323.51</v>
      </c>
      <c r="N1281" s="24">
        <f>IF(AND(B1281="60",C1281="32"),(J1281/'FD Date'!$B$4*'FD Date'!$B$6+K1281),(J1281/Date!$B$4*Date!$B$6+K1281))</f>
        <v>357.14</v>
      </c>
      <c r="O1281" s="24">
        <f t="shared" si="115"/>
        <v>0</v>
      </c>
      <c r="P1281" s="24">
        <f>K1281/Date!$B$2*Date!$B$3+K1281</f>
        <v>535.71</v>
      </c>
      <c r="Q1281" s="24">
        <f>J1281*Date!$B$3+K1281</f>
        <v>357.14</v>
      </c>
      <c r="R1281" s="24">
        <f t="shared" si="116"/>
        <v>751.53721494588831</v>
      </c>
      <c r="S1281" s="24">
        <f>J1281/2*Date!$B$7+K1281</f>
        <v>357.14</v>
      </c>
      <c r="T1281" s="24">
        <f t="shared" si="117"/>
        <v>4500</v>
      </c>
      <c r="U1281" s="24">
        <f t="shared" si="118"/>
        <v>357.14</v>
      </c>
      <c r="V1281" s="4">
        <v>0</v>
      </c>
      <c r="W1281" s="4"/>
      <c r="X1281" s="28" t="str">
        <f t="shared" si="119"/>
        <v>CHOOSE FORMULA</v>
      </c>
      <c r="Y1281" s="4"/>
      <c r="Z1281" s="4">
        <v>4500</v>
      </c>
    </row>
    <row r="1282" spans="1:26">
      <c r="A1282" s="1" t="s">
        <v>6</v>
      </c>
      <c r="B1282" s="1" t="s">
        <v>552</v>
      </c>
      <c r="C1282" s="1" t="s">
        <v>451</v>
      </c>
      <c r="D1282" s="1" t="s">
        <v>331</v>
      </c>
      <c r="E1282" s="1" t="s">
        <v>340</v>
      </c>
      <c r="F1282" s="1" t="s">
        <v>341</v>
      </c>
      <c r="G1282" s="4">
        <v>2060</v>
      </c>
      <c r="H1282" s="4">
        <v>0</v>
      </c>
      <c r="I1282" s="4">
        <v>2060</v>
      </c>
      <c r="J1282" s="4">
        <v>142</v>
      </c>
      <c r="K1282" s="4">
        <v>1038.8900000000001</v>
      </c>
      <c r="L1282" s="4">
        <v>1256.71</v>
      </c>
      <c r="M1282" s="4">
        <v>1868.32</v>
      </c>
      <c r="N1282" s="24">
        <f>IF(AND(B1282="60",C1282="32"),(J1282/'FD Date'!$B$4*'FD Date'!$B$6+K1282),(J1282/Date!$B$4*Date!$B$6+K1282))</f>
        <v>1748.89</v>
      </c>
      <c r="O1282" s="24">
        <f t="shared" si="115"/>
        <v>284</v>
      </c>
      <c r="P1282" s="24">
        <f>K1282/Date!$B$2*Date!$B$3+K1282</f>
        <v>1558.335</v>
      </c>
      <c r="Q1282" s="24">
        <f>J1282*Date!$B$3+K1282</f>
        <v>1606.89</v>
      </c>
      <c r="R1282" s="24">
        <f t="shared" si="116"/>
        <v>1544.4923369751177</v>
      </c>
      <c r="S1282" s="24">
        <f>J1282/2*Date!$B$7+K1282</f>
        <v>1606.89</v>
      </c>
      <c r="T1282" s="24">
        <f t="shared" si="117"/>
        <v>2060</v>
      </c>
      <c r="U1282" s="24">
        <f t="shared" si="118"/>
        <v>1038.8900000000001</v>
      </c>
      <c r="V1282" s="4">
        <v>0</v>
      </c>
      <c r="W1282" s="4"/>
      <c r="X1282" s="28" t="str">
        <f t="shared" si="119"/>
        <v>CHOOSE FORMULA</v>
      </c>
      <c r="Y1282" s="4"/>
      <c r="Z1282" s="4">
        <v>1551</v>
      </c>
    </row>
    <row r="1283" spans="1:26">
      <c r="A1283" s="1" t="s">
        <v>6</v>
      </c>
      <c r="B1283" s="1" t="s">
        <v>552</v>
      </c>
      <c r="C1283" s="1" t="s">
        <v>451</v>
      </c>
      <c r="D1283" s="1" t="s">
        <v>342</v>
      </c>
      <c r="E1283" s="1" t="s">
        <v>8</v>
      </c>
      <c r="F1283" s="1" t="s">
        <v>343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-12827.08</v>
      </c>
      <c r="M1283" s="4">
        <v>0</v>
      </c>
      <c r="N1283" s="24">
        <f>IF(AND(B1283="60",C1283="32"),(J1283/'FD Date'!$B$4*'FD Date'!$B$6+K1283),(J1283/Date!$B$4*Date!$B$6+K1283))</f>
        <v>0</v>
      </c>
      <c r="O1283" s="24">
        <f t="shared" si="115"/>
        <v>0</v>
      </c>
      <c r="P1283" s="24">
        <f>K1283/Date!$B$2*Date!$B$3+K1283</f>
        <v>0</v>
      </c>
      <c r="Q1283" s="24">
        <f>J1283*Date!$B$3+K1283</f>
        <v>0</v>
      </c>
      <c r="R1283" s="24">
        <f t="shared" si="116"/>
        <v>0</v>
      </c>
      <c r="S1283" s="24">
        <f>J1283/2*Date!$B$7+K1283</f>
        <v>0</v>
      </c>
      <c r="T1283" s="24">
        <f t="shared" si="117"/>
        <v>0</v>
      </c>
      <c r="U1283" s="24">
        <f t="shared" si="118"/>
        <v>0</v>
      </c>
      <c r="V1283" s="4">
        <v>0</v>
      </c>
      <c r="W1283" s="4"/>
      <c r="X1283" s="28" t="str">
        <f t="shared" si="119"/>
        <v>CHOOSE FORMULA</v>
      </c>
      <c r="Y1283" s="4"/>
      <c r="Z1283" s="4">
        <v>0</v>
      </c>
    </row>
    <row r="1284" spans="1:26">
      <c r="A1284" s="1" t="s">
        <v>6</v>
      </c>
      <c r="B1284" s="1" t="s">
        <v>552</v>
      </c>
      <c r="C1284" s="1" t="s">
        <v>451</v>
      </c>
      <c r="D1284" s="1" t="s">
        <v>342</v>
      </c>
      <c r="E1284" s="1" t="s">
        <v>13</v>
      </c>
      <c r="F1284" s="1" t="s">
        <v>344</v>
      </c>
      <c r="G1284" s="4">
        <v>159570</v>
      </c>
      <c r="H1284" s="4">
        <v>0</v>
      </c>
      <c r="I1284" s="4">
        <v>159570</v>
      </c>
      <c r="J1284" s="4">
        <v>14791.31</v>
      </c>
      <c r="K1284" s="4">
        <v>111104.19</v>
      </c>
      <c r="L1284" s="4">
        <v>77688.039999999994</v>
      </c>
      <c r="M1284" s="4">
        <v>120927.42</v>
      </c>
      <c r="N1284" s="24">
        <f>IF(AND(B1284="60",C1284="32"),(J1284/'FD Date'!$B$4*'FD Date'!$B$6+K1284),(J1284/Date!$B$4*Date!$B$6+K1284))</f>
        <v>185060.74</v>
      </c>
      <c r="O1284" s="24">
        <f t="shared" si="115"/>
        <v>29582.62</v>
      </c>
      <c r="P1284" s="24">
        <f>K1284/Date!$B$2*Date!$B$3+K1284</f>
        <v>166656.285</v>
      </c>
      <c r="Q1284" s="24">
        <f>J1284*Date!$B$3+K1284</f>
        <v>170269.43</v>
      </c>
      <c r="R1284" s="24">
        <f t="shared" si="116"/>
        <v>172942.2321362439</v>
      </c>
      <c r="S1284" s="24">
        <f>J1284/2*Date!$B$7+K1284</f>
        <v>170269.43</v>
      </c>
      <c r="T1284" s="24">
        <f t="shared" si="117"/>
        <v>159570</v>
      </c>
      <c r="U1284" s="24">
        <f t="shared" si="118"/>
        <v>111104.19</v>
      </c>
      <c r="V1284" s="4">
        <v>0</v>
      </c>
      <c r="W1284" s="4"/>
      <c r="X1284" s="28" t="str">
        <f t="shared" si="119"/>
        <v>CHOOSE FORMULA</v>
      </c>
      <c r="Y1284" s="4"/>
      <c r="Z1284" s="4">
        <v>204932</v>
      </c>
    </row>
    <row r="1285" spans="1:26">
      <c r="A1285" s="1" t="s">
        <v>6</v>
      </c>
      <c r="B1285" s="1" t="s">
        <v>552</v>
      </c>
      <c r="C1285" s="1" t="s">
        <v>451</v>
      </c>
      <c r="D1285" s="1" t="s">
        <v>345</v>
      </c>
      <c r="E1285" s="1" t="s">
        <v>8</v>
      </c>
      <c r="F1285" s="1" t="s">
        <v>346</v>
      </c>
      <c r="G1285" s="4">
        <v>0</v>
      </c>
      <c r="H1285" s="4">
        <v>0</v>
      </c>
      <c r="I1285" s="4">
        <v>0</v>
      </c>
      <c r="J1285" s="4">
        <v>0</v>
      </c>
      <c r="K1285" s="4">
        <v>48</v>
      </c>
      <c r="L1285" s="4">
        <v>60</v>
      </c>
      <c r="M1285" s="4">
        <v>156</v>
      </c>
      <c r="N1285" s="24">
        <f>IF(AND(B1285="60",C1285="32"),(J1285/'FD Date'!$B$4*'FD Date'!$B$6+K1285),(J1285/Date!$B$4*Date!$B$6+K1285))</f>
        <v>48</v>
      </c>
      <c r="O1285" s="24">
        <f t="shared" si="115"/>
        <v>0</v>
      </c>
      <c r="P1285" s="24">
        <f>K1285/Date!$B$2*Date!$B$3+K1285</f>
        <v>72</v>
      </c>
      <c r="Q1285" s="24">
        <f>J1285*Date!$B$3+K1285</f>
        <v>48</v>
      </c>
      <c r="R1285" s="24">
        <f t="shared" si="116"/>
        <v>124.8</v>
      </c>
      <c r="S1285" s="24">
        <f>J1285/2*Date!$B$7+K1285</f>
        <v>48</v>
      </c>
      <c r="T1285" s="24">
        <f t="shared" si="117"/>
        <v>0</v>
      </c>
      <c r="U1285" s="24">
        <f t="shared" si="118"/>
        <v>48</v>
      </c>
      <c r="V1285" s="4">
        <v>0</v>
      </c>
      <c r="W1285" s="4"/>
      <c r="X1285" s="28" t="str">
        <f t="shared" si="119"/>
        <v>CHOOSE FORMULA</v>
      </c>
      <c r="Y1285" s="4"/>
      <c r="Z1285" s="4">
        <v>48</v>
      </c>
    </row>
    <row r="1286" spans="1:26">
      <c r="A1286" s="1" t="s">
        <v>6</v>
      </c>
      <c r="B1286" s="1" t="s">
        <v>552</v>
      </c>
      <c r="C1286" s="1" t="s">
        <v>451</v>
      </c>
      <c r="D1286" s="1" t="s">
        <v>347</v>
      </c>
      <c r="E1286" s="1" t="s">
        <v>8</v>
      </c>
      <c r="F1286" s="1" t="s">
        <v>348</v>
      </c>
      <c r="G1286" s="4">
        <v>8758</v>
      </c>
      <c r="H1286" s="4">
        <v>0</v>
      </c>
      <c r="I1286" s="4">
        <v>8758</v>
      </c>
      <c r="J1286" s="4">
        <v>-19270.07</v>
      </c>
      <c r="K1286" s="4">
        <v>6297.98</v>
      </c>
      <c r="L1286" s="4">
        <v>5520.56</v>
      </c>
      <c r="M1286" s="4">
        <v>7193.08</v>
      </c>
      <c r="N1286" s="24">
        <f>IF(AND(B1286="60",C1286="32"),(J1286/'FD Date'!$B$4*'FD Date'!$B$6+K1286),(J1286/Date!$B$4*Date!$B$6+K1286))</f>
        <v>-90052.37000000001</v>
      </c>
      <c r="O1286" s="24">
        <f t="shared" si="115"/>
        <v>-38540.14</v>
      </c>
      <c r="P1286" s="24">
        <f>K1286/Date!$B$2*Date!$B$3+K1286</f>
        <v>9446.9699999999993</v>
      </c>
      <c r="Q1286" s="24">
        <f>J1286*Date!$B$3+K1286</f>
        <v>-70782.3</v>
      </c>
      <c r="R1286" s="24">
        <f t="shared" si="116"/>
        <v>8206.0287323025186</v>
      </c>
      <c r="S1286" s="24">
        <f>J1286/2*Date!$B$7+K1286</f>
        <v>-70782.3</v>
      </c>
      <c r="T1286" s="24">
        <f t="shared" si="117"/>
        <v>8758</v>
      </c>
      <c r="U1286" s="24">
        <f t="shared" si="118"/>
        <v>6297.98</v>
      </c>
      <c r="V1286" s="4">
        <v>0</v>
      </c>
      <c r="W1286" s="4"/>
      <c r="X1286" s="28" t="str">
        <f t="shared" si="119"/>
        <v>CHOOSE FORMULA</v>
      </c>
      <c r="Y1286" s="4"/>
      <c r="Z1286" s="4">
        <v>54978</v>
      </c>
    </row>
    <row r="1287" spans="1:26">
      <c r="A1287" s="1" t="s">
        <v>6</v>
      </c>
      <c r="B1287" s="1" t="s">
        <v>552</v>
      </c>
      <c r="C1287" s="1" t="s">
        <v>451</v>
      </c>
      <c r="D1287" s="1" t="s">
        <v>349</v>
      </c>
      <c r="E1287" s="1" t="s">
        <v>8</v>
      </c>
      <c r="F1287" s="1" t="s">
        <v>350</v>
      </c>
      <c r="G1287" s="4">
        <v>0</v>
      </c>
      <c r="H1287" s="4">
        <v>0</v>
      </c>
      <c r="I1287" s="4">
        <v>0</v>
      </c>
      <c r="J1287" s="4">
        <v>0</v>
      </c>
      <c r="K1287" s="4">
        <v>349.95</v>
      </c>
      <c r="L1287" s="4">
        <v>1218.1500000000001</v>
      </c>
      <c r="M1287" s="4">
        <v>2268</v>
      </c>
      <c r="N1287" s="24">
        <f>IF(AND(B1287="60",C1287="32"),(J1287/'FD Date'!$B$4*'FD Date'!$B$6+K1287),(J1287/Date!$B$4*Date!$B$6+K1287))</f>
        <v>349.95</v>
      </c>
      <c r="O1287" s="24">
        <f t="shared" si="115"/>
        <v>0</v>
      </c>
      <c r="P1287" s="24">
        <f>K1287/Date!$B$2*Date!$B$3+K1287</f>
        <v>524.92499999999995</v>
      </c>
      <c r="Q1287" s="24">
        <f>J1287*Date!$B$3+K1287</f>
        <v>349.95</v>
      </c>
      <c r="R1287" s="24">
        <f t="shared" si="116"/>
        <v>651.55079423716279</v>
      </c>
      <c r="S1287" s="24">
        <f>J1287/2*Date!$B$7+K1287</f>
        <v>349.95</v>
      </c>
      <c r="T1287" s="24">
        <f t="shared" si="117"/>
        <v>0</v>
      </c>
      <c r="U1287" s="24">
        <f t="shared" si="118"/>
        <v>349.95</v>
      </c>
      <c r="V1287" s="4">
        <v>0</v>
      </c>
      <c r="W1287" s="4"/>
      <c r="X1287" s="28" t="str">
        <f t="shared" si="119"/>
        <v>CHOOSE FORMULA</v>
      </c>
      <c r="Y1287" s="4"/>
      <c r="Z1287" s="4">
        <v>252</v>
      </c>
    </row>
    <row r="1288" spans="1:26">
      <c r="A1288" s="1" t="s">
        <v>6</v>
      </c>
      <c r="B1288" s="1" t="s">
        <v>552</v>
      </c>
      <c r="C1288" s="1" t="s">
        <v>451</v>
      </c>
      <c r="D1288" s="1" t="s">
        <v>351</v>
      </c>
      <c r="E1288" s="1" t="s">
        <v>8</v>
      </c>
      <c r="F1288" s="1" t="s">
        <v>352</v>
      </c>
      <c r="G1288" s="4">
        <v>12366</v>
      </c>
      <c r="H1288" s="4">
        <v>0</v>
      </c>
      <c r="I1288" s="4">
        <v>12366</v>
      </c>
      <c r="J1288" s="4">
        <v>1168.3</v>
      </c>
      <c r="K1288" s="4">
        <v>8815.49</v>
      </c>
      <c r="L1288" s="4">
        <v>6857.34</v>
      </c>
      <c r="M1288" s="4">
        <v>11146.54</v>
      </c>
      <c r="N1288" s="24">
        <f>IF(AND(B1288="60",C1288="32"),(J1288/'FD Date'!$B$4*'FD Date'!$B$6+K1288),(J1288/Date!$B$4*Date!$B$6+K1288))</f>
        <v>14656.99</v>
      </c>
      <c r="O1288" s="24">
        <f t="shared" si="115"/>
        <v>2336.6</v>
      </c>
      <c r="P1288" s="24">
        <f>K1288/Date!$B$2*Date!$B$3+K1288</f>
        <v>13223.235000000001</v>
      </c>
      <c r="Q1288" s="24">
        <f>J1288*Date!$B$3+K1288</f>
        <v>13488.689999999999</v>
      </c>
      <c r="R1288" s="24">
        <f t="shared" si="116"/>
        <v>14329.493929803684</v>
      </c>
      <c r="S1288" s="24">
        <f>J1288/2*Date!$B$7+K1288</f>
        <v>13488.689999999999</v>
      </c>
      <c r="T1288" s="24">
        <f t="shared" si="117"/>
        <v>12366</v>
      </c>
      <c r="U1288" s="24">
        <f t="shared" si="118"/>
        <v>8815.49</v>
      </c>
      <c r="V1288" s="4">
        <v>0</v>
      </c>
      <c r="W1288" s="4"/>
      <c r="X1288" s="28" t="str">
        <f t="shared" si="119"/>
        <v>CHOOSE FORMULA</v>
      </c>
      <c r="Y1288" s="4"/>
      <c r="Z1288" s="4">
        <v>16404</v>
      </c>
    </row>
    <row r="1289" spans="1:26">
      <c r="A1289" s="1" t="s">
        <v>6</v>
      </c>
      <c r="B1289" s="1" t="s">
        <v>552</v>
      </c>
      <c r="C1289" s="1" t="s">
        <v>451</v>
      </c>
      <c r="D1289" s="1" t="s">
        <v>355</v>
      </c>
      <c r="E1289" s="1" t="s">
        <v>8</v>
      </c>
      <c r="F1289" s="1" t="s">
        <v>356</v>
      </c>
      <c r="G1289" s="4">
        <v>2012</v>
      </c>
      <c r="H1289" s="4">
        <v>0</v>
      </c>
      <c r="I1289" s="4">
        <v>2012</v>
      </c>
      <c r="J1289" s="4">
        <v>147.72</v>
      </c>
      <c r="K1289" s="4">
        <v>1148.1099999999999</v>
      </c>
      <c r="L1289" s="4">
        <v>1110.2</v>
      </c>
      <c r="M1289" s="4">
        <v>1759.06</v>
      </c>
      <c r="N1289" s="24">
        <f>IF(AND(B1289="60",C1289="32"),(J1289/'FD Date'!$B$4*'FD Date'!$B$6+K1289),(J1289/Date!$B$4*Date!$B$6+K1289))</f>
        <v>1886.71</v>
      </c>
      <c r="O1289" s="24">
        <f t="shared" si="115"/>
        <v>295.44</v>
      </c>
      <c r="P1289" s="24">
        <f>K1289/Date!$B$2*Date!$B$3+K1289</f>
        <v>1722.165</v>
      </c>
      <c r="Q1289" s="24">
        <f>J1289*Date!$B$3+K1289</f>
        <v>1738.9899999999998</v>
      </c>
      <c r="R1289" s="24">
        <f t="shared" si="116"/>
        <v>1819.1266227706719</v>
      </c>
      <c r="S1289" s="24">
        <f>J1289/2*Date!$B$7+K1289</f>
        <v>1738.9899999999998</v>
      </c>
      <c r="T1289" s="24">
        <f t="shared" si="117"/>
        <v>2012</v>
      </c>
      <c r="U1289" s="24">
        <f t="shared" si="118"/>
        <v>1148.1099999999999</v>
      </c>
      <c r="V1289" s="4">
        <v>0</v>
      </c>
      <c r="W1289" s="4"/>
      <c r="X1289" s="28" t="str">
        <f t="shared" si="119"/>
        <v>CHOOSE FORMULA</v>
      </c>
      <c r="Y1289" s="4"/>
      <c r="Z1289" s="4">
        <v>1721</v>
      </c>
    </row>
    <row r="1290" spans="1:26">
      <c r="A1290" s="1" t="s">
        <v>6</v>
      </c>
      <c r="B1290" s="1" t="s">
        <v>552</v>
      </c>
      <c r="C1290" s="1" t="s">
        <v>451</v>
      </c>
      <c r="D1290" s="1" t="s">
        <v>357</v>
      </c>
      <c r="E1290" s="1" t="s">
        <v>8</v>
      </c>
      <c r="F1290" s="1" t="s">
        <v>358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57.9</v>
      </c>
      <c r="N1290" s="24">
        <f>IF(AND(B1290="60",C1290="32"),(J1290/'FD Date'!$B$4*'FD Date'!$B$6+K1290),(J1290/Date!$B$4*Date!$B$6+K1290))</f>
        <v>0</v>
      </c>
      <c r="O1290" s="24">
        <f t="shared" si="115"/>
        <v>0</v>
      </c>
      <c r="P1290" s="24">
        <f>K1290/Date!$B$2*Date!$B$3+K1290</f>
        <v>0</v>
      </c>
      <c r="Q1290" s="24">
        <f>J1290*Date!$B$3+K1290</f>
        <v>0</v>
      </c>
      <c r="R1290" s="24">
        <f t="shared" si="116"/>
        <v>0</v>
      </c>
      <c r="S1290" s="24">
        <f>J1290/2*Date!$B$7+K1290</f>
        <v>0</v>
      </c>
      <c r="T1290" s="24">
        <f t="shared" si="117"/>
        <v>0</v>
      </c>
      <c r="U1290" s="24">
        <f t="shared" si="118"/>
        <v>0</v>
      </c>
      <c r="V1290" s="4">
        <v>0</v>
      </c>
      <c r="W1290" s="4"/>
      <c r="X1290" s="28" t="str">
        <f t="shared" si="119"/>
        <v>CHOOSE FORMULA</v>
      </c>
      <c r="Y1290" s="4"/>
      <c r="Z1290" s="4">
        <v>0</v>
      </c>
    </row>
    <row r="1291" spans="1:26">
      <c r="A1291" s="1" t="s">
        <v>6</v>
      </c>
      <c r="B1291" s="1" t="s">
        <v>552</v>
      </c>
      <c r="C1291" s="1" t="s">
        <v>451</v>
      </c>
      <c r="D1291" s="1" t="s">
        <v>359</v>
      </c>
      <c r="E1291" s="1" t="s">
        <v>8</v>
      </c>
      <c r="F1291" s="1" t="s">
        <v>360</v>
      </c>
      <c r="G1291" s="4">
        <v>11000</v>
      </c>
      <c r="H1291" s="4">
        <v>0</v>
      </c>
      <c r="I1291" s="4">
        <v>11000</v>
      </c>
      <c r="J1291" s="4">
        <v>0</v>
      </c>
      <c r="K1291" s="4">
        <v>0</v>
      </c>
      <c r="L1291" s="4">
        <v>6500</v>
      </c>
      <c r="M1291" s="4">
        <v>6500</v>
      </c>
      <c r="N1291" s="24">
        <f>IF(AND(B1291="60",C1291="32"),(J1291/'FD Date'!$B$4*'FD Date'!$B$6+K1291),(J1291/Date!$B$4*Date!$B$6+K1291))</f>
        <v>0</v>
      </c>
      <c r="O1291" s="24">
        <f t="shared" si="115"/>
        <v>0</v>
      </c>
      <c r="P1291" s="24">
        <f>K1291/Date!$B$2*Date!$B$3+K1291</f>
        <v>0</v>
      </c>
      <c r="Q1291" s="24">
        <f>J1291*Date!$B$3+K1291</f>
        <v>0</v>
      </c>
      <c r="R1291" s="24">
        <f t="shared" si="116"/>
        <v>0</v>
      </c>
      <c r="S1291" s="24">
        <f>J1291/2*Date!$B$7+K1291</f>
        <v>0</v>
      </c>
      <c r="T1291" s="24">
        <f t="shared" si="117"/>
        <v>11000</v>
      </c>
      <c r="U1291" s="24">
        <f t="shared" si="118"/>
        <v>0</v>
      </c>
      <c r="V1291" s="4">
        <v>0</v>
      </c>
      <c r="W1291" s="4"/>
      <c r="X1291" s="28" t="str">
        <f t="shared" si="119"/>
        <v>CHOOSE FORMULA</v>
      </c>
      <c r="Y1291" s="4"/>
      <c r="Z1291" s="4">
        <v>11000</v>
      </c>
    </row>
    <row r="1292" spans="1:26">
      <c r="A1292" s="1" t="s">
        <v>6</v>
      </c>
      <c r="B1292" s="1" t="s">
        <v>552</v>
      </c>
      <c r="C1292" s="1" t="s">
        <v>451</v>
      </c>
      <c r="D1292" s="1" t="s">
        <v>361</v>
      </c>
      <c r="E1292" s="1" t="s">
        <v>8</v>
      </c>
      <c r="F1292" s="1" t="s">
        <v>362</v>
      </c>
      <c r="G1292" s="4">
        <v>220</v>
      </c>
      <c r="H1292" s="4">
        <v>0</v>
      </c>
      <c r="I1292" s="4">
        <v>220</v>
      </c>
      <c r="J1292" s="4">
        <v>70.14</v>
      </c>
      <c r="K1292" s="4">
        <v>415.03</v>
      </c>
      <c r="L1292" s="4">
        <v>109.6</v>
      </c>
      <c r="M1292" s="4">
        <v>191.78</v>
      </c>
      <c r="N1292" s="24">
        <f>IF(AND(B1292="60",C1292="32"),(J1292/'FD Date'!$B$4*'FD Date'!$B$6+K1292),(J1292/Date!$B$4*Date!$B$6+K1292))</f>
        <v>765.73</v>
      </c>
      <c r="O1292" s="24">
        <f t="shared" si="115"/>
        <v>140.28</v>
      </c>
      <c r="P1292" s="24">
        <f>K1292/Date!$B$2*Date!$B$3+K1292</f>
        <v>622.54499999999996</v>
      </c>
      <c r="Q1292" s="24">
        <f>J1292*Date!$B$3+K1292</f>
        <v>695.58999999999992</v>
      </c>
      <c r="R1292" s="24">
        <f t="shared" si="116"/>
        <v>726.22676459854017</v>
      </c>
      <c r="S1292" s="24">
        <f>J1292/2*Date!$B$7+K1292</f>
        <v>695.58999999999992</v>
      </c>
      <c r="T1292" s="24">
        <f t="shared" si="117"/>
        <v>220</v>
      </c>
      <c r="U1292" s="24">
        <f t="shared" si="118"/>
        <v>415.03</v>
      </c>
      <c r="V1292" s="4">
        <v>0</v>
      </c>
      <c r="W1292" s="4"/>
      <c r="X1292" s="28" t="str">
        <f t="shared" si="119"/>
        <v>CHOOSE FORMULA</v>
      </c>
      <c r="Y1292" s="4"/>
      <c r="Z1292" s="4">
        <v>600</v>
      </c>
    </row>
    <row r="1293" spans="1:26">
      <c r="A1293" s="1" t="s">
        <v>6</v>
      </c>
      <c r="B1293" s="1" t="s">
        <v>552</v>
      </c>
      <c r="C1293" s="1" t="s">
        <v>451</v>
      </c>
      <c r="D1293" s="1" t="s">
        <v>284</v>
      </c>
      <c r="E1293" s="1" t="s">
        <v>8</v>
      </c>
      <c r="F1293" s="1" t="s">
        <v>285</v>
      </c>
      <c r="G1293" s="4">
        <v>6500</v>
      </c>
      <c r="H1293" s="4">
        <v>0</v>
      </c>
      <c r="I1293" s="4">
        <v>6500</v>
      </c>
      <c r="J1293" s="4">
        <v>150.13999999999999</v>
      </c>
      <c r="K1293" s="4">
        <v>2595.61</v>
      </c>
      <c r="L1293" s="4">
        <v>2662.45</v>
      </c>
      <c r="M1293" s="4">
        <v>4757.62</v>
      </c>
      <c r="N1293" s="24">
        <f>IF(AND(B1293="60",C1293="32"),(J1293/'FD Date'!$B$4*'FD Date'!$B$6+K1293),(J1293/Date!$B$4*Date!$B$6+K1293))</f>
        <v>3346.31</v>
      </c>
      <c r="O1293" s="24">
        <f t="shared" si="115"/>
        <v>300.27999999999997</v>
      </c>
      <c r="P1293" s="24">
        <f>K1293/Date!$B$2*Date!$B$3+K1293</f>
        <v>3893.415</v>
      </c>
      <c r="Q1293" s="24">
        <f>J1293*Date!$B$3+K1293</f>
        <v>3196.17</v>
      </c>
      <c r="R1293" s="24">
        <f t="shared" si="116"/>
        <v>4638.181392401736</v>
      </c>
      <c r="S1293" s="24">
        <f>J1293/2*Date!$B$7+K1293</f>
        <v>3196.17</v>
      </c>
      <c r="T1293" s="24">
        <f t="shared" si="117"/>
        <v>6500</v>
      </c>
      <c r="U1293" s="24">
        <f t="shared" si="118"/>
        <v>2595.61</v>
      </c>
      <c r="V1293" s="4">
        <v>0</v>
      </c>
      <c r="W1293" s="4"/>
      <c r="X1293" s="28" t="str">
        <f t="shared" si="119"/>
        <v>CHOOSE FORMULA</v>
      </c>
      <c r="Y1293" s="4"/>
      <c r="Z1293" s="4">
        <v>5450</v>
      </c>
    </row>
    <row r="1294" spans="1:26">
      <c r="A1294" s="1" t="s">
        <v>6</v>
      </c>
      <c r="B1294" s="1" t="s">
        <v>552</v>
      </c>
      <c r="C1294" s="1" t="s">
        <v>451</v>
      </c>
      <c r="D1294" s="1" t="s">
        <v>363</v>
      </c>
      <c r="E1294" s="1" t="s">
        <v>8</v>
      </c>
      <c r="F1294" s="1" t="s">
        <v>364</v>
      </c>
      <c r="G1294" s="4">
        <v>5240</v>
      </c>
      <c r="H1294" s="4">
        <v>0</v>
      </c>
      <c r="I1294" s="4">
        <v>5240</v>
      </c>
      <c r="J1294" s="4">
        <v>396.61</v>
      </c>
      <c r="K1294" s="4">
        <v>3287.32</v>
      </c>
      <c r="L1294" s="4">
        <v>74.81</v>
      </c>
      <c r="M1294" s="4">
        <v>4447.2</v>
      </c>
      <c r="N1294" s="24">
        <f>IF(AND(B1294="60",C1294="32"),(J1294/'FD Date'!$B$4*'FD Date'!$B$6+K1294),(J1294/Date!$B$4*Date!$B$6+K1294))</f>
        <v>5270.3700000000008</v>
      </c>
      <c r="O1294" s="24">
        <f t="shared" si="115"/>
        <v>793.22</v>
      </c>
      <c r="P1294" s="24">
        <f>K1294/Date!$B$2*Date!$B$3+K1294</f>
        <v>4930.9800000000005</v>
      </c>
      <c r="Q1294" s="24">
        <f>J1294*Date!$B$3+K1294</f>
        <v>4873.76</v>
      </c>
      <c r="R1294" s="24">
        <f t="shared" si="116"/>
        <v>195419.99069643096</v>
      </c>
      <c r="S1294" s="24">
        <f>J1294/2*Date!$B$7+K1294</f>
        <v>4873.76</v>
      </c>
      <c r="T1294" s="24">
        <f t="shared" si="117"/>
        <v>5240</v>
      </c>
      <c r="U1294" s="24">
        <f t="shared" si="118"/>
        <v>3287.32</v>
      </c>
      <c r="V1294" s="4">
        <v>0</v>
      </c>
      <c r="W1294" s="4"/>
      <c r="X1294" s="28" t="str">
        <f t="shared" si="119"/>
        <v>CHOOSE FORMULA</v>
      </c>
      <c r="Y1294" s="4"/>
      <c r="Z1294" s="4">
        <v>4060</v>
      </c>
    </row>
    <row r="1295" spans="1:26">
      <c r="A1295" s="1" t="s">
        <v>6</v>
      </c>
      <c r="B1295" s="1" t="s">
        <v>552</v>
      </c>
      <c r="C1295" s="1" t="s">
        <v>451</v>
      </c>
      <c r="D1295" s="1" t="s">
        <v>365</v>
      </c>
      <c r="E1295" s="1" t="s">
        <v>8</v>
      </c>
      <c r="F1295" s="1" t="s">
        <v>366</v>
      </c>
      <c r="G1295" s="4">
        <v>9180</v>
      </c>
      <c r="H1295" s="4">
        <v>0</v>
      </c>
      <c r="I1295" s="4">
        <v>9180</v>
      </c>
      <c r="J1295" s="4">
        <v>884.01</v>
      </c>
      <c r="K1295" s="4">
        <v>6806.39</v>
      </c>
      <c r="L1295" s="4">
        <v>4546.97</v>
      </c>
      <c r="M1295" s="4">
        <v>7878.42</v>
      </c>
      <c r="N1295" s="24">
        <f>IF(AND(B1295="60",C1295="32"),(J1295/'FD Date'!$B$4*'FD Date'!$B$6+K1295),(J1295/Date!$B$4*Date!$B$6+K1295))</f>
        <v>11226.44</v>
      </c>
      <c r="O1295" s="24">
        <f t="shared" si="115"/>
        <v>1768.02</v>
      </c>
      <c r="P1295" s="24">
        <f>K1295/Date!$B$2*Date!$B$3+K1295</f>
        <v>10209.585000000001</v>
      </c>
      <c r="Q1295" s="24">
        <f>J1295*Date!$B$3+K1295</f>
        <v>10342.43</v>
      </c>
      <c r="R1295" s="24">
        <f t="shared" si="116"/>
        <v>11793.259929975346</v>
      </c>
      <c r="S1295" s="24">
        <f>J1295/2*Date!$B$7+K1295</f>
        <v>10342.43</v>
      </c>
      <c r="T1295" s="24">
        <f t="shared" si="117"/>
        <v>9180</v>
      </c>
      <c r="U1295" s="24">
        <f t="shared" si="118"/>
        <v>6806.39</v>
      </c>
      <c r="V1295" s="4">
        <v>0</v>
      </c>
      <c r="W1295" s="4"/>
      <c r="X1295" s="28" t="str">
        <f t="shared" si="119"/>
        <v>CHOOSE FORMULA</v>
      </c>
      <c r="Y1295" s="4"/>
      <c r="Z1295" s="4">
        <v>10060</v>
      </c>
    </row>
    <row r="1296" spans="1:26">
      <c r="A1296" s="1" t="s">
        <v>6</v>
      </c>
      <c r="B1296" s="1" t="s">
        <v>552</v>
      </c>
      <c r="C1296" s="1" t="s">
        <v>451</v>
      </c>
      <c r="D1296" s="1" t="s">
        <v>367</v>
      </c>
      <c r="E1296" s="1" t="s">
        <v>8</v>
      </c>
      <c r="F1296" s="1" t="s">
        <v>368</v>
      </c>
      <c r="G1296" s="4">
        <v>4980</v>
      </c>
      <c r="H1296" s="4">
        <v>0</v>
      </c>
      <c r="I1296" s="4">
        <v>4980</v>
      </c>
      <c r="J1296" s="4">
        <v>0</v>
      </c>
      <c r="K1296" s="4">
        <v>3247.41</v>
      </c>
      <c r="L1296" s="4">
        <v>1159.78</v>
      </c>
      <c r="M1296" s="4">
        <v>3561.25</v>
      </c>
      <c r="N1296" s="24">
        <f>IF(AND(B1296="60",C1296="32"),(J1296/'FD Date'!$B$4*'FD Date'!$B$6+K1296),(J1296/Date!$B$4*Date!$B$6+K1296))</f>
        <v>3247.41</v>
      </c>
      <c r="O1296" s="24">
        <f t="shared" si="115"/>
        <v>0</v>
      </c>
      <c r="P1296" s="24">
        <f>K1296/Date!$B$2*Date!$B$3+K1296</f>
        <v>4871.1149999999998</v>
      </c>
      <c r="Q1296" s="24">
        <f>J1296*Date!$B$3+K1296</f>
        <v>3247.41</v>
      </c>
      <c r="R1296" s="24">
        <f t="shared" si="116"/>
        <v>9971.579836262048</v>
      </c>
      <c r="S1296" s="24">
        <f>J1296/2*Date!$B$7+K1296</f>
        <v>3247.41</v>
      </c>
      <c r="T1296" s="24">
        <f t="shared" si="117"/>
        <v>4980</v>
      </c>
      <c r="U1296" s="24">
        <f t="shared" si="118"/>
        <v>3247.41</v>
      </c>
      <c r="V1296" s="4">
        <v>0</v>
      </c>
      <c r="W1296" s="4"/>
      <c r="X1296" s="28" t="str">
        <f t="shared" si="119"/>
        <v>CHOOSE FORMULA</v>
      </c>
      <c r="Y1296" s="4"/>
      <c r="Z1296" s="4">
        <v>4980</v>
      </c>
    </row>
    <row r="1297" spans="1:26">
      <c r="A1297" s="1" t="s">
        <v>6</v>
      </c>
      <c r="B1297" s="1" t="s">
        <v>552</v>
      </c>
      <c r="C1297" s="1" t="s">
        <v>451</v>
      </c>
      <c r="D1297" s="1" t="s">
        <v>436</v>
      </c>
      <c r="E1297" s="1" t="s">
        <v>8</v>
      </c>
      <c r="F1297" s="1" t="s">
        <v>437</v>
      </c>
      <c r="G1297" s="4">
        <v>580</v>
      </c>
      <c r="H1297" s="4">
        <v>0</v>
      </c>
      <c r="I1297" s="4">
        <v>580</v>
      </c>
      <c r="J1297" s="4">
        <v>0</v>
      </c>
      <c r="K1297" s="4">
        <v>0</v>
      </c>
      <c r="L1297" s="4">
        <v>11.34</v>
      </c>
      <c r="M1297" s="4">
        <v>16.89</v>
      </c>
      <c r="N1297" s="24">
        <f>IF(AND(B1297="60",C1297="32"),(J1297/'FD Date'!$B$4*'FD Date'!$B$6+K1297),(J1297/Date!$B$4*Date!$B$6+K1297))</f>
        <v>0</v>
      </c>
      <c r="O1297" s="24">
        <f t="shared" si="115"/>
        <v>0</v>
      </c>
      <c r="P1297" s="24">
        <f>K1297/Date!$B$2*Date!$B$3+K1297</f>
        <v>0</v>
      </c>
      <c r="Q1297" s="24">
        <f>J1297*Date!$B$3+K1297</f>
        <v>0</v>
      </c>
      <c r="R1297" s="24">
        <f t="shared" si="116"/>
        <v>0</v>
      </c>
      <c r="S1297" s="24">
        <f>J1297/2*Date!$B$7+K1297</f>
        <v>0</v>
      </c>
      <c r="T1297" s="24">
        <f t="shared" si="117"/>
        <v>580</v>
      </c>
      <c r="U1297" s="24">
        <f t="shared" si="118"/>
        <v>0</v>
      </c>
      <c r="V1297" s="4">
        <v>0</v>
      </c>
      <c r="W1297" s="4"/>
      <c r="X1297" s="28" t="str">
        <f t="shared" si="119"/>
        <v>CHOOSE FORMULA</v>
      </c>
      <c r="Y1297" s="4"/>
      <c r="Z1297" s="4">
        <v>80</v>
      </c>
    </row>
    <row r="1298" spans="1:26">
      <c r="A1298" s="1" t="s">
        <v>6</v>
      </c>
      <c r="B1298" s="1" t="s">
        <v>552</v>
      </c>
      <c r="C1298" s="1" t="s">
        <v>451</v>
      </c>
      <c r="D1298" s="1" t="s">
        <v>288</v>
      </c>
      <c r="E1298" s="1" t="s">
        <v>8</v>
      </c>
      <c r="F1298" s="1" t="s">
        <v>289</v>
      </c>
      <c r="G1298" s="4">
        <v>2000</v>
      </c>
      <c r="H1298" s="4">
        <v>0</v>
      </c>
      <c r="I1298" s="4">
        <v>2000</v>
      </c>
      <c r="J1298" s="4">
        <v>0</v>
      </c>
      <c r="K1298" s="4">
        <v>1614.78</v>
      </c>
      <c r="L1298" s="4">
        <v>4935.87</v>
      </c>
      <c r="M1298" s="4">
        <v>8273.5499999999993</v>
      </c>
      <c r="N1298" s="24">
        <f>IF(AND(B1298="60",C1298="32"),(J1298/'FD Date'!$B$4*'FD Date'!$B$6+K1298),(J1298/Date!$B$4*Date!$B$6+K1298))</f>
        <v>1614.78</v>
      </c>
      <c r="O1298" s="24">
        <f t="shared" si="115"/>
        <v>0</v>
      </c>
      <c r="P1298" s="24">
        <f>K1298/Date!$B$2*Date!$B$3+K1298</f>
        <v>2422.17</v>
      </c>
      <c r="Q1298" s="24">
        <f>J1298*Date!$B$3+K1298</f>
        <v>1614.78</v>
      </c>
      <c r="R1298" s="24">
        <f t="shared" si="116"/>
        <v>2706.7088616596466</v>
      </c>
      <c r="S1298" s="24">
        <f>J1298/2*Date!$B$7+K1298</f>
        <v>1614.78</v>
      </c>
      <c r="T1298" s="24">
        <f t="shared" si="117"/>
        <v>2000</v>
      </c>
      <c r="U1298" s="24">
        <f t="shared" si="118"/>
        <v>1614.78</v>
      </c>
      <c r="V1298" s="4">
        <v>0</v>
      </c>
      <c r="W1298" s="4"/>
      <c r="X1298" s="28" t="str">
        <f t="shared" si="119"/>
        <v>CHOOSE FORMULA</v>
      </c>
      <c r="Y1298" s="4"/>
      <c r="Z1298" s="4">
        <v>2000</v>
      </c>
    </row>
    <row r="1299" spans="1:26">
      <c r="A1299" s="1" t="s">
        <v>6</v>
      </c>
      <c r="B1299" s="1" t="s">
        <v>552</v>
      </c>
      <c r="C1299" s="1" t="s">
        <v>451</v>
      </c>
      <c r="D1299" s="1" t="s">
        <v>388</v>
      </c>
      <c r="E1299" s="1" t="s">
        <v>8</v>
      </c>
      <c r="F1299" s="1" t="s">
        <v>389</v>
      </c>
      <c r="G1299" s="4">
        <v>2000</v>
      </c>
      <c r="H1299" s="4">
        <v>0</v>
      </c>
      <c r="I1299" s="4">
        <v>2000</v>
      </c>
      <c r="J1299" s="4">
        <v>87.98</v>
      </c>
      <c r="K1299" s="4">
        <v>1156.73</v>
      </c>
      <c r="L1299" s="4">
        <v>1258.3800000000001</v>
      </c>
      <c r="M1299" s="4">
        <v>1947.84</v>
      </c>
      <c r="N1299" s="24">
        <f>IF(AND(B1299="60",C1299="32"),(J1299/'FD Date'!$B$4*'FD Date'!$B$6+K1299),(J1299/Date!$B$4*Date!$B$6+K1299))</f>
        <v>1596.63</v>
      </c>
      <c r="O1299" s="24">
        <f t="shared" si="115"/>
        <v>175.96</v>
      </c>
      <c r="P1299" s="24">
        <f>K1299/Date!$B$2*Date!$B$3+K1299</f>
        <v>1735.095</v>
      </c>
      <c r="Q1299" s="24">
        <f>J1299*Date!$B$3+K1299</f>
        <v>1508.65</v>
      </c>
      <c r="R1299" s="24">
        <f t="shared" si="116"/>
        <v>1790.4964821437084</v>
      </c>
      <c r="S1299" s="24">
        <f>J1299/2*Date!$B$7+K1299</f>
        <v>1508.65</v>
      </c>
      <c r="T1299" s="24">
        <f t="shared" si="117"/>
        <v>2000</v>
      </c>
      <c r="U1299" s="24">
        <f t="shared" si="118"/>
        <v>1156.73</v>
      </c>
      <c r="V1299" s="4">
        <v>0</v>
      </c>
      <c r="W1299" s="4"/>
      <c r="X1299" s="28" t="str">
        <f t="shared" si="119"/>
        <v>CHOOSE FORMULA</v>
      </c>
      <c r="Y1299" s="4"/>
      <c r="Z1299" s="4">
        <v>1220</v>
      </c>
    </row>
    <row r="1300" spans="1:26">
      <c r="A1300" s="1" t="s">
        <v>6</v>
      </c>
      <c r="B1300" s="1" t="s">
        <v>552</v>
      </c>
      <c r="C1300" s="1" t="s">
        <v>451</v>
      </c>
      <c r="D1300" s="1" t="s">
        <v>553</v>
      </c>
      <c r="E1300" s="1" t="s">
        <v>8</v>
      </c>
      <c r="F1300" s="1" t="s">
        <v>554</v>
      </c>
      <c r="G1300" s="4">
        <v>1000</v>
      </c>
      <c r="H1300" s="4">
        <v>0</v>
      </c>
      <c r="I1300" s="4">
        <v>1000</v>
      </c>
      <c r="J1300" s="4">
        <v>326.95</v>
      </c>
      <c r="K1300" s="4">
        <v>908.23</v>
      </c>
      <c r="L1300" s="4">
        <v>254.17</v>
      </c>
      <c r="M1300" s="4">
        <v>254.17</v>
      </c>
      <c r="N1300" s="24">
        <f>IF(AND(B1300="60",C1300="32"),(J1300/'FD Date'!$B$4*'FD Date'!$B$6+K1300),(J1300/Date!$B$4*Date!$B$6+K1300))</f>
        <v>2542.98</v>
      </c>
      <c r="O1300" s="24">
        <f t="shared" si="115"/>
        <v>653.9</v>
      </c>
      <c r="P1300" s="24">
        <f>K1300/Date!$B$2*Date!$B$3+K1300</f>
        <v>1362.345</v>
      </c>
      <c r="Q1300" s="24">
        <f>J1300*Date!$B$3+K1300</f>
        <v>2216.0299999999997</v>
      </c>
      <c r="R1300" s="24">
        <f t="shared" si="116"/>
        <v>908.23</v>
      </c>
      <c r="S1300" s="24">
        <f>J1300/2*Date!$B$7+K1300</f>
        <v>2216.0299999999997</v>
      </c>
      <c r="T1300" s="24">
        <f t="shared" si="117"/>
        <v>1000</v>
      </c>
      <c r="U1300" s="24">
        <f t="shared" si="118"/>
        <v>908.23</v>
      </c>
      <c r="V1300" s="4">
        <v>0</v>
      </c>
      <c r="W1300" s="4"/>
      <c r="X1300" s="28" t="str">
        <f t="shared" si="119"/>
        <v>CHOOSE FORMULA</v>
      </c>
      <c r="Y1300" s="4"/>
      <c r="Z1300" s="4">
        <v>2000</v>
      </c>
    </row>
    <row r="1301" spans="1:26">
      <c r="A1301" s="1" t="s">
        <v>6</v>
      </c>
      <c r="B1301" s="1" t="s">
        <v>552</v>
      </c>
      <c r="C1301" s="1" t="s">
        <v>451</v>
      </c>
      <c r="D1301" s="1" t="s">
        <v>369</v>
      </c>
      <c r="E1301" s="1" t="s">
        <v>8</v>
      </c>
      <c r="F1301" s="1" t="s">
        <v>370</v>
      </c>
      <c r="G1301" s="4">
        <v>530</v>
      </c>
      <c r="H1301" s="4">
        <v>0</v>
      </c>
      <c r="I1301" s="4">
        <v>530</v>
      </c>
      <c r="J1301" s="4">
        <v>0</v>
      </c>
      <c r="K1301" s="4">
        <v>226.96</v>
      </c>
      <c r="L1301" s="4">
        <v>384.75</v>
      </c>
      <c r="M1301" s="4">
        <v>803.5</v>
      </c>
      <c r="N1301" s="24">
        <f>IF(AND(B1301="60",C1301="32"),(J1301/'FD Date'!$B$4*'FD Date'!$B$6+K1301),(J1301/Date!$B$4*Date!$B$6+K1301))</f>
        <v>226.96</v>
      </c>
      <c r="O1301" s="24">
        <f t="shared" si="115"/>
        <v>0</v>
      </c>
      <c r="P1301" s="24">
        <f>K1301/Date!$B$2*Date!$B$3+K1301</f>
        <v>340.44</v>
      </c>
      <c r="Q1301" s="24">
        <f>J1301*Date!$B$3+K1301</f>
        <v>226.96</v>
      </c>
      <c r="R1301" s="24">
        <f t="shared" si="116"/>
        <v>473.97624431448992</v>
      </c>
      <c r="S1301" s="24">
        <f>J1301/2*Date!$B$7+K1301</f>
        <v>226.96</v>
      </c>
      <c r="T1301" s="24">
        <f t="shared" si="117"/>
        <v>530</v>
      </c>
      <c r="U1301" s="24">
        <f t="shared" si="118"/>
        <v>226.96</v>
      </c>
      <c r="V1301" s="4">
        <v>0</v>
      </c>
      <c r="W1301" s="4"/>
      <c r="X1301" s="28" t="str">
        <f t="shared" si="119"/>
        <v>CHOOSE FORMULA</v>
      </c>
      <c r="Y1301" s="4"/>
      <c r="Z1301" s="4">
        <v>530</v>
      </c>
    </row>
    <row r="1302" spans="1:26">
      <c r="A1302" s="1" t="s">
        <v>6</v>
      </c>
      <c r="B1302" s="1" t="s">
        <v>552</v>
      </c>
      <c r="C1302" s="1" t="s">
        <v>451</v>
      </c>
      <c r="D1302" s="1" t="s">
        <v>371</v>
      </c>
      <c r="E1302" s="1" t="s">
        <v>8</v>
      </c>
      <c r="F1302" s="1" t="s">
        <v>402</v>
      </c>
      <c r="G1302" s="4">
        <v>14750</v>
      </c>
      <c r="H1302" s="4">
        <v>0</v>
      </c>
      <c r="I1302" s="4">
        <v>14750</v>
      </c>
      <c r="J1302" s="4">
        <v>5412.8</v>
      </c>
      <c r="K1302" s="4">
        <v>10080.51</v>
      </c>
      <c r="L1302" s="4">
        <v>3316.27</v>
      </c>
      <c r="M1302" s="4">
        <v>7694.37</v>
      </c>
      <c r="N1302" s="24">
        <f>IF(AND(B1302="60",C1302="32"),(J1302/'FD Date'!$B$4*'FD Date'!$B$6+K1302),(J1302/Date!$B$4*Date!$B$6+K1302))</f>
        <v>37144.51</v>
      </c>
      <c r="O1302" s="24">
        <f t="shared" si="115"/>
        <v>10825.6</v>
      </c>
      <c r="P1302" s="24">
        <f>K1302/Date!$B$2*Date!$B$3+K1302</f>
        <v>15120.764999999999</v>
      </c>
      <c r="Q1302" s="24">
        <f>J1302*Date!$B$3+K1302</f>
        <v>31731.71</v>
      </c>
      <c r="R1302" s="24">
        <f t="shared" si="116"/>
        <v>23388.678765209108</v>
      </c>
      <c r="S1302" s="24">
        <f>J1302/2*Date!$B$7+K1302</f>
        <v>31731.71</v>
      </c>
      <c r="T1302" s="24">
        <f t="shared" si="117"/>
        <v>14750</v>
      </c>
      <c r="U1302" s="24">
        <f t="shared" si="118"/>
        <v>10080.51</v>
      </c>
      <c r="V1302" s="4">
        <v>0</v>
      </c>
      <c r="W1302" s="4"/>
      <c r="X1302" s="28" t="str">
        <f t="shared" si="119"/>
        <v>CHOOSE FORMULA</v>
      </c>
      <c r="Y1302" s="4"/>
      <c r="Z1302" s="4">
        <v>14750</v>
      </c>
    </row>
    <row r="1303" spans="1:26">
      <c r="A1303" s="1" t="s">
        <v>6</v>
      </c>
      <c r="B1303" s="1" t="s">
        <v>552</v>
      </c>
      <c r="C1303" s="1" t="s">
        <v>451</v>
      </c>
      <c r="D1303" s="1" t="s">
        <v>444</v>
      </c>
      <c r="E1303" s="1" t="s">
        <v>8</v>
      </c>
      <c r="F1303" s="1" t="s">
        <v>445</v>
      </c>
      <c r="G1303" s="4">
        <v>0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  <c r="N1303" s="24">
        <f>IF(AND(B1303="60",C1303="32"),(J1303/'FD Date'!$B$4*'FD Date'!$B$6+K1303),(J1303/Date!$B$4*Date!$B$6+K1303))</f>
        <v>0</v>
      </c>
      <c r="O1303" s="24">
        <f t="shared" si="115"/>
        <v>0</v>
      </c>
      <c r="P1303" s="24">
        <f>K1303/Date!$B$2*Date!$B$3+K1303</f>
        <v>0</v>
      </c>
      <c r="Q1303" s="24">
        <f>J1303*Date!$B$3+K1303</f>
        <v>0</v>
      </c>
      <c r="R1303" s="24">
        <f t="shared" si="116"/>
        <v>0</v>
      </c>
      <c r="S1303" s="24">
        <f>J1303/2*Date!$B$7+K1303</f>
        <v>0</v>
      </c>
      <c r="T1303" s="24">
        <f t="shared" si="117"/>
        <v>0</v>
      </c>
      <c r="U1303" s="24">
        <f t="shared" si="118"/>
        <v>0</v>
      </c>
      <c r="V1303" s="4">
        <v>0</v>
      </c>
      <c r="W1303" s="4"/>
      <c r="X1303" s="28" t="str">
        <f t="shared" si="119"/>
        <v>CHOOSE FORMULA</v>
      </c>
      <c r="Y1303" s="4"/>
      <c r="Z1303" s="4">
        <v>0</v>
      </c>
    </row>
    <row r="1304" spans="1:26">
      <c r="A1304" s="1" t="s">
        <v>6</v>
      </c>
      <c r="B1304" s="1" t="s">
        <v>552</v>
      </c>
      <c r="C1304" s="1" t="s">
        <v>451</v>
      </c>
      <c r="D1304" s="1" t="s">
        <v>292</v>
      </c>
      <c r="E1304" s="1" t="s">
        <v>8</v>
      </c>
      <c r="F1304" s="1" t="s">
        <v>293</v>
      </c>
      <c r="G1304" s="4">
        <v>480</v>
      </c>
      <c r="H1304" s="4">
        <v>0</v>
      </c>
      <c r="I1304" s="4">
        <v>480</v>
      </c>
      <c r="J1304" s="4">
        <v>0</v>
      </c>
      <c r="K1304" s="4">
        <v>0</v>
      </c>
      <c r="L1304" s="4">
        <v>0</v>
      </c>
      <c r="M1304" s="4">
        <v>373.29</v>
      </c>
      <c r="N1304" s="24">
        <f>IF(AND(B1304="60",C1304="32"),(J1304/'FD Date'!$B$4*'FD Date'!$B$6+K1304),(J1304/Date!$B$4*Date!$B$6+K1304))</f>
        <v>0</v>
      </c>
      <c r="O1304" s="24">
        <f t="shared" si="115"/>
        <v>0</v>
      </c>
      <c r="P1304" s="24">
        <f>K1304/Date!$B$2*Date!$B$3+K1304</f>
        <v>0</v>
      </c>
      <c r="Q1304" s="24">
        <f>J1304*Date!$B$3+K1304</f>
        <v>0</v>
      </c>
      <c r="R1304" s="24">
        <f t="shared" si="116"/>
        <v>0</v>
      </c>
      <c r="S1304" s="24">
        <f>J1304/2*Date!$B$7+K1304</f>
        <v>0</v>
      </c>
      <c r="T1304" s="24">
        <f t="shared" si="117"/>
        <v>480</v>
      </c>
      <c r="U1304" s="24">
        <f t="shared" si="118"/>
        <v>0</v>
      </c>
      <c r="V1304" s="4">
        <v>0</v>
      </c>
      <c r="W1304" s="4"/>
      <c r="X1304" s="28" t="str">
        <f t="shared" si="119"/>
        <v>CHOOSE FORMULA</v>
      </c>
      <c r="Y1304" s="4"/>
      <c r="Z1304" s="4">
        <v>480</v>
      </c>
    </row>
    <row r="1305" spans="1:26">
      <c r="A1305" s="1" t="s">
        <v>6</v>
      </c>
      <c r="B1305" s="1" t="s">
        <v>552</v>
      </c>
      <c r="C1305" s="1" t="s">
        <v>451</v>
      </c>
      <c r="D1305" s="1" t="s">
        <v>375</v>
      </c>
      <c r="E1305" s="1" t="s">
        <v>8</v>
      </c>
      <c r="F1305" s="1" t="s">
        <v>376</v>
      </c>
      <c r="G1305" s="4">
        <v>0</v>
      </c>
      <c r="H1305" s="4">
        <v>0</v>
      </c>
      <c r="I1305" s="4">
        <v>0</v>
      </c>
      <c r="J1305" s="4">
        <v>0</v>
      </c>
      <c r="K1305" s="4">
        <v>41.49</v>
      </c>
      <c r="L1305" s="4">
        <v>25.5</v>
      </c>
      <c r="M1305" s="4">
        <v>102</v>
      </c>
      <c r="N1305" s="24">
        <f>IF(AND(B1305="60",C1305="32"),(J1305/'FD Date'!$B$4*'FD Date'!$B$6+K1305),(J1305/Date!$B$4*Date!$B$6+K1305))</f>
        <v>41.49</v>
      </c>
      <c r="O1305" s="24">
        <f t="shared" si="115"/>
        <v>0</v>
      </c>
      <c r="P1305" s="24">
        <f>K1305/Date!$B$2*Date!$B$3+K1305</f>
        <v>62.234999999999999</v>
      </c>
      <c r="Q1305" s="24">
        <f>J1305*Date!$B$3+K1305</f>
        <v>41.49</v>
      </c>
      <c r="R1305" s="24">
        <f t="shared" si="116"/>
        <v>165.96</v>
      </c>
      <c r="S1305" s="24">
        <f>J1305/2*Date!$B$7+K1305</f>
        <v>41.49</v>
      </c>
      <c r="T1305" s="24">
        <f t="shared" si="117"/>
        <v>0</v>
      </c>
      <c r="U1305" s="24">
        <f t="shared" si="118"/>
        <v>41.49</v>
      </c>
      <c r="V1305" s="4">
        <v>0</v>
      </c>
      <c r="W1305" s="4"/>
      <c r="X1305" s="28" t="str">
        <f t="shared" si="119"/>
        <v>CHOOSE FORMULA</v>
      </c>
      <c r="Y1305" s="4"/>
      <c r="Z1305" s="4">
        <v>42</v>
      </c>
    </row>
    <row r="1306" spans="1:26">
      <c r="A1306" s="1" t="s">
        <v>6</v>
      </c>
      <c r="B1306" s="1" t="s">
        <v>552</v>
      </c>
      <c r="C1306" s="1" t="s">
        <v>451</v>
      </c>
      <c r="D1306" s="1" t="s">
        <v>555</v>
      </c>
      <c r="E1306" s="1" t="s">
        <v>8</v>
      </c>
      <c r="F1306" s="1" t="s">
        <v>556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24">
        <f>IF(AND(B1306="60",C1306="32"),(J1306/'FD Date'!$B$4*'FD Date'!$B$6+K1306),(J1306/Date!$B$4*Date!$B$6+K1306))</f>
        <v>0</v>
      </c>
      <c r="O1306" s="24">
        <f t="shared" si="115"/>
        <v>0</v>
      </c>
      <c r="P1306" s="24">
        <f>K1306/Date!$B$2*Date!$B$3+K1306</f>
        <v>0</v>
      </c>
      <c r="Q1306" s="24">
        <f>J1306*Date!$B$3+K1306</f>
        <v>0</v>
      </c>
      <c r="R1306" s="24">
        <f t="shared" si="116"/>
        <v>0</v>
      </c>
      <c r="S1306" s="24">
        <f>J1306/2*Date!$B$7+K1306</f>
        <v>0</v>
      </c>
      <c r="T1306" s="24">
        <f t="shared" si="117"/>
        <v>0</v>
      </c>
      <c r="U1306" s="24">
        <f t="shared" si="118"/>
        <v>0</v>
      </c>
      <c r="V1306" s="4">
        <v>0</v>
      </c>
      <c r="W1306" s="4"/>
      <c r="X1306" s="28" t="str">
        <f t="shared" si="119"/>
        <v>CHOOSE FORMULA</v>
      </c>
      <c r="Y1306" s="4"/>
      <c r="Z1306" s="4">
        <v>0</v>
      </c>
    </row>
    <row r="1307" spans="1:26">
      <c r="A1307" s="1" t="s">
        <v>6</v>
      </c>
      <c r="B1307" s="1" t="s">
        <v>552</v>
      </c>
      <c r="C1307" s="1" t="s">
        <v>451</v>
      </c>
      <c r="D1307" s="1" t="s">
        <v>294</v>
      </c>
      <c r="E1307" s="1" t="s">
        <v>8</v>
      </c>
      <c r="F1307" s="1" t="s">
        <v>295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24">
        <f>IF(AND(B1307="60",C1307="32"),(J1307/'FD Date'!$B$4*'FD Date'!$B$6+K1307),(J1307/Date!$B$4*Date!$B$6+K1307))</f>
        <v>0</v>
      </c>
      <c r="O1307" s="24">
        <f t="shared" si="115"/>
        <v>0</v>
      </c>
      <c r="P1307" s="24">
        <f>K1307/Date!$B$2*Date!$B$3+K1307</f>
        <v>0</v>
      </c>
      <c r="Q1307" s="24">
        <f>J1307*Date!$B$3+K1307</f>
        <v>0</v>
      </c>
      <c r="R1307" s="24">
        <f t="shared" si="116"/>
        <v>0</v>
      </c>
      <c r="S1307" s="24">
        <f>J1307/2*Date!$B$7+K1307</f>
        <v>0</v>
      </c>
      <c r="T1307" s="24">
        <f t="shared" si="117"/>
        <v>0</v>
      </c>
      <c r="U1307" s="24">
        <f t="shared" si="118"/>
        <v>0</v>
      </c>
      <c r="V1307" s="4">
        <v>0</v>
      </c>
      <c r="W1307" s="4"/>
      <c r="X1307" s="28" t="str">
        <f t="shared" si="119"/>
        <v>CHOOSE FORMULA</v>
      </c>
      <c r="Y1307" s="4"/>
      <c r="Z1307" s="4">
        <v>0</v>
      </c>
    </row>
    <row r="1308" spans="1:26">
      <c r="A1308" s="1" t="s">
        <v>6</v>
      </c>
      <c r="B1308" s="1" t="s">
        <v>552</v>
      </c>
      <c r="C1308" s="1" t="s">
        <v>451</v>
      </c>
      <c r="D1308" s="1" t="s">
        <v>297</v>
      </c>
      <c r="E1308" s="1" t="s">
        <v>8</v>
      </c>
      <c r="F1308" s="1" t="s">
        <v>298</v>
      </c>
      <c r="G1308" s="4">
        <v>1100</v>
      </c>
      <c r="H1308" s="4">
        <v>0</v>
      </c>
      <c r="I1308" s="4">
        <v>1100</v>
      </c>
      <c r="J1308" s="4">
        <v>39</v>
      </c>
      <c r="K1308" s="4">
        <v>1092.2</v>
      </c>
      <c r="L1308" s="4">
        <v>2079.2399999999998</v>
      </c>
      <c r="M1308" s="4">
        <v>3008.45</v>
      </c>
      <c r="N1308" s="24">
        <f>IF(AND(B1308="60",C1308="32"),(J1308/'FD Date'!$B$4*'FD Date'!$B$6+K1308),(J1308/Date!$B$4*Date!$B$6+K1308))</f>
        <v>1287.2</v>
      </c>
      <c r="O1308" s="24">
        <f t="shared" si="115"/>
        <v>78</v>
      </c>
      <c r="P1308" s="24">
        <f>K1308/Date!$B$2*Date!$B$3+K1308</f>
        <v>1638.3000000000002</v>
      </c>
      <c r="Q1308" s="24">
        <f>J1308*Date!$B$3+K1308</f>
        <v>1248.2</v>
      </c>
      <c r="R1308" s="24">
        <f t="shared" si="116"/>
        <v>1580.3029424212693</v>
      </c>
      <c r="S1308" s="24">
        <f>J1308/2*Date!$B$7+K1308</f>
        <v>1248.2</v>
      </c>
      <c r="T1308" s="24">
        <f t="shared" si="117"/>
        <v>1100</v>
      </c>
      <c r="U1308" s="24">
        <f t="shared" si="118"/>
        <v>1092.2</v>
      </c>
      <c r="V1308" s="4">
        <v>0</v>
      </c>
      <c r="W1308" s="4"/>
      <c r="X1308" s="28" t="str">
        <f t="shared" si="119"/>
        <v>CHOOSE FORMULA</v>
      </c>
      <c r="Y1308" s="4"/>
      <c r="Z1308" s="4">
        <v>1890</v>
      </c>
    </row>
    <row r="1309" spans="1:26">
      <c r="A1309" s="1" t="s">
        <v>6</v>
      </c>
      <c r="B1309" s="1" t="s">
        <v>552</v>
      </c>
      <c r="C1309" s="1" t="s">
        <v>451</v>
      </c>
      <c r="D1309" s="1" t="s">
        <v>457</v>
      </c>
      <c r="E1309" s="1" t="s">
        <v>8</v>
      </c>
      <c r="F1309" s="1" t="s">
        <v>296</v>
      </c>
      <c r="G1309" s="4">
        <v>15500</v>
      </c>
      <c r="H1309" s="4">
        <v>0</v>
      </c>
      <c r="I1309" s="4">
        <v>15500</v>
      </c>
      <c r="J1309" s="4">
        <v>1</v>
      </c>
      <c r="K1309" s="4">
        <v>826</v>
      </c>
      <c r="L1309" s="4">
        <v>2919</v>
      </c>
      <c r="M1309" s="4">
        <v>11247.18</v>
      </c>
      <c r="N1309" s="24">
        <f>IF(AND(B1309="60",C1309="32"),(J1309/'FD Date'!$B$4*'FD Date'!$B$6+K1309),(J1309/Date!$B$4*Date!$B$6+K1309))</f>
        <v>831</v>
      </c>
      <c r="O1309" s="24">
        <f t="shared" si="115"/>
        <v>2</v>
      </c>
      <c r="P1309" s="24">
        <f>K1309/Date!$B$2*Date!$B$3+K1309</f>
        <v>1239</v>
      </c>
      <c r="Q1309" s="24">
        <f>J1309*Date!$B$3+K1309</f>
        <v>830</v>
      </c>
      <c r="R1309" s="24">
        <f t="shared" si="116"/>
        <v>3182.6552517985615</v>
      </c>
      <c r="S1309" s="24">
        <f>J1309/2*Date!$B$7+K1309</f>
        <v>830</v>
      </c>
      <c r="T1309" s="24">
        <f t="shared" si="117"/>
        <v>15500</v>
      </c>
      <c r="U1309" s="24">
        <f t="shared" si="118"/>
        <v>826</v>
      </c>
      <c r="V1309" s="4">
        <v>0</v>
      </c>
      <c r="W1309" s="4"/>
      <c r="X1309" s="28" t="str">
        <f t="shared" si="119"/>
        <v>CHOOSE FORMULA</v>
      </c>
      <c r="Y1309" s="4"/>
      <c r="Z1309" s="4">
        <v>15500</v>
      </c>
    </row>
    <row r="1310" spans="1:26">
      <c r="A1310" s="1" t="s">
        <v>6</v>
      </c>
      <c r="B1310" s="1" t="s">
        <v>552</v>
      </c>
      <c r="C1310" s="1" t="s">
        <v>451</v>
      </c>
      <c r="D1310" s="1" t="s">
        <v>299</v>
      </c>
      <c r="E1310" s="1" t="s">
        <v>8</v>
      </c>
      <c r="F1310" s="1" t="s">
        <v>300</v>
      </c>
      <c r="G1310" s="4">
        <v>0</v>
      </c>
      <c r="H1310" s="4">
        <v>0</v>
      </c>
      <c r="I1310" s="4">
        <v>0</v>
      </c>
      <c r="J1310" s="4">
        <v>0</v>
      </c>
      <c r="K1310" s="4">
        <v>0</v>
      </c>
      <c r="L1310" s="4">
        <v>475</v>
      </c>
      <c r="M1310" s="4">
        <v>1019</v>
      </c>
      <c r="N1310" s="24">
        <f>IF(AND(B1310="60",C1310="32"),(J1310/'FD Date'!$B$4*'FD Date'!$B$6+K1310),(J1310/Date!$B$4*Date!$B$6+K1310))</f>
        <v>0</v>
      </c>
      <c r="O1310" s="24">
        <f t="shared" si="115"/>
        <v>0</v>
      </c>
      <c r="P1310" s="24">
        <f>K1310/Date!$B$2*Date!$B$3+K1310</f>
        <v>0</v>
      </c>
      <c r="Q1310" s="24">
        <f>J1310*Date!$B$3+K1310</f>
        <v>0</v>
      </c>
      <c r="R1310" s="24">
        <f t="shared" si="116"/>
        <v>0</v>
      </c>
      <c r="S1310" s="24">
        <f>J1310/2*Date!$B$7+K1310</f>
        <v>0</v>
      </c>
      <c r="T1310" s="24">
        <f t="shared" si="117"/>
        <v>0</v>
      </c>
      <c r="U1310" s="24">
        <f t="shared" si="118"/>
        <v>0</v>
      </c>
      <c r="V1310" s="4">
        <v>0</v>
      </c>
      <c r="W1310" s="4"/>
      <c r="X1310" s="28" t="str">
        <f t="shared" si="119"/>
        <v>CHOOSE FORMULA</v>
      </c>
      <c r="Y1310" s="4"/>
      <c r="Z1310" s="4">
        <v>0</v>
      </c>
    </row>
    <row r="1311" spans="1:26">
      <c r="A1311" s="1" t="s">
        <v>6</v>
      </c>
      <c r="B1311" s="1" t="s">
        <v>552</v>
      </c>
      <c r="C1311" s="1" t="s">
        <v>451</v>
      </c>
      <c r="D1311" s="1" t="s">
        <v>301</v>
      </c>
      <c r="E1311" s="1" t="s">
        <v>8</v>
      </c>
      <c r="F1311" s="1" t="s">
        <v>302</v>
      </c>
      <c r="G1311" s="4">
        <v>14906</v>
      </c>
      <c r="H1311" s="4">
        <v>0</v>
      </c>
      <c r="I1311" s="4">
        <v>14906</v>
      </c>
      <c r="J1311" s="4">
        <v>620.24</v>
      </c>
      <c r="K1311" s="4">
        <v>15681.46</v>
      </c>
      <c r="L1311" s="4">
        <v>3533.77</v>
      </c>
      <c r="M1311" s="4">
        <v>6586.93</v>
      </c>
      <c r="N1311" s="24">
        <f>IF(AND(B1311="60",C1311="32"),(J1311/'FD Date'!$B$4*'FD Date'!$B$6+K1311),(J1311/Date!$B$4*Date!$B$6+K1311))</f>
        <v>18782.66</v>
      </c>
      <c r="O1311" s="24">
        <f t="shared" si="115"/>
        <v>1240.48</v>
      </c>
      <c r="P1311" s="24">
        <f>K1311/Date!$B$2*Date!$B$3+K1311</f>
        <v>23522.19</v>
      </c>
      <c r="Q1311" s="24">
        <f>J1311*Date!$B$3+K1311</f>
        <v>18162.419999999998</v>
      </c>
      <c r="R1311" s="24">
        <f t="shared" si="116"/>
        <v>29230.164758261006</v>
      </c>
      <c r="S1311" s="24">
        <f>J1311/2*Date!$B$7+K1311</f>
        <v>18162.419999999998</v>
      </c>
      <c r="T1311" s="24">
        <f t="shared" si="117"/>
        <v>14906</v>
      </c>
      <c r="U1311" s="24">
        <f t="shared" si="118"/>
        <v>15681.46</v>
      </c>
      <c r="V1311" s="4">
        <v>0</v>
      </c>
      <c r="W1311" s="4"/>
      <c r="X1311" s="28" t="str">
        <f t="shared" si="119"/>
        <v>CHOOSE FORMULA</v>
      </c>
      <c r="Y1311" s="4"/>
      <c r="Z1311" s="4">
        <v>14900</v>
      </c>
    </row>
    <row r="1312" spans="1:26">
      <c r="A1312" s="1" t="s">
        <v>6</v>
      </c>
      <c r="B1312" s="1" t="s">
        <v>552</v>
      </c>
      <c r="C1312" s="1" t="s">
        <v>451</v>
      </c>
      <c r="D1312" s="1" t="s">
        <v>303</v>
      </c>
      <c r="E1312" s="1" t="s">
        <v>8</v>
      </c>
      <c r="F1312" s="1" t="s">
        <v>304</v>
      </c>
      <c r="G1312" s="4">
        <v>48960</v>
      </c>
      <c r="H1312" s="4">
        <v>0</v>
      </c>
      <c r="I1312" s="4">
        <v>48960</v>
      </c>
      <c r="J1312" s="4">
        <v>570</v>
      </c>
      <c r="K1312" s="4">
        <v>38579</v>
      </c>
      <c r="L1312" s="4">
        <v>35554</v>
      </c>
      <c r="M1312" s="4">
        <v>36374</v>
      </c>
      <c r="N1312" s="24">
        <f>IF(AND(B1312="60",C1312="32"),(J1312/'FD Date'!$B$4*'FD Date'!$B$6+K1312),(J1312/Date!$B$4*Date!$B$6+K1312))</f>
        <v>41429</v>
      </c>
      <c r="O1312" s="24">
        <f t="shared" si="115"/>
        <v>1140</v>
      </c>
      <c r="P1312" s="24">
        <f>K1312/Date!$B$2*Date!$B$3+K1312</f>
        <v>57868.5</v>
      </c>
      <c r="Q1312" s="24">
        <f>J1312*Date!$B$3+K1312</f>
        <v>40859</v>
      </c>
      <c r="R1312" s="24">
        <f t="shared" si="116"/>
        <v>39468.767114811279</v>
      </c>
      <c r="S1312" s="24">
        <f>J1312/2*Date!$B$7+K1312</f>
        <v>40859</v>
      </c>
      <c r="T1312" s="24">
        <f t="shared" si="117"/>
        <v>48960</v>
      </c>
      <c r="U1312" s="24">
        <f t="shared" si="118"/>
        <v>38579</v>
      </c>
      <c r="V1312" s="4">
        <v>0</v>
      </c>
      <c r="W1312" s="4"/>
      <c r="X1312" s="28" t="str">
        <f t="shared" si="119"/>
        <v>CHOOSE FORMULA</v>
      </c>
      <c r="Y1312" s="4"/>
      <c r="Z1312" s="4">
        <v>48960</v>
      </c>
    </row>
    <row r="1313" spans="1:26">
      <c r="A1313" s="1" t="s">
        <v>6</v>
      </c>
      <c r="B1313" s="1" t="s">
        <v>552</v>
      </c>
      <c r="C1313" s="1" t="s">
        <v>451</v>
      </c>
      <c r="D1313" s="1" t="s">
        <v>305</v>
      </c>
      <c r="E1313" s="1" t="s">
        <v>8</v>
      </c>
      <c r="F1313" s="1" t="s">
        <v>306</v>
      </c>
      <c r="G1313" s="4">
        <v>7540</v>
      </c>
      <c r="H1313" s="4">
        <v>0</v>
      </c>
      <c r="I1313" s="4">
        <v>7540</v>
      </c>
      <c r="J1313" s="4">
        <v>0</v>
      </c>
      <c r="K1313" s="4">
        <v>4708.55</v>
      </c>
      <c r="L1313" s="4">
        <v>2411.69</v>
      </c>
      <c r="M1313" s="4">
        <v>4558.91</v>
      </c>
      <c r="N1313" s="24">
        <f>IF(AND(B1313="60",C1313="32"),(J1313/'FD Date'!$B$4*'FD Date'!$B$6+K1313),(J1313/Date!$B$4*Date!$B$6+K1313))</f>
        <v>4708.55</v>
      </c>
      <c r="O1313" s="24">
        <f t="shared" si="115"/>
        <v>0</v>
      </c>
      <c r="P1313" s="24">
        <f>K1313/Date!$B$2*Date!$B$3+K1313</f>
        <v>7062.8250000000007</v>
      </c>
      <c r="Q1313" s="24">
        <f>J1313*Date!$B$3+K1313</f>
        <v>4708.55</v>
      </c>
      <c r="R1313" s="24">
        <f t="shared" si="116"/>
        <v>8900.7524518076534</v>
      </c>
      <c r="S1313" s="24">
        <f>J1313/2*Date!$B$7+K1313</f>
        <v>4708.55</v>
      </c>
      <c r="T1313" s="24">
        <f t="shared" si="117"/>
        <v>7540</v>
      </c>
      <c r="U1313" s="24">
        <f t="shared" si="118"/>
        <v>4708.55</v>
      </c>
      <c r="V1313" s="4">
        <v>0</v>
      </c>
      <c r="W1313" s="4"/>
      <c r="X1313" s="28" t="str">
        <f t="shared" si="119"/>
        <v>CHOOSE FORMULA</v>
      </c>
      <c r="Y1313" s="4"/>
      <c r="Z1313" s="4">
        <v>6080</v>
      </c>
    </row>
    <row r="1314" spans="1:26">
      <c r="A1314" s="1" t="s">
        <v>6</v>
      </c>
      <c r="B1314" s="1" t="s">
        <v>552</v>
      </c>
      <c r="C1314" s="1" t="s">
        <v>451</v>
      </c>
      <c r="D1314" s="1" t="s">
        <v>307</v>
      </c>
      <c r="E1314" s="1" t="s">
        <v>8</v>
      </c>
      <c r="F1314" s="1" t="s">
        <v>308</v>
      </c>
      <c r="G1314" s="4">
        <v>9260</v>
      </c>
      <c r="H1314" s="4">
        <v>0</v>
      </c>
      <c r="I1314" s="4">
        <v>9260</v>
      </c>
      <c r="J1314" s="4">
        <v>53.3</v>
      </c>
      <c r="K1314" s="4">
        <v>8522.94</v>
      </c>
      <c r="L1314" s="4">
        <v>417.88</v>
      </c>
      <c r="M1314" s="4">
        <v>949.84</v>
      </c>
      <c r="N1314" s="24">
        <f>IF(AND(B1314="60",C1314="32"),(J1314/'FD Date'!$B$4*'FD Date'!$B$6+K1314),(J1314/Date!$B$4*Date!$B$6+K1314))</f>
        <v>8789.44</v>
      </c>
      <c r="O1314" s="24">
        <f t="shared" si="115"/>
        <v>106.6</v>
      </c>
      <c r="P1314" s="24">
        <f>K1314/Date!$B$2*Date!$B$3+K1314</f>
        <v>12784.41</v>
      </c>
      <c r="Q1314" s="24">
        <f>J1314*Date!$B$3+K1314</f>
        <v>8736.1400000000012</v>
      </c>
      <c r="R1314" s="24">
        <f t="shared" si="116"/>
        <v>19372.617329376855</v>
      </c>
      <c r="S1314" s="24">
        <f>J1314/2*Date!$B$7+K1314</f>
        <v>8736.1400000000012</v>
      </c>
      <c r="T1314" s="24">
        <f t="shared" si="117"/>
        <v>9260</v>
      </c>
      <c r="U1314" s="24">
        <f t="shared" si="118"/>
        <v>8522.94</v>
      </c>
      <c r="V1314" s="4">
        <v>0</v>
      </c>
      <c r="W1314" s="4"/>
      <c r="X1314" s="28" t="str">
        <f t="shared" si="119"/>
        <v>CHOOSE FORMULA</v>
      </c>
      <c r="Y1314" s="4"/>
      <c r="Z1314" s="4">
        <v>9560</v>
      </c>
    </row>
    <row r="1315" spans="1:26">
      <c r="A1315" s="1" t="s">
        <v>6</v>
      </c>
      <c r="B1315" s="1" t="s">
        <v>552</v>
      </c>
      <c r="C1315" s="1" t="s">
        <v>451</v>
      </c>
      <c r="D1315" s="1" t="s">
        <v>313</v>
      </c>
      <c r="E1315" s="1" t="s">
        <v>8</v>
      </c>
      <c r="F1315" s="1" t="s">
        <v>314</v>
      </c>
      <c r="G1315" s="4">
        <v>0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24">
        <f>IF(AND(B1315="60",C1315="32"),(J1315/'FD Date'!$B$4*'FD Date'!$B$6+K1315),(J1315/Date!$B$4*Date!$B$6+K1315))</f>
        <v>0</v>
      </c>
      <c r="O1315" s="24">
        <f t="shared" si="115"/>
        <v>0</v>
      </c>
      <c r="P1315" s="24">
        <f>K1315/Date!$B$2*Date!$B$3+K1315</f>
        <v>0</v>
      </c>
      <c r="Q1315" s="24">
        <f>J1315*Date!$B$3+K1315</f>
        <v>0</v>
      </c>
      <c r="R1315" s="24">
        <f t="shared" si="116"/>
        <v>0</v>
      </c>
      <c r="S1315" s="24">
        <f>J1315/2*Date!$B$7+K1315</f>
        <v>0</v>
      </c>
      <c r="T1315" s="24">
        <f t="shared" si="117"/>
        <v>0</v>
      </c>
      <c r="U1315" s="24">
        <f t="shared" si="118"/>
        <v>0</v>
      </c>
      <c r="V1315" s="4">
        <v>0</v>
      </c>
      <c r="W1315" s="4"/>
      <c r="X1315" s="28" t="str">
        <f t="shared" si="119"/>
        <v>CHOOSE FORMULA</v>
      </c>
      <c r="Y1315" s="4"/>
      <c r="Z1315" s="4">
        <v>0</v>
      </c>
    </row>
    <row r="1316" spans="1:26">
      <c r="A1316" s="1" t="s">
        <v>6</v>
      </c>
      <c r="B1316" s="1" t="s">
        <v>552</v>
      </c>
      <c r="C1316" s="1" t="s">
        <v>451</v>
      </c>
      <c r="D1316" s="1" t="s">
        <v>410</v>
      </c>
      <c r="E1316" s="1" t="s">
        <v>8</v>
      </c>
      <c r="F1316" s="1" t="s">
        <v>411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  <c r="N1316" s="24">
        <f>IF(AND(B1316="60",C1316="32"),(J1316/'FD Date'!$B$4*'FD Date'!$B$6+K1316),(J1316/Date!$B$4*Date!$B$6+K1316))</f>
        <v>0</v>
      </c>
      <c r="O1316" s="24">
        <f t="shared" si="115"/>
        <v>0</v>
      </c>
      <c r="P1316" s="24">
        <f>K1316/Date!$B$2*Date!$B$3+K1316</f>
        <v>0</v>
      </c>
      <c r="Q1316" s="24">
        <f>J1316*Date!$B$3+K1316</f>
        <v>0</v>
      </c>
      <c r="R1316" s="24">
        <f t="shared" si="116"/>
        <v>0</v>
      </c>
      <c r="S1316" s="24">
        <f>J1316/2*Date!$B$7+K1316</f>
        <v>0</v>
      </c>
      <c r="T1316" s="24">
        <f t="shared" si="117"/>
        <v>0</v>
      </c>
      <c r="U1316" s="24">
        <f t="shared" si="118"/>
        <v>0</v>
      </c>
      <c r="V1316" s="4">
        <v>0</v>
      </c>
      <c r="W1316" s="4"/>
      <c r="X1316" s="28" t="str">
        <f t="shared" si="119"/>
        <v>CHOOSE FORMULA</v>
      </c>
      <c r="Y1316" s="4"/>
      <c r="Z1316" s="4">
        <v>0</v>
      </c>
    </row>
    <row r="1317" spans="1:26">
      <c r="A1317" s="1" t="s">
        <v>6</v>
      </c>
      <c r="B1317" s="1" t="s">
        <v>552</v>
      </c>
      <c r="C1317" s="1" t="s">
        <v>451</v>
      </c>
      <c r="D1317" s="1" t="s">
        <v>417</v>
      </c>
      <c r="E1317" s="1" t="s">
        <v>13</v>
      </c>
      <c r="F1317" s="1" t="s">
        <v>419</v>
      </c>
      <c r="G1317" s="4">
        <v>7050</v>
      </c>
      <c r="H1317" s="4">
        <v>0</v>
      </c>
      <c r="I1317" s="4">
        <v>7050</v>
      </c>
      <c r="J1317" s="4">
        <v>0</v>
      </c>
      <c r="K1317" s="4">
        <v>7604.3</v>
      </c>
      <c r="L1317" s="4">
        <v>0</v>
      </c>
      <c r="M1317" s="4">
        <v>0</v>
      </c>
      <c r="N1317" s="24">
        <f>IF(AND(B1317="60",C1317="32"),(J1317/'FD Date'!$B$4*'FD Date'!$B$6+K1317),(J1317/Date!$B$4*Date!$B$6+K1317))</f>
        <v>7604.3</v>
      </c>
      <c r="O1317" s="24">
        <f t="shared" si="115"/>
        <v>0</v>
      </c>
      <c r="P1317" s="24">
        <f>K1317/Date!$B$2*Date!$B$3+K1317</f>
        <v>11406.45</v>
      </c>
      <c r="Q1317" s="24">
        <f>J1317*Date!$B$3+K1317</f>
        <v>7604.3</v>
      </c>
      <c r="R1317" s="24">
        <f t="shared" si="116"/>
        <v>0</v>
      </c>
      <c r="S1317" s="24">
        <f>J1317/2*Date!$B$7+K1317</f>
        <v>7604.3</v>
      </c>
      <c r="T1317" s="24">
        <f t="shared" si="117"/>
        <v>7050</v>
      </c>
      <c r="U1317" s="24">
        <f t="shared" si="118"/>
        <v>7604.3</v>
      </c>
      <c r="V1317" s="4">
        <v>0</v>
      </c>
      <c r="W1317" s="4"/>
      <c r="X1317" s="28" t="str">
        <f t="shared" si="119"/>
        <v>CHOOSE FORMULA</v>
      </c>
      <c r="Y1317" s="4"/>
      <c r="Z1317" s="4">
        <v>7050</v>
      </c>
    </row>
    <row r="1318" spans="1:26">
      <c r="A1318" s="1" t="s">
        <v>6</v>
      </c>
      <c r="B1318" s="1" t="s">
        <v>552</v>
      </c>
      <c r="C1318" s="1" t="s">
        <v>451</v>
      </c>
      <c r="D1318" s="1" t="s">
        <v>385</v>
      </c>
      <c r="E1318" s="1" t="s">
        <v>8</v>
      </c>
      <c r="F1318" s="1" t="s">
        <v>386</v>
      </c>
      <c r="G1318" s="4">
        <v>0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  <c r="N1318" s="24">
        <f>IF(AND(B1318="60",C1318="32"),(J1318/'FD Date'!$B$4*'FD Date'!$B$6+K1318),(J1318/Date!$B$4*Date!$B$6+K1318))</f>
        <v>0</v>
      </c>
      <c r="O1318" s="24">
        <f t="shared" si="115"/>
        <v>0</v>
      </c>
      <c r="P1318" s="24">
        <f>K1318/Date!$B$2*Date!$B$3+K1318</f>
        <v>0</v>
      </c>
      <c r="Q1318" s="24">
        <f>J1318*Date!$B$3+K1318</f>
        <v>0</v>
      </c>
      <c r="R1318" s="24">
        <f t="shared" si="116"/>
        <v>0</v>
      </c>
      <c r="S1318" s="24">
        <f>J1318/2*Date!$B$7+K1318</f>
        <v>0</v>
      </c>
      <c r="T1318" s="24">
        <f t="shared" si="117"/>
        <v>0</v>
      </c>
      <c r="U1318" s="24">
        <f t="shared" si="118"/>
        <v>0</v>
      </c>
      <c r="V1318" s="4">
        <v>0</v>
      </c>
      <c r="W1318" s="4"/>
      <c r="X1318" s="28" t="str">
        <f t="shared" si="119"/>
        <v>CHOOSE FORMULA</v>
      </c>
      <c r="Y1318" s="4"/>
      <c r="Z1318" s="4">
        <v>0</v>
      </c>
    </row>
    <row r="1319" spans="1:26">
      <c r="A1319" s="1" t="s">
        <v>6</v>
      </c>
      <c r="B1319" s="1" t="s">
        <v>552</v>
      </c>
      <c r="C1319" s="1" t="s">
        <v>451</v>
      </c>
      <c r="D1319" s="1" t="s">
        <v>497</v>
      </c>
      <c r="E1319" s="1" t="s">
        <v>8</v>
      </c>
      <c r="F1319" s="1" t="s">
        <v>498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24">
        <f>IF(AND(B1319="60",C1319="32"),(J1319/'FD Date'!$B$4*'FD Date'!$B$6+K1319),(J1319/Date!$B$4*Date!$B$6+K1319))</f>
        <v>0</v>
      </c>
      <c r="O1319" s="24">
        <f t="shared" ref="O1319:O1382" si="120">J1319*2</f>
        <v>0</v>
      </c>
      <c r="P1319" s="24">
        <f>K1319/Date!$B$2*Date!$B$3+K1319</f>
        <v>0</v>
      </c>
      <c r="Q1319" s="24">
        <f>J1319*Date!$B$3+K1319</f>
        <v>0</v>
      </c>
      <c r="R1319" s="24">
        <f t="shared" ref="R1319:R1382" si="121">IF(OR(L1319=0,M1319=0),0,K1319/(L1319/M1319))</f>
        <v>0</v>
      </c>
      <c r="S1319" s="24">
        <f>J1319/2*Date!$B$7+K1319</f>
        <v>0</v>
      </c>
      <c r="T1319" s="24">
        <f t="shared" ref="T1319:T1382" si="122">I1319</f>
        <v>0</v>
      </c>
      <c r="U1319" s="24">
        <f t="shared" ref="U1319:U1382" si="123">K1319</f>
        <v>0</v>
      </c>
      <c r="V1319" s="4">
        <v>0</v>
      </c>
      <c r="W1319" s="4"/>
      <c r="X1319" s="28" t="str">
        <f t="shared" ref="X1319:X1382" si="124">IF($W1319=1,($N1319+$V1319),IF($W1319=2,($O1319+$V1319), IF($W1319=3,($P1319+$V1319), IF($W1319=4,($Q1319+$V1319), IF($W1319=5,($R1319+$V1319), IF($W1319=6,($S1319+$V1319), IF($W1319=7,($T1319+$V1319), IF($W1319=8,($U1319+$V1319),"CHOOSE FORMULA"))))))))</f>
        <v>CHOOSE FORMULA</v>
      </c>
      <c r="Y1319" s="4"/>
      <c r="Z1319" s="4">
        <v>0</v>
      </c>
    </row>
    <row r="1320" spans="1:26">
      <c r="A1320" s="1" t="s">
        <v>6</v>
      </c>
      <c r="B1320" s="1" t="s">
        <v>552</v>
      </c>
      <c r="C1320" s="1" t="s">
        <v>451</v>
      </c>
      <c r="D1320" s="1" t="s">
        <v>473</v>
      </c>
      <c r="E1320" s="1" t="s">
        <v>8</v>
      </c>
      <c r="F1320" s="1" t="s">
        <v>474</v>
      </c>
      <c r="G1320" s="4">
        <v>0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  <c r="N1320" s="24">
        <f>IF(AND(B1320="60",C1320="32"),(J1320/'FD Date'!$B$4*'FD Date'!$B$6+K1320),(J1320/Date!$B$4*Date!$B$6+K1320))</f>
        <v>0</v>
      </c>
      <c r="O1320" s="24">
        <f t="shared" si="120"/>
        <v>0</v>
      </c>
      <c r="P1320" s="24">
        <f>K1320/Date!$B$2*Date!$B$3+K1320</f>
        <v>0</v>
      </c>
      <c r="Q1320" s="24">
        <f>J1320*Date!$B$3+K1320</f>
        <v>0</v>
      </c>
      <c r="R1320" s="24">
        <f t="shared" si="121"/>
        <v>0</v>
      </c>
      <c r="S1320" s="24">
        <f>J1320/2*Date!$B$7+K1320</f>
        <v>0</v>
      </c>
      <c r="T1320" s="24">
        <f t="shared" si="122"/>
        <v>0</v>
      </c>
      <c r="U1320" s="24">
        <f t="shared" si="123"/>
        <v>0</v>
      </c>
      <c r="V1320" s="4">
        <v>0</v>
      </c>
      <c r="W1320" s="4"/>
      <c r="X1320" s="28" t="str">
        <f t="shared" si="124"/>
        <v>CHOOSE FORMULA</v>
      </c>
      <c r="Y1320" s="4"/>
      <c r="Z1320" s="4">
        <v>0</v>
      </c>
    </row>
    <row r="1321" spans="1:26">
      <c r="A1321" s="1" t="s">
        <v>6</v>
      </c>
      <c r="B1321" s="1" t="s">
        <v>552</v>
      </c>
      <c r="C1321" s="1" t="s">
        <v>451</v>
      </c>
      <c r="D1321" s="1" t="s">
        <v>475</v>
      </c>
      <c r="E1321" s="1" t="s">
        <v>8</v>
      </c>
      <c r="F1321" s="1" t="s">
        <v>476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24">
        <f>IF(AND(B1321="60",C1321="32"),(J1321/'FD Date'!$B$4*'FD Date'!$B$6+K1321),(J1321/Date!$B$4*Date!$B$6+K1321))</f>
        <v>0</v>
      </c>
      <c r="O1321" s="24">
        <f t="shared" si="120"/>
        <v>0</v>
      </c>
      <c r="P1321" s="24">
        <f>K1321/Date!$B$2*Date!$B$3+K1321</f>
        <v>0</v>
      </c>
      <c r="Q1321" s="24">
        <f>J1321*Date!$B$3+K1321</f>
        <v>0</v>
      </c>
      <c r="R1321" s="24">
        <f t="shared" si="121"/>
        <v>0</v>
      </c>
      <c r="S1321" s="24">
        <f>J1321/2*Date!$B$7+K1321</f>
        <v>0</v>
      </c>
      <c r="T1321" s="24">
        <f t="shared" si="122"/>
        <v>0</v>
      </c>
      <c r="U1321" s="24">
        <f t="shared" si="123"/>
        <v>0</v>
      </c>
      <c r="V1321" s="4">
        <v>0</v>
      </c>
      <c r="W1321" s="4"/>
      <c r="X1321" s="28" t="str">
        <f t="shared" si="124"/>
        <v>CHOOSE FORMULA</v>
      </c>
      <c r="Y1321" s="4"/>
      <c r="Z1321" s="4">
        <v>0</v>
      </c>
    </row>
    <row r="1322" spans="1:26">
      <c r="A1322" s="1" t="s">
        <v>6</v>
      </c>
      <c r="B1322" s="1" t="s">
        <v>552</v>
      </c>
      <c r="C1322" s="1" t="s">
        <v>537</v>
      </c>
      <c r="D1322" s="1" t="s">
        <v>315</v>
      </c>
      <c r="E1322" s="1" t="s">
        <v>13</v>
      </c>
      <c r="F1322" s="1" t="s">
        <v>316</v>
      </c>
      <c r="G1322" s="4">
        <v>0</v>
      </c>
      <c r="H1322" s="4">
        <v>0</v>
      </c>
      <c r="I1322" s="4">
        <v>0</v>
      </c>
      <c r="J1322" s="4">
        <v>8352.24</v>
      </c>
      <c r="K1322" s="4">
        <v>46561.85</v>
      </c>
      <c r="L1322" s="4">
        <v>39271.42</v>
      </c>
      <c r="M1322" s="4">
        <v>69908.17</v>
      </c>
      <c r="N1322" s="24">
        <f>IF(AND(B1322="60",C1322="32"),(J1322/'FD Date'!$B$4*'FD Date'!$B$6+K1322),(J1322/Date!$B$4*Date!$B$6+K1322))</f>
        <v>79748.083599999998</v>
      </c>
      <c r="O1322" s="24">
        <f t="shared" si="120"/>
        <v>16704.48</v>
      </c>
      <c r="P1322" s="24">
        <f>K1322/Date!$B$2*Date!$B$3+K1322</f>
        <v>69842.774999999994</v>
      </c>
      <c r="Q1322" s="24">
        <f>J1322*Date!$B$3+K1322</f>
        <v>79970.81</v>
      </c>
      <c r="R1322" s="24">
        <f t="shared" si="121"/>
        <v>82886.071481869003</v>
      </c>
      <c r="S1322" s="24">
        <f>J1322/2*Date!$B$7+K1322</f>
        <v>79970.81</v>
      </c>
      <c r="T1322" s="24">
        <f t="shared" si="122"/>
        <v>0</v>
      </c>
      <c r="U1322" s="24">
        <f t="shared" si="123"/>
        <v>46561.85</v>
      </c>
      <c r="V1322" s="4">
        <v>0</v>
      </c>
      <c r="W1322" s="4"/>
      <c r="X1322" s="28" t="str">
        <f t="shared" si="124"/>
        <v>CHOOSE FORMULA</v>
      </c>
      <c r="Y1322" s="4"/>
      <c r="Z1322" s="4">
        <v>38210</v>
      </c>
    </row>
    <row r="1323" spans="1:26">
      <c r="A1323" s="1" t="s">
        <v>6</v>
      </c>
      <c r="B1323" s="1" t="s">
        <v>552</v>
      </c>
      <c r="C1323" s="1" t="s">
        <v>537</v>
      </c>
      <c r="D1323" s="1" t="s">
        <v>315</v>
      </c>
      <c r="E1323" s="1" t="s">
        <v>15</v>
      </c>
      <c r="F1323" s="1" t="s">
        <v>317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15450.06</v>
      </c>
      <c r="M1323" s="4">
        <v>15450.06</v>
      </c>
      <c r="N1323" s="24">
        <f>IF(AND(B1323="60",C1323="32"),(J1323/'FD Date'!$B$4*'FD Date'!$B$6+K1323),(J1323/Date!$B$4*Date!$B$6+K1323))</f>
        <v>0</v>
      </c>
      <c r="O1323" s="24">
        <f t="shared" si="120"/>
        <v>0</v>
      </c>
      <c r="P1323" s="24">
        <f>K1323/Date!$B$2*Date!$B$3+K1323</f>
        <v>0</v>
      </c>
      <c r="Q1323" s="24">
        <f>J1323*Date!$B$3+K1323</f>
        <v>0</v>
      </c>
      <c r="R1323" s="24">
        <f t="shared" si="121"/>
        <v>0</v>
      </c>
      <c r="S1323" s="24">
        <f>J1323/2*Date!$B$7+K1323</f>
        <v>0</v>
      </c>
      <c r="T1323" s="24">
        <f t="shared" si="122"/>
        <v>0</v>
      </c>
      <c r="U1323" s="24">
        <f t="shared" si="123"/>
        <v>0</v>
      </c>
      <c r="V1323" s="4">
        <v>0</v>
      </c>
      <c r="W1323" s="4"/>
      <c r="X1323" s="28" t="str">
        <f t="shared" si="124"/>
        <v>CHOOSE FORMULA</v>
      </c>
      <c r="Y1323" s="4"/>
      <c r="Z1323" s="4">
        <v>0</v>
      </c>
    </row>
    <row r="1324" spans="1:26">
      <c r="A1324" s="1" t="s">
        <v>6</v>
      </c>
      <c r="B1324" s="1" t="s">
        <v>552</v>
      </c>
      <c r="C1324" s="1" t="s">
        <v>537</v>
      </c>
      <c r="D1324" s="1" t="s">
        <v>318</v>
      </c>
      <c r="E1324" s="1" t="s">
        <v>8</v>
      </c>
      <c r="F1324" s="1" t="s">
        <v>319</v>
      </c>
      <c r="G1324" s="4">
        <v>4871940</v>
      </c>
      <c r="H1324" s="4">
        <v>0</v>
      </c>
      <c r="I1324" s="4">
        <v>4871940</v>
      </c>
      <c r="J1324" s="4">
        <v>493003.99</v>
      </c>
      <c r="K1324" s="4">
        <v>3149930.45</v>
      </c>
      <c r="L1324" s="4">
        <v>2806669.33</v>
      </c>
      <c r="M1324" s="4">
        <v>4631537.29</v>
      </c>
      <c r="N1324" s="24">
        <f>IF(AND(B1324="60",C1324="32"),(J1324/'FD Date'!$B$4*'FD Date'!$B$6+K1324),(J1324/Date!$B$4*Date!$B$6+K1324))</f>
        <v>5108799.6369333332</v>
      </c>
      <c r="O1324" s="24">
        <f t="shared" si="120"/>
        <v>986007.98</v>
      </c>
      <c r="P1324" s="24">
        <f>K1324/Date!$B$2*Date!$B$3+K1324</f>
        <v>4724895.6750000007</v>
      </c>
      <c r="Q1324" s="24">
        <f>J1324*Date!$B$3+K1324</f>
        <v>5121946.41</v>
      </c>
      <c r="R1324" s="24">
        <f t="shared" si="121"/>
        <v>5197983.3121565059</v>
      </c>
      <c r="S1324" s="24">
        <f>J1324/2*Date!$B$7+K1324</f>
        <v>5121946.41</v>
      </c>
      <c r="T1324" s="24">
        <f t="shared" si="122"/>
        <v>4871940</v>
      </c>
      <c r="U1324" s="24">
        <f t="shared" si="123"/>
        <v>3149930.45</v>
      </c>
      <c r="V1324" s="4">
        <v>0</v>
      </c>
      <c r="W1324" s="4"/>
      <c r="X1324" s="28" t="str">
        <f t="shared" si="124"/>
        <v>CHOOSE FORMULA</v>
      </c>
      <c r="Y1324" s="4"/>
      <c r="Z1324" s="4">
        <v>4808791</v>
      </c>
    </row>
    <row r="1325" spans="1:26">
      <c r="A1325" s="1" t="s">
        <v>6</v>
      </c>
      <c r="B1325" s="1" t="s">
        <v>552</v>
      </c>
      <c r="C1325" s="1" t="s">
        <v>537</v>
      </c>
      <c r="D1325" s="1" t="s">
        <v>318</v>
      </c>
      <c r="E1325" s="1" t="s">
        <v>80</v>
      </c>
      <c r="F1325" s="1" t="s">
        <v>322</v>
      </c>
      <c r="G1325" s="4">
        <v>143430</v>
      </c>
      <c r="H1325" s="4">
        <v>0</v>
      </c>
      <c r="I1325" s="4">
        <v>143430</v>
      </c>
      <c r="J1325" s="4">
        <v>12994.24</v>
      </c>
      <c r="K1325" s="4">
        <v>99497.5</v>
      </c>
      <c r="L1325" s="4">
        <v>90482.15</v>
      </c>
      <c r="M1325" s="4">
        <v>145824.17000000001</v>
      </c>
      <c r="N1325" s="24">
        <f>IF(AND(B1325="60",C1325="32"),(J1325/'FD Date'!$B$4*'FD Date'!$B$6+K1325),(J1325/Date!$B$4*Date!$B$6+K1325))</f>
        <v>151127.94693333333</v>
      </c>
      <c r="O1325" s="24">
        <f t="shared" si="120"/>
        <v>25988.48</v>
      </c>
      <c r="P1325" s="24">
        <f>K1325/Date!$B$2*Date!$B$3+K1325</f>
        <v>149246.25</v>
      </c>
      <c r="Q1325" s="24">
        <f>J1325*Date!$B$3+K1325</f>
        <v>151474.46</v>
      </c>
      <c r="R1325" s="24">
        <f t="shared" si="121"/>
        <v>160353.62062655453</v>
      </c>
      <c r="S1325" s="24">
        <f>J1325/2*Date!$B$7+K1325</f>
        <v>151474.46</v>
      </c>
      <c r="T1325" s="24">
        <f t="shared" si="122"/>
        <v>143430</v>
      </c>
      <c r="U1325" s="24">
        <f t="shared" si="123"/>
        <v>99497.5</v>
      </c>
      <c r="V1325" s="4">
        <v>0</v>
      </c>
      <c r="W1325" s="4"/>
      <c r="X1325" s="28" t="str">
        <f t="shared" si="124"/>
        <v>CHOOSE FORMULA</v>
      </c>
      <c r="Y1325" s="4"/>
      <c r="Z1325" s="4">
        <v>183485</v>
      </c>
    </row>
    <row r="1326" spans="1:26">
      <c r="A1326" s="1" t="s">
        <v>6</v>
      </c>
      <c r="B1326" s="1" t="s">
        <v>552</v>
      </c>
      <c r="C1326" s="1" t="s">
        <v>537</v>
      </c>
      <c r="D1326" s="1" t="s">
        <v>318</v>
      </c>
      <c r="E1326" s="1" t="s">
        <v>82</v>
      </c>
      <c r="F1326" s="1" t="s">
        <v>523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64.28</v>
      </c>
      <c r="M1326" s="4">
        <v>64.28</v>
      </c>
      <c r="N1326" s="24">
        <f>IF(AND(B1326="60",C1326="32"),(J1326/'FD Date'!$B$4*'FD Date'!$B$6+K1326),(J1326/Date!$B$4*Date!$B$6+K1326))</f>
        <v>0</v>
      </c>
      <c r="O1326" s="24">
        <f t="shared" si="120"/>
        <v>0</v>
      </c>
      <c r="P1326" s="24">
        <f>K1326/Date!$B$2*Date!$B$3+K1326</f>
        <v>0</v>
      </c>
      <c r="Q1326" s="24">
        <f>J1326*Date!$B$3+K1326</f>
        <v>0</v>
      </c>
      <c r="R1326" s="24">
        <f t="shared" si="121"/>
        <v>0</v>
      </c>
      <c r="S1326" s="24">
        <f>J1326/2*Date!$B$7+K1326</f>
        <v>0</v>
      </c>
      <c r="T1326" s="24">
        <f t="shared" si="122"/>
        <v>0</v>
      </c>
      <c r="U1326" s="24">
        <f t="shared" si="123"/>
        <v>0</v>
      </c>
      <c r="V1326" s="4">
        <v>0</v>
      </c>
      <c r="W1326" s="4"/>
      <c r="X1326" s="28" t="str">
        <f t="shared" si="124"/>
        <v>CHOOSE FORMULA</v>
      </c>
      <c r="Y1326" s="4"/>
      <c r="Z1326" s="4">
        <v>0</v>
      </c>
    </row>
    <row r="1327" spans="1:26">
      <c r="A1327" s="1" t="s">
        <v>6</v>
      </c>
      <c r="B1327" s="1" t="s">
        <v>552</v>
      </c>
      <c r="C1327" s="1" t="s">
        <v>537</v>
      </c>
      <c r="D1327" s="1" t="s">
        <v>318</v>
      </c>
      <c r="E1327" s="1" t="s">
        <v>84</v>
      </c>
      <c r="F1327" s="1" t="s">
        <v>517</v>
      </c>
      <c r="G1327" s="4">
        <v>32000</v>
      </c>
      <c r="H1327" s="4">
        <v>0</v>
      </c>
      <c r="I1327" s="4">
        <v>32000</v>
      </c>
      <c r="J1327" s="4">
        <v>7935</v>
      </c>
      <c r="K1327" s="4">
        <v>35781.83</v>
      </c>
      <c r="L1327" s="4">
        <v>28459.5</v>
      </c>
      <c r="M1327" s="4">
        <v>63755.4</v>
      </c>
      <c r="N1327" s="24">
        <f>IF(AND(B1327="60",C1327="32"),(J1327/'FD Date'!$B$4*'FD Date'!$B$6+K1327),(J1327/Date!$B$4*Date!$B$6+K1327))</f>
        <v>67310.23000000001</v>
      </c>
      <c r="O1327" s="24">
        <f t="shared" si="120"/>
        <v>15870</v>
      </c>
      <c r="P1327" s="24">
        <f>K1327/Date!$B$2*Date!$B$3+K1327</f>
        <v>53672.745000000003</v>
      </c>
      <c r="Q1327" s="24">
        <f>J1327*Date!$B$3+K1327</f>
        <v>67521.83</v>
      </c>
      <c r="R1327" s="24">
        <f t="shared" si="121"/>
        <v>80158.99381162705</v>
      </c>
      <c r="S1327" s="24">
        <f>J1327/2*Date!$B$7+K1327</f>
        <v>67521.83</v>
      </c>
      <c r="T1327" s="24">
        <f t="shared" si="122"/>
        <v>32000</v>
      </c>
      <c r="U1327" s="24">
        <f t="shared" si="123"/>
        <v>35781.83</v>
      </c>
      <c r="V1327" s="4">
        <v>0</v>
      </c>
      <c r="W1327" s="4"/>
      <c r="X1327" s="28" t="str">
        <f t="shared" si="124"/>
        <v>CHOOSE FORMULA</v>
      </c>
      <c r="Y1327" s="4"/>
      <c r="Z1327" s="4">
        <v>46828</v>
      </c>
    </row>
    <row r="1328" spans="1:26">
      <c r="A1328" s="1" t="s">
        <v>6</v>
      </c>
      <c r="B1328" s="1" t="s">
        <v>552</v>
      </c>
      <c r="C1328" s="1" t="s">
        <v>537</v>
      </c>
      <c r="D1328" s="1" t="s">
        <v>318</v>
      </c>
      <c r="E1328" s="1" t="s">
        <v>323</v>
      </c>
      <c r="F1328" s="1" t="s">
        <v>324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  <c r="N1328" s="24">
        <f>IF(AND(B1328="60",C1328="32"),(J1328/'FD Date'!$B$4*'FD Date'!$B$6+K1328),(J1328/Date!$B$4*Date!$B$6+K1328))</f>
        <v>0</v>
      </c>
      <c r="O1328" s="24">
        <f t="shared" si="120"/>
        <v>0</v>
      </c>
      <c r="P1328" s="24">
        <f>K1328/Date!$B$2*Date!$B$3+K1328</f>
        <v>0</v>
      </c>
      <c r="Q1328" s="24">
        <f>J1328*Date!$B$3+K1328</f>
        <v>0</v>
      </c>
      <c r="R1328" s="24">
        <f t="shared" si="121"/>
        <v>0</v>
      </c>
      <c r="S1328" s="24">
        <f>J1328/2*Date!$B$7+K1328</f>
        <v>0</v>
      </c>
      <c r="T1328" s="24">
        <f t="shared" si="122"/>
        <v>0</v>
      </c>
      <c r="U1328" s="24">
        <f t="shared" si="123"/>
        <v>0</v>
      </c>
      <c r="V1328" s="4">
        <v>0</v>
      </c>
      <c r="W1328" s="4"/>
      <c r="X1328" s="28" t="str">
        <f t="shared" si="124"/>
        <v>CHOOSE FORMULA</v>
      </c>
      <c r="Y1328" s="4"/>
      <c r="Z1328" s="4">
        <v>0</v>
      </c>
    </row>
    <row r="1329" spans="1:26">
      <c r="A1329" s="1" t="s">
        <v>6</v>
      </c>
      <c r="B1329" s="1" t="s">
        <v>552</v>
      </c>
      <c r="C1329" s="1" t="s">
        <v>537</v>
      </c>
      <c r="D1329" s="1" t="s">
        <v>318</v>
      </c>
      <c r="E1329" s="1" t="s">
        <v>524</v>
      </c>
      <c r="F1329" s="1" t="s">
        <v>525</v>
      </c>
      <c r="G1329" s="4">
        <v>15000</v>
      </c>
      <c r="H1329" s="4">
        <v>0</v>
      </c>
      <c r="I1329" s="4">
        <v>15000</v>
      </c>
      <c r="J1329" s="4">
        <v>1200</v>
      </c>
      <c r="K1329" s="4">
        <v>8533.33</v>
      </c>
      <c r="L1329" s="4">
        <v>8500</v>
      </c>
      <c r="M1329" s="4">
        <v>13966.67</v>
      </c>
      <c r="N1329" s="24">
        <f>IF(AND(B1329="60",C1329="32"),(J1329/'FD Date'!$B$4*'FD Date'!$B$6+K1329),(J1329/Date!$B$4*Date!$B$6+K1329))</f>
        <v>13301.33</v>
      </c>
      <c r="O1329" s="24">
        <f t="shared" si="120"/>
        <v>2400</v>
      </c>
      <c r="P1329" s="24">
        <f>K1329/Date!$B$2*Date!$B$3+K1329</f>
        <v>12799.994999999999</v>
      </c>
      <c r="Q1329" s="24">
        <f>J1329*Date!$B$3+K1329</f>
        <v>13333.33</v>
      </c>
      <c r="R1329" s="24">
        <f t="shared" si="121"/>
        <v>14021.435777776471</v>
      </c>
      <c r="S1329" s="24">
        <f>J1329/2*Date!$B$7+K1329</f>
        <v>13333.33</v>
      </c>
      <c r="T1329" s="24">
        <f t="shared" si="122"/>
        <v>15000</v>
      </c>
      <c r="U1329" s="24">
        <f t="shared" si="123"/>
        <v>8533.33</v>
      </c>
      <c r="V1329" s="4">
        <v>0</v>
      </c>
      <c r="W1329" s="4"/>
      <c r="X1329" s="28" t="str">
        <f t="shared" si="124"/>
        <v>CHOOSE FORMULA</v>
      </c>
      <c r="Y1329" s="4"/>
      <c r="Z1329" s="4">
        <v>15539</v>
      </c>
    </row>
    <row r="1330" spans="1:26">
      <c r="A1330" s="1" t="s">
        <v>6</v>
      </c>
      <c r="B1330" s="1" t="s">
        <v>552</v>
      </c>
      <c r="C1330" s="1" t="s">
        <v>537</v>
      </c>
      <c r="D1330" s="1" t="s">
        <v>318</v>
      </c>
      <c r="E1330" s="1" t="s">
        <v>325</v>
      </c>
      <c r="F1330" s="1" t="s">
        <v>326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  <c r="N1330" s="24">
        <f>IF(AND(B1330="60",C1330="32"),(J1330/'FD Date'!$B$4*'FD Date'!$B$6+K1330),(J1330/Date!$B$4*Date!$B$6+K1330))</f>
        <v>0</v>
      </c>
      <c r="O1330" s="24">
        <f t="shared" si="120"/>
        <v>0</v>
      </c>
      <c r="P1330" s="24">
        <f>K1330/Date!$B$2*Date!$B$3+K1330</f>
        <v>0</v>
      </c>
      <c r="Q1330" s="24">
        <f>J1330*Date!$B$3+K1330</f>
        <v>0</v>
      </c>
      <c r="R1330" s="24">
        <f t="shared" si="121"/>
        <v>0</v>
      </c>
      <c r="S1330" s="24">
        <f>J1330/2*Date!$B$7+K1330</f>
        <v>0</v>
      </c>
      <c r="T1330" s="24">
        <f t="shared" si="122"/>
        <v>0</v>
      </c>
      <c r="U1330" s="24">
        <f t="shared" si="123"/>
        <v>0</v>
      </c>
      <c r="V1330" s="4">
        <v>0</v>
      </c>
      <c r="W1330" s="4"/>
      <c r="X1330" s="28" t="str">
        <f t="shared" si="124"/>
        <v>CHOOSE FORMULA</v>
      </c>
      <c r="Y1330" s="4"/>
      <c r="Z1330" s="4">
        <v>0</v>
      </c>
    </row>
    <row r="1331" spans="1:26">
      <c r="A1331" s="1" t="s">
        <v>6</v>
      </c>
      <c r="B1331" s="1" t="s">
        <v>552</v>
      </c>
      <c r="C1331" s="1" t="s">
        <v>537</v>
      </c>
      <c r="D1331" s="1" t="s">
        <v>327</v>
      </c>
      <c r="E1331" s="1" t="s">
        <v>8</v>
      </c>
      <c r="F1331" s="1" t="s">
        <v>328</v>
      </c>
      <c r="G1331" s="4">
        <v>41780</v>
      </c>
      <c r="H1331" s="4">
        <v>0</v>
      </c>
      <c r="I1331" s="4">
        <v>41780</v>
      </c>
      <c r="J1331" s="4">
        <v>0</v>
      </c>
      <c r="K1331" s="4">
        <v>179.17</v>
      </c>
      <c r="L1331" s="4">
        <v>0</v>
      </c>
      <c r="M1331" s="4">
        <v>38535</v>
      </c>
      <c r="N1331" s="24">
        <f>IF(AND(B1331="60",C1331="32"),(J1331/'FD Date'!$B$4*'FD Date'!$B$6+K1331),(J1331/Date!$B$4*Date!$B$6+K1331))</f>
        <v>179.17</v>
      </c>
      <c r="O1331" s="24">
        <f t="shared" si="120"/>
        <v>0</v>
      </c>
      <c r="P1331" s="24">
        <f>K1331/Date!$B$2*Date!$B$3+K1331</f>
        <v>268.755</v>
      </c>
      <c r="Q1331" s="24">
        <f>J1331*Date!$B$3+K1331</f>
        <v>179.17</v>
      </c>
      <c r="R1331" s="24">
        <f t="shared" si="121"/>
        <v>0</v>
      </c>
      <c r="S1331" s="24">
        <f>J1331/2*Date!$B$7+K1331</f>
        <v>179.17</v>
      </c>
      <c r="T1331" s="24">
        <f t="shared" si="122"/>
        <v>41780</v>
      </c>
      <c r="U1331" s="24">
        <f t="shared" si="123"/>
        <v>179.17</v>
      </c>
      <c r="V1331" s="4">
        <v>0</v>
      </c>
      <c r="W1331" s="4"/>
      <c r="X1331" s="28" t="str">
        <f t="shared" si="124"/>
        <v>CHOOSE FORMULA</v>
      </c>
      <c r="Y1331" s="4"/>
      <c r="Z1331" s="4">
        <v>41780</v>
      </c>
    </row>
    <row r="1332" spans="1:26">
      <c r="A1332" s="1" t="s">
        <v>6</v>
      </c>
      <c r="B1332" s="1" t="s">
        <v>552</v>
      </c>
      <c r="C1332" s="1" t="s">
        <v>537</v>
      </c>
      <c r="D1332" s="1" t="s">
        <v>329</v>
      </c>
      <c r="E1332" s="1" t="s">
        <v>8</v>
      </c>
      <c r="F1332" s="1" t="s">
        <v>330</v>
      </c>
      <c r="G1332" s="4">
        <v>348000</v>
      </c>
      <c r="H1332" s="4">
        <v>0</v>
      </c>
      <c r="I1332" s="4">
        <v>348000</v>
      </c>
      <c r="J1332" s="4">
        <v>38160.54</v>
      </c>
      <c r="K1332" s="4">
        <v>396384.3</v>
      </c>
      <c r="L1332" s="4">
        <v>371114.04</v>
      </c>
      <c r="M1332" s="4">
        <v>548964.94999999995</v>
      </c>
      <c r="N1332" s="24">
        <f>IF(AND(B1332="60",C1332="32"),(J1332/'FD Date'!$B$4*'FD Date'!$B$6+K1332),(J1332/Date!$B$4*Date!$B$6+K1332))</f>
        <v>548008.8456</v>
      </c>
      <c r="O1332" s="24">
        <f t="shared" si="120"/>
        <v>76321.08</v>
      </c>
      <c r="P1332" s="24">
        <f>K1332/Date!$B$2*Date!$B$3+K1332</f>
        <v>594576.44999999995</v>
      </c>
      <c r="Q1332" s="24">
        <f>J1332*Date!$B$3+K1332</f>
        <v>549026.46</v>
      </c>
      <c r="R1332" s="24">
        <f t="shared" si="121"/>
        <v>586345.60802465188</v>
      </c>
      <c r="S1332" s="24">
        <f>J1332/2*Date!$B$7+K1332</f>
        <v>549026.46</v>
      </c>
      <c r="T1332" s="24">
        <f t="shared" si="122"/>
        <v>348000</v>
      </c>
      <c r="U1332" s="24">
        <f t="shared" si="123"/>
        <v>396384.3</v>
      </c>
      <c r="V1332" s="4">
        <v>0</v>
      </c>
      <c r="W1332" s="4"/>
      <c r="X1332" s="28" t="str">
        <f t="shared" si="124"/>
        <v>CHOOSE FORMULA</v>
      </c>
      <c r="Y1332" s="4"/>
      <c r="Z1332" s="4">
        <v>503713</v>
      </c>
    </row>
    <row r="1333" spans="1:26">
      <c r="A1333" s="1" t="s">
        <v>6</v>
      </c>
      <c r="B1333" s="1" t="s">
        <v>552</v>
      </c>
      <c r="C1333" s="1" t="s">
        <v>537</v>
      </c>
      <c r="D1333" s="1" t="s">
        <v>329</v>
      </c>
      <c r="E1333" s="1" t="s">
        <v>13</v>
      </c>
      <c r="F1333" s="1" t="s">
        <v>531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  <c r="N1333" s="24">
        <f>IF(AND(B1333="60",C1333="32"),(J1333/'FD Date'!$B$4*'FD Date'!$B$6+K1333),(J1333/Date!$B$4*Date!$B$6+K1333))</f>
        <v>0</v>
      </c>
      <c r="O1333" s="24">
        <f t="shared" si="120"/>
        <v>0</v>
      </c>
      <c r="P1333" s="24">
        <f>K1333/Date!$B$2*Date!$B$3+K1333</f>
        <v>0</v>
      </c>
      <c r="Q1333" s="24">
        <f>J1333*Date!$B$3+K1333</f>
        <v>0</v>
      </c>
      <c r="R1333" s="24">
        <f t="shared" si="121"/>
        <v>0</v>
      </c>
      <c r="S1333" s="24">
        <f>J1333/2*Date!$B$7+K1333</f>
        <v>0</v>
      </c>
      <c r="T1333" s="24">
        <f t="shared" si="122"/>
        <v>0</v>
      </c>
      <c r="U1333" s="24">
        <f t="shared" si="123"/>
        <v>0</v>
      </c>
      <c r="V1333" s="4">
        <v>0</v>
      </c>
      <c r="W1333" s="4"/>
      <c r="X1333" s="28" t="str">
        <f t="shared" si="124"/>
        <v>CHOOSE FORMULA</v>
      </c>
      <c r="Y1333" s="4"/>
      <c r="Z1333" s="4">
        <v>0</v>
      </c>
    </row>
    <row r="1334" spans="1:26">
      <c r="A1334" s="1" t="s">
        <v>6</v>
      </c>
      <c r="B1334" s="1" t="s">
        <v>552</v>
      </c>
      <c r="C1334" s="1" t="s">
        <v>537</v>
      </c>
      <c r="D1334" s="1" t="s">
        <v>331</v>
      </c>
      <c r="E1334" s="1" t="s">
        <v>84</v>
      </c>
      <c r="F1334" s="1" t="s">
        <v>333</v>
      </c>
      <c r="G1334" s="4">
        <v>7120</v>
      </c>
      <c r="H1334" s="4">
        <v>0</v>
      </c>
      <c r="I1334" s="4">
        <v>7120</v>
      </c>
      <c r="J1334" s="4">
        <v>653.76</v>
      </c>
      <c r="K1334" s="4">
        <v>4969.97</v>
      </c>
      <c r="L1334" s="4">
        <v>5243.54</v>
      </c>
      <c r="M1334" s="4">
        <v>8106.81</v>
      </c>
      <c r="N1334" s="24">
        <f>IF(AND(B1334="60",C1334="32"),(J1334/'FD Date'!$B$4*'FD Date'!$B$6+K1334),(J1334/Date!$B$4*Date!$B$6+K1334))</f>
        <v>7567.5763999999999</v>
      </c>
      <c r="O1334" s="24">
        <f t="shared" si="120"/>
        <v>1307.52</v>
      </c>
      <c r="P1334" s="24">
        <f>K1334/Date!$B$2*Date!$B$3+K1334</f>
        <v>7454.9549999999999</v>
      </c>
      <c r="Q1334" s="24">
        <f>J1334*Date!$B$3+K1334</f>
        <v>7585.01</v>
      </c>
      <c r="R1334" s="24">
        <f t="shared" si="121"/>
        <v>7683.8552763400312</v>
      </c>
      <c r="S1334" s="24">
        <f>J1334/2*Date!$B$7+K1334</f>
        <v>7585.01</v>
      </c>
      <c r="T1334" s="24">
        <f t="shared" si="122"/>
        <v>7120</v>
      </c>
      <c r="U1334" s="24">
        <f t="shared" si="123"/>
        <v>4969.97</v>
      </c>
      <c r="V1334" s="4">
        <v>0</v>
      </c>
      <c r="W1334" s="4"/>
      <c r="X1334" s="28" t="str">
        <f t="shared" si="124"/>
        <v>CHOOSE FORMULA</v>
      </c>
      <c r="Y1334" s="4"/>
      <c r="Z1334" s="4">
        <v>7744</v>
      </c>
    </row>
    <row r="1335" spans="1:26">
      <c r="A1335" s="1" t="s">
        <v>6</v>
      </c>
      <c r="B1335" s="1" t="s">
        <v>552</v>
      </c>
      <c r="C1335" s="1" t="s">
        <v>537</v>
      </c>
      <c r="D1335" s="1" t="s">
        <v>331</v>
      </c>
      <c r="E1335" s="1" t="s">
        <v>334</v>
      </c>
      <c r="F1335" s="1" t="s">
        <v>335</v>
      </c>
      <c r="G1335" s="4">
        <v>24240</v>
      </c>
      <c r="H1335" s="4">
        <v>0</v>
      </c>
      <c r="I1335" s="4">
        <v>24240</v>
      </c>
      <c r="J1335" s="4">
        <v>2158.92</v>
      </c>
      <c r="K1335" s="4">
        <v>16000.33</v>
      </c>
      <c r="L1335" s="4">
        <v>13537.91</v>
      </c>
      <c r="M1335" s="4">
        <v>21909.68</v>
      </c>
      <c r="N1335" s="24">
        <f>IF(AND(B1335="60",C1335="32"),(J1335/'FD Date'!$B$4*'FD Date'!$B$6+K1335),(J1335/Date!$B$4*Date!$B$6+K1335))</f>
        <v>24578.4388</v>
      </c>
      <c r="O1335" s="24">
        <f t="shared" si="120"/>
        <v>4317.84</v>
      </c>
      <c r="P1335" s="24">
        <f>K1335/Date!$B$2*Date!$B$3+K1335</f>
        <v>24000.494999999999</v>
      </c>
      <c r="Q1335" s="24">
        <f>J1335*Date!$B$3+K1335</f>
        <v>24636.010000000002</v>
      </c>
      <c r="R1335" s="24">
        <f t="shared" si="121"/>
        <v>25894.847151029961</v>
      </c>
      <c r="S1335" s="24">
        <f>J1335/2*Date!$B$7+K1335</f>
        <v>24636.010000000002</v>
      </c>
      <c r="T1335" s="24">
        <f t="shared" si="122"/>
        <v>24240</v>
      </c>
      <c r="U1335" s="24">
        <f t="shared" si="123"/>
        <v>16000.33</v>
      </c>
      <c r="V1335" s="4">
        <v>0</v>
      </c>
      <c r="W1335" s="4"/>
      <c r="X1335" s="28" t="str">
        <f t="shared" si="124"/>
        <v>CHOOSE FORMULA</v>
      </c>
      <c r="Y1335" s="4"/>
      <c r="Z1335" s="4">
        <v>24752</v>
      </c>
    </row>
    <row r="1336" spans="1:26">
      <c r="A1336" s="1" t="s">
        <v>6</v>
      </c>
      <c r="B1336" s="1" t="s">
        <v>552</v>
      </c>
      <c r="C1336" s="1" t="s">
        <v>537</v>
      </c>
      <c r="D1336" s="1" t="s">
        <v>331</v>
      </c>
      <c r="E1336" s="1" t="s">
        <v>336</v>
      </c>
      <c r="F1336" s="1" t="s">
        <v>337</v>
      </c>
      <c r="G1336" s="4">
        <v>457460</v>
      </c>
      <c r="H1336" s="4">
        <v>0</v>
      </c>
      <c r="I1336" s="4">
        <v>457460</v>
      </c>
      <c r="J1336" s="4">
        <v>48611.24</v>
      </c>
      <c r="K1336" s="4">
        <v>355920.53</v>
      </c>
      <c r="L1336" s="4">
        <v>267257.7</v>
      </c>
      <c r="M1336" s="4">
        <v>428266.05</v>
      </c>
      <c r="N1336" s="24">
        <f>IF(AND(B1336="60",C1336="32"),(J1336/'FD Date'!$B$4*'FD Date'!$B$6+K1336),(J1336/Date!$B$4*Date!$B$6+K1336))</f>
        <v>549069.1902666667</v>
      </c>
      <c r="O1336" s="24">
        <f t="shared" si="120"/>
        <v>97222.48</v>
      </c>
      <c r="P1336" s="24">
        <f>K1336/Date!$B$2*Date!$B$3+K1336</f>
        <v>533880.79500000004</v>
      </c>
      <c r="Q1336" s="24">
        <f>J1336*Date!$B$3+K1336</f>
        <v>550365.49</v>
      </c>
      <c r="R1336" s="24">
        <f t="shared" si="121"/>
        <v>570343.45314281504</v>
      </c>
      <c r="S1336" s="24">
        <f>J1336/2*Date!$B$7+K1336</f>
        <v>550365.49</v>
      </c>
      <c r="T1336" s="24">
        <f t="shared" si="122"/>
        <v>457460</v>
      </c>
      <c r="U1336" s="24">
        <f t="shared" si="123"/>
        <v>355920.53</v>
      </c>
      <c r="V1336" s="4">
        <v>0</v>
      </c>
      <c r="W1336" s="4"/>
      <c r="X1336" s="28" t="str">
        <f t="shared" si="124"/>
        <v>CHOOSE FORMULA</v>
      </c>
      <c r="Y1336" s="4"/>
      <c r="Z1336" s="4">
        <v>557849</v>
      </c>
    </row>
    <row r="1337" spans="1:26">
      <c r="A1337" s="1" t="s">
        <v>6</v>
      </c>
      <c r="B1337" s="1" t="s">
        <v>552</v>
      </c>
      <c r="C1337" s="1" t="s">
        <v>537</v>
      </c>
      <c r="D1337" s="1" t="s">
        <v>331</v>
      </c>
      <c r="E1337" s="1" t="s">
        <v>338</v>
      </c>
      <c r="F1337" s="1" t="s">
        <v>339</v>
      </c>
      <c r="G1337" s="4">
        <v>35500</v>
      </c>
      <c r="H1337" s="4">
        <v>0</v>
      </c>
      <c r="I1337" s="4">
        <v>35500</v>
      </c>
      <c r="J1337" s="4">
        <v>665</v>
      </c>
      <c r="K1337" s="4">
        <v>10289.99</v>
      </c>
      <c r="L1337" s="4">
        <v>34769.94</v>
      </c>
      <c r="M1337" s="4">
        <v>51978.28</v>
      </c>
      <c r="N1337" s="24">
        <f>IF(AND(B1337="60",C1337="32"),(J1337/'FD Date'!$B$4*'FD Date'!$B$6+K1337),(J1337/Date!$B$4*Date!$B$6+K1337))</f>
        <v>12932.256666666666</v>
      </c>
      <c r="O1337" s="24">
        <f t="shared" si="120"/>
        <v>1330</v>
      </c>
      <c r="P1337" s="24">
        <f>K1337/Date!$B$2*Date!$B$3+K1337</f>
        <v>15434.985000000001</v>
      </c>
      <c r="Q1337" s="24">
        <f>J1337*Date!$B$3+K1337</f>
        <v>12949.99</v>
      </c>
      <c r="R1337" s="24">
        <f t="shared" si="121"/>
        <v>15382.712234107967</v>
      </c>
      <c r="S1337" s="24">
        <f>J1337/2*Date!$B$7+K1337</f>
        <v>12949.99</v>
      </c>
      <c r="T1337" s="24">
        <f t="shared" si="122"/>
        <v>35500</v>
      </c>
      <c r="U1337" s="24">
        <f t="shared" si="123"/>
        <v>10289.99</v>
      </c>
      <c r="V1337" s="4">
        <v>0</v>
      </c>
      <c r="W1337" s="4"/>
      <c r="X1337" s="28" t="str">
        <f t="shared" si="124"/>
        <v>CHOOSE FORMULA</v>
      </c>
      <c r="Y1337" s="4"/>
      <c r="Z1337" s="4">
        <v>9625</v>
      </c>
    </row>
    <row r="1338" spans="1:26">
      <c r="A1338" s="1" t="s">
        <v>6</v>
      </c>
      <c r="B1338" s="1" t="s">
        <v>552</v>
      </c>
      <c r="C1338" s="1" t="s">
        <v>537</v>
      </c>
      <c r="D1338" s="1" t="s">
        <v>331</v>
      </c>
      <c r="E1338" s="1" t="s">
        <v>340</v>
      </c>
      <c r="F1338" s="1" t="s">
        <v>341</v>
      </c>
      <c r="G1338" s="4">
        <v>14500</v>
      </c>
      <c r="H1338" s="4">
        <v>0</v>
      </c>
      <c r="I1338" s="4">
        <v>14500</v>
      </c>
      <c r="J1338" s="4">
        <v>1011.5</v>
      </c>
      <c r="K1338" s="4">
        <v>9237.83</v>
      </c>
      <c r="L1338" s="4">
        <v>9451.59</v>
      </c>
      <c r="M1338" s="4">
        <v>15055.26</v>
      </c>
      <c r="N1338" s="24">
        <f>IF(AND(B1338="60",C1338="32"),(J1338/'FD Date'!$B$4*'FD Date'!$B$6+K1338),(J1338/Date!$B$4*Date!$B$6+K1338))</f>
        <v>13256.856666666667</v>
      </c>
      <c r="O1338" s="24">
        <f t="shared" si="120"/>
        <v>2023</v>
      </c>
      <c r="P1338" s="24">
        <f>K1338/Date!$B$2*Date!$B$3+K1338</f>
        <v>13856.744999999999</v>
      </c>
      <c r="Q1338" s="24">
        <f>J1338*Date!$B$3+K1338</f>
        <v>13283.83</v>
      </c>
      <c r="R1338" s="24">
        <f t="shared" si="121"/>
        <v>14714.765715165384</v>
      </c>
      <c r="S1338" s="24">
        <f>J1338/2*Date!$B$7+K1338</f>
        <v>13283.83</v>
      </c>
      <c r="T1338" s="24">
        <f t="shared" si="122"/>
        <v>14500</v>
      </c>
      <c r="U1338" s="24">
        <f t="shared" si="123"/>
        <v>9237.83</v>
      </c>
      <c r="V1338" s="4">
        <v>0</v>
      </c>
      <c r="W1338" s="4"/>
      <c r="X1338" s="28" t="str">
        <f t="shared" si="124"/>
        <v>CHOOSE FORMULA</v>
      </c>
      <c r="Y1338" s="4"/>
      <c r="Z1338" s="4">
        <v>15212</v>
      </c>
    </row>
    <row r="1339" spans="1:26">
      <c r="A1339" s="1" t="s">
        <v>6</v>
      </c>
      <c r="B1339" s="1" t="s">
        <v>552</v>
      </c>
      <c r="C1339" s="1" t="s">
        <v>537</v>
      </c>
      <c r="D1339" s="1" t="s">
        <v>342</v>
      </c>
      <c r="E1339" s="1" t="s">
        <v>8</v>
      </c>
      <c r="F1339" s="1" t="s">
        <v>343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  <c r="N1339" s="24">
        <f>IF(AND(B1339="60",C1339="32"),(J1339/'FD Date'!$B$4*'FD Date'!$B$6+K1339),(J1339/Date!$B$4*Date!$B$6+K1339))</f>
        <v>0</v>
      </c>
      <c r="O1339" s="24">
        <f t="shared" si="120"/>
        <v>0</v>
      </c>
      <c r="P1339" s="24">
        <f>K1339/Date!$B$2*Date!$B$3+K1339</f>
        <v>0</v>
      </c>
      <c r="Q1339" s="24">
        <f>J1339*Date!$B$3+K1339</f>
        <v>0</v>
      </c>
      <c r="R1339" s="24">
        <f t="shared" si="121"/>
        <v>0</v>
      </c>
      <c r="S1339" s="24">
        <f>J1339/2*Date!$B$7+K1339</f>
        <v>0</v>
      </c>
      <c r="T1339" s="24">
        <f t="shared" si="122"/>
        <v>0</v>
      </c>
      <c r="U1339" s="24">
        <f t="shared" si="123"/>
        <v>0</v>
      </c>
      <c r="V1339" s="4">
        <v>0</v>
      </c>
      <c r="W1339" s="4"/>
      <c r="X1339" s="28" t="str">
        <f t="shared" si="124"/>
        <v>CHOOSE FORMULA</v>
      </c>
      <c r="Y1339" s="4"/>
      <c r="Z1339" s="4">
        <v>0</v>
      </c>
    </row>
    <row r="1340" spans="1:26">
      <c r="A1340" s="1" t="s">
        <v>6</v>
      </c>
      <c r="B1340" s="1" t="s">
        <v>552</v>
      </c>
      <c r="C1340" s="1" t="s">
        <v>537</v>
      </c>
      <c r="D1340" s="1" t="s">
        <v>342</v>
      </c>
      <c r="E1340" s="1" t="s">
        <v>13</v>
      </c>
      <c r="F1340" s="1" t="s">
        <v>344</v>
      </c>
      <c r="G1340" s="4">
        <v>888110</v>
      </c>
      <c r="H1340" s="4">
        <v>0</v>
      </c>
      <c r="I1340" s="4">
        <v>888110</v>
      </c>
      <c r="J1340" s="4">
        <v>94772.54</v>
      </c>
      <c r="K1340" s="4">
        <v>620995.85</v>
      </c>
      <c r="L1340" s="4">
        <v>460232.9</v>
      </c>
      <c r="M1340" s="4">
        <v>807146.5</v>
      </c>
      <c r="N1340" s="24">
        <f>IF(AND(B1340="60",C1340="32"),(J1340/'FD Date'!$B$4*'FD Date'!$B$6+K1340),(J1340/Date!$B$4*Date!$B$6+K1340))</f>
        <v>997558.74226666661</v>
      </c>
      <c r="O1340" s="24">
        <f t="shared" si="120"/>
        <v>189545.08</v>
      </c>
      <c r="P1340" s="24">
        <f>K1340/Date!$B$2*Date!$B$3+K1340</f>
        <v>931493.77499999991</v>
      </c>
      <c r="Q1340" s="24">
        <f>J1340*Date!$B$3+K1340</f>
        <v>1000086.01</v>
      </c>
      <c r="R1340" s="24">
        <f t="shared" si="121"/>
        <v>1089089.0825971479</v>
      </c>
      <c r="S1340" s="24">
        <f>J1340/2*Date!$B$7+K1340</f>
        <v>1000086.01</v>
      </c>
      <c r="T1340" s="24">
        <f t="shared" si="122"/>
        <v>888110</v>
      </c>
      <c r="U1340" s="24">
        <f t="shared" si="123"/>
        <v>620995.85</v>
      </c>
      <c r="V1340" s="4">
        <v>0</v>
      </c>
      <c r="W1340" s="4"/>
      <c r="X1340" s="28" t="str">
        <f t="shared" si="124"/>
        <v>CHOOSE FORMULA</v>
      </c>
      <c r="Y1340" s="4"/>
      <c r="Z1340" s="4">
        <v>982496</v>
      </c>
    </row>
    <row r="1341" spans="1:26">
      <c r="A1341" s="1" t="s">
        <v>6</v>
      </c>
      <c r="B1341" s="1" t="s">
        <v>552</v>
      </c>
      <c r="C1341" s="1" t="s">
        <v>537</v>
      </c>
      <c r="D1341" s="1" t="s">
        <v>345</v>
      </c>
      <c r="E1341" s="1" t="s">
        <v>8</v>
      </c>
      <c r="F1341" s="1" t="s">
        <v>346</v>
      </c>
      <c r="G1341" s="4">
        <v>35000</v>
      </c>
      <c r="H1341" s="4">
        <v>0</v>
      </c>
      <c r="I1341" s="4">
        <v>35000</v>
      </c>
      <c r="J1341" s="4">
        <v>0</v>
      </c>
      <c r="K1341" s="4">
        <v>2737.95</v>
      </c>
      <c r="L1341" s="4">
        <v>1370</v>
      </c>
      <c r="M1341" s="4">
        <v>22593</v>
      </c>
      <c r="N1341" s="24">
        <f>IF(AND(B1341="60",C1341="32"),(J1341/'FD Date'!$B$4*'FD Date'!$B$6+K1341),(J1341/Date!$B$4*Date!$B$6+K1341))</f>
        <v>2737.95</v>
      </c>
      <c r="O1341" s="24">
        <f t="shared" si="120"/>
        <v>0</v>
      </c>
      <c r="P1341" s="24">
        <f>K1341/Date!$B$2*Date!$B$3+K1341</f>
        <v>4106.9249999999993</v>
      </c>
      <c r="Q1341" s="24">
        <f>J1341*Date!$B$3+K1341</f>
        <v>2737.95</v>
      </c>
      <c r="R1341" s="24">
        <f t="shared" si="121"/>
        <v>45152.192956204373</v>
      </c>
      <c r="S1341" s="24">
        <f>J1341/2*Date!$B$7+K1341</f>
        <v>2737.95</v>
      </c>
      <c r="T1341" s="24">
        <f t="shared" si="122"/>
        <v>35000</v>
      </c>
      <c r="U1341" s="24">
        <f t="shared" si="123"/>
        <v>2737.95</v>
      </c>
      <c r="V1341" s="4">
        <v>0</v>
      </c>
      <c r="W1341" s="4"/>
      <c r="X1341" s="28" t="str">
        <f t="shared" si="124"/>
        <v>CHOOSE FORMULA</v>
      </c>
      <c r="Y1341" s="4"/>
      <c r="Z1341" s="4">
        <v>35000</v>
      </c>
    </row>
    <row r="1342" spans="1:26">
      <c r="A1342" s="1" t="s">
        <v>6</v>
      </c>
      <c r="B1342" s="1" t="s">
        <v>552</v>
      </c>
      <c r="C1342" s="1" t="s">
        <v>537</v>
      </c>
      <c r="D1342" s="1" t="s">
        <v>347</v>
      </c>
      <c r="E1342" s="1" t="s">
        <v>8</v>
      </c>
      <c r="F1342" s="1" t="s">
        <v>348</v>
      </c>
      <c r="G1342" s="4">
        <v>56877</v>
      </c>
      <c r="H1342" s="4">
        <v>0</v>
      </c>
      <c r="I1342" s="4">
        <v>56877</v>
      </c>
      <c r="J1342" s="4">
        <v>-122136.75</v>
      </c>
      <c r="K1342" s="4">
        <v>40579.75</v>
      </c>
      <c r="L1342" s="4">
        <v>37135.83</v>
      </c>
      <c r="M1342" s="4">
        <v>48781.55</v>
      </c>
      <c r="N1342" s="24">
        <f>IF(AND(B1342="60",C1342="32"),(J1342/'FD Date'!$B$4*'FD Date'!$B$6+K1342),(J1342/Date!$B$4*Date!$B$6+K1342))</f>
        <v>-444710.27</v>
      </c>
      <c r="O1342" s="24">
        <f t="shared" si="120"/>
        <v>-244273.5</v>
      </c>
      <c r="P1342" s="24">
        <f>K1342/Date!$B$2*Date!$B$3+K1342</f>
        <v>60869.625</v>
      </c>
      <c r="Q1342" s="24">
        <f>J1342*Date!$B$3+K1342</f>
        <v>-447967.25</v>
      </c>
      <c r="R1342" s="24">
        <f t="shared" si="121"/>
        <v>53305.476237167713</v>
      </c>
      <c r="S1342" s="24">
        <f>J1342/2*Date!$B$7+K1342</f>
        <v>-447967.25</v>
      </c>
      <c r="T1342" s="24">
        <f t="shared" si="122"/>
        <v>56877</v>
      </c>
      <c r="U1342" s="24">
        <f t="shared" si="123"/>
        <v>40579.75</v>
      </c>
      <c r="V1342" s="4">
        <v>0</v>
      </c>
      <c r="W1342" s="4"/>
      <c r="X1342" s="28" t="str">
        <f t="shared" si="124"/>
        <v>CHOOSE FORMULA</v>
      </c>
      <c r="Y1342" s="4"/>
      <c r="Z1342" s="4">
        <v>300781</v>
      </c>
    </row>
    <row r="1343" spans="1:26">
      <c r="A1343" s="1" t="s">
        <v>6</v>
      </c>
      <c r="B1343" s="1" t="s">
        <v>552</v>
      </c>
      <c r="C1343" s="1" t="s">
        <v>537</v>
      </c>
      <c r="D1343" s="1" t="s">
        <v>349</v>
      </c>
      <c r="E1343" s="1" t="s">
        <v>8</v>
      </c>
      <c r="F1343" s="1" t="s">
        <v>350</v>
      </c>
      <c r="G1343" s="4">
        <v>0</v>
      </c>
      <c r="H1343" s="4">
        <v>0</v>
      </c>
      <c r="I1343" s="4">
        <v>0</v>
      </c>
      <c r="J1343" s="4">
        <v>0</v>
      </c>
      <c r="K1343" s="4">
        <v>567</v>
      </c>
      <c r="L1343" s="4">
        <v>9216</v>
      </c>
      <c r="M1343" s="4">
        <v>16272</v>
      </c>
      <c r="N1343" s="24">
        <f>IF(AND(B1343="60",C1343="32"),(J1343/'FD Date'!$B$4*'FD Date'!$B$6+K1343),(J1343/Date!$B$4*Date!$B$6+K1343))</f>
        <v>567</v>
      </c>
      <c r="O1343" s="24">
        <f t="shared" si="120"/>
        <v>0</v>
      </c>
      <c r="P1343" s="24">
        <f>K1343/Date!$B$2*Date!$B$3+K1343</f>
        <v>850.5</v>
      </c>
      <c r="Q1343" s="24">
        <f>J1343*Date!$B$3+K1343</f>
        <v>567</v>
      </c>
      <c r="R1343" s="24">
        <f t="shared" si="121"/>
        <v>1001.109375</v>
      </c>
      <c r="S1343" s="24">
        <f>J1343/2*Date!$B$7+K1343</f>
        <v>567</v>
      </c>
      <c r="T1343" s="24">
        <f t="shared" si="122"/>
        <v>0</v>
      </c>
      <c r="U1343" s="24">
        <f t="shared" si="123"/>
        <v>567</v>
      </c>
      <c r="V1343" s="4">
        <v>0</v>
      </c>
      <c r="W1343" s="4"/>
      <c r="X1343" s="28" t="str">
        <f t="shared" si="124"/>
        <v>CHOOSE FORMULA</v>
      </c>
      <c r="Y1343" s="4"/>
      <c r="Z1343" s="4">
        <v>0</v>
      </c>
    </row>
    <row r="1344" spans="1:26">
      <c r="A1344" s="1" t="s">
        <v>6</v>
      </c>
      <c r="B1344" s="1" t="s">
        <v>552</v>
      </c>
      <c r="C1344" s="1" t="s">
        <v>537</v>
      </c>
      <c r="D1344" s="1" t="s">
        <v>351</v>
      </c>
      <c r="E1344" s="1" t="s">
        <v>8</v>
      </c>
      <c r="F1344" s="1" t="s">
        <v>352</v>
      </c>
      <c r="G1344" s="4">
        <v>75610</v>
      </c>
      <c r="H1344" s="4">
        <v>0</v>
      </c>
      <c r="I1344" s="4">
        <v>75610</v>
      </c>
      <c r="J1344" s="4">
        <v>8031.08</v>
      </c>
      <c r="K1344" s="4">
        <v>54353.55</v>
      </c>
      <c r="L1344" s="4">
        <v>48072.77</v>
      </c>
      <c r="M1344" s="4">
        <v>79476.81</v>
      </c>
      <c r="N1344" s="24">
        <f>IF(AND(B1344="60",C1344="32"),(J1344/'FD Date'!$B$4*'FD Date'!$B$6+K1344),(J1344/Date!$B$4*Date!$B$6+K1344))</f>
        <v>86263.707866666664</v>
      </c>
      <c r="O1344" s="24">
        <f t="shared" si="120"/>
        <v>16062.16</v>
      </c>
      <c r="P1344" s="24">
        <f>K1344/Date!$B$2*Date!$B$3+K1344</f>
        <v>81530.325000000012</v>
      </c>
      <c r="Q1344" s="24">
        <f>J1344*Date!$B$3+K1344</f>
        <v>86477.87</v>
      </c>
      <c r="R1344" s="24">
        <f t="shared" si="121"/>
        <v>89860.575252383001</v>
      </c>
      <c r="S1344" s="24">
        <f>J1344/2*Date!$B$7+K1344</f>
        <v>86477.87</v>
      </c>
      <c r="T1344" s="24">
        <f t="shared" si="122"/>
        <v>75610</v>
      </c>
      <c r="U1344" s="24">
        <f t="shared" si="123"/>
        <v>54353.55</v>
      </c>
      <c r="V1344" s="4">
        <v>0</v>
      </c>
      <c r="W1344" s="4"/>
      <c r="X1344" s="28" t="str">
        <f t="shared" si="124"/>
        <v>CHOOSE FORMULA</v>
      </c>
      <c r="Y1344" s="4"/>
      <c r="Z1344" s="4">
        <v>85419</v>
      </c>
    </row>
    <row r="1345" spans="1:26">
      <c r="A1345" s="1" t="s">
        <v>6</v>
      </c>
      <c r="B1345" s="1" t="s">
        <v>552</v>
      </c>
      <c r="C1345" s="1" t="s">
        <v>537</v>
      </c>
      <c r="D1345" s="1" t="s">
        <v>355</v>
      </c>
      <c r="E1345" s="1" t="s">
        <v>8</v>
      </c>
      <c r="F1345" s="1" t="s">
        <v>356</v>
      </c>
      <c r="G1345" s="4">
        <v>9250</v>
      </c>
      <c r="H1345" s="4">
        <v>0</v>
      </c>
      <c r="I1345" s="4">
        <v>9250</v>
      </c>
      <c r="J1345" s="4">
        <v>823.04</v>
      </c>
      <c r="K1345" s="4">
        <v>6268.28</v>
      </c>
      <c r="L1345" s="4">
        <v>6113.01</v>
      </c>
      <c r="M1345" s="4">
        <v>9730.0300000000007</v>
      </c>
      <c r="N1345" s="24">
        <f>IF(AND(B1345="60",C1345="32"),(J1345/'FD Date'!$B$4*'FD Date'!$B$6+K1345),(J1345/Date!$B$4*Date!$B$6+K1345))</f>
        <v>9538.4922666666662</v>
      </c>
      <c r="O1345" s="24">
        <f t="shared" si="120"/>
        <v>1646.08</v>
      </c>
      <c r="P1345" s="24">
        <f>K1345/Date!$B$2*Date!$B$3+K1345</f>
        <v>9402.42</v>
      </c>
      <c r="Q1345" s="24">
        <f>J1345*Date!$B$3+K1345</f>
        <v>9560.4399999999987</v>
      </c>
      <c r="R1345" s="24">
        <f t="shared" si="121"/>
        <v>9977.172039371766</v>
      </c>
      <c r="S1345" s="24">
        <f>J1345/2*Date!$B$7+K1345</f>
        <v>9560.4399999999987</v>
      </c>
      <c r="T1345" s="24">
        <f t="shared" si="122"/>
        <v>9250</v>
      </c>
      <c r="U1345" s="24">
        <f t="shared" si="123"/>
        <v>6268.28</v>
      </c>
      <c r="V1345" s="4">
        <v>0</v>
      </c>
      <c r="W1345" s="4"/>
      <c r="X1345" s="28" t="str">
        <f t="shared" si="124"/>
        <v>CHOOSE FORMULA</v>
      </c>
      <c r="Y1345" s="4"/>
      <c r="Z1345" s="4">
        <v>9756</v>
      </c>
    </row>
    <row r="1346" spans="1:26">
      <c r="A1346" s="1" t="s">
        <v>6</v>
      </c>
      <c r="B1346" s="1" t="s">
        <v>552</v>
      </c>
      <c r="C1346" s="1" t="s">
        <v>537</v>
      </c>
      <c r="D1346" s="1" t="s">
        <v>357</v>
      </c>
      <c r="E1346" s="1" t="s">
        <v>8</v>
      </c>
      <c r="F1346" s="1" t="s">
        <v>358</v>
      </c>
      <c r="G1346" s="4">
        <v>0</v>
      </c>
      <c r="H1346" s="4">
        <v>0</v>
      </c>
      <c r="I1346" s="4">
        <v>0</v>
      </c>
      <c r="J1346" s="4">
        <v>0</v>
      </c>
      <c r="K1346" s="4">
        <v>40</v>
      </c>
      <c r="L1346" s="4">
        <v>24</v>
      </c>
      <c r="M1346" s="4">
        <v>32</v>
      </c>
      <c r="N1346" s="24">
        <f>IF(AND(B1346="60",C1346="32"),(J1346/'FD Date'!$B$4*'FD Date'!$B$6+K1346),(J1346/Date!$B$4*Date!$B$6+K1346))</f>
        <v>40</v>
      </c>
      <c r="O1346" s="24">
        <f t="shared" si="120"/>
        <v>0</v>
      </c>
      <c r="P1346" s="24">
        <f>K1346/Date!$B$2*Date!$B$3+K1346</f>
        <v>60</v>
      </c>
      <c r="Q1346" s="24">
        <f>J1346*Date!$B$3+K1346</f>
        <v>40</v>
      </c>
      <c r="R1346" s="24">
        <f t="shared" si="121"/>
        <v>53.333333333333336</v>
      </c>
      <c r="S1346" s="24">
        <f>J1346/2*Date!$B$7+K1346</f>
        <v>40</v>
      </c>
      <c r="T1346" s="24">
        <f t="shared" si="122"/>
        <v>0</v>
      </c>
      <c r="U1346" s="24">
        <f t="shared" si="123"/>
        <v>40</v>
      </c>
      <c r="V1346" s="4">
        <v>0</v>
      </c>
      <c r="W1346" s="4"/>
      <c r="X1346" s="28" t="str">
        <f t="shared" si="124"/>
        <v>CHOOSE FORMULA</v>
      </c>
      <c r="Y1346" s="4"/>
      <c r="Z1346" s="4">
        <v>40</v>
      </c>
    </row>
    <row r="1347" spans="1:26">
      <c r="A1347" s="1" t="s">
        <v>6</v>
      </c>
      <c r="B1347" s="1" t="s">
        <v>552</v>
      </c>
      <c r="C1347" s="1" t="s">
        <v>537</v>
      </c>
      <c r="D1347" s="1" t="s">
        <v>359</v>
      </c>
      <c r="E1347" s="1" t="s">
        <v>8</v>
      </c>
      <c r="F1347" s="1" t="s">
        <v>360</v>
      </c>
      <c r="G1347" s="4">
        <v>46250</v>
      </c>
      <c r="H1347" s="4">
        <v>0</v>
      </c>
      <c r="I1347" s="4">
        <v>46250</v>
      </c>
      <c r="J1347" s="4">
        <v>0</v>
      </c>
      <c r="K1347" s="4">
        <v>0</v>
      </c>
      <c r="L1347" s="4">
        <v>42250</v>
      </c>
      <c r="M1347" s="4">
        <v>42250</v>
      </c>
      <c r="N1347" s="24">
        <f>IF(AND(B1347="60",C1347="32"),(J1347/'FD Date'!$B$4*'FD Date'!$B$6+K1347),(J1347/Date!$B$4*Date!$B$6+K1347))</f>
        <v>0</v>
      </c>
      <c r="O1347" s="24">
        <f t="shared" si="120"/>
        <v>0</v>
      </c>
      <c r="P1347" s="24">
        <f>K1347/Date!$B$2*Date!$B$3+K1347</f>
        <v>0</v>
      </c>
      <c r="Q1347" s="24">
        <f>J1347*Date!$B$3+K1347</f>
        <v>0</v>
      </c>
      <c r="R1347" s="24">
        <f t="shared" si="121"/>
        <v>0</v>
      </c>
      <c r="S1347" s="24">
        <f>J1347/2*Date!$B$7+K1347</f>
        <v>0</v>
      </c>
      <c r="T1347" s="24">
        <f t="shared" si="122"/>
        <v>46250</v>
      </c>
      <c r="U1347" s="24">
        <f t="shared" si="123"/>
        <v>0</v>
      </c>
      <c r="V1347" s="4">
        <v>0</v>
      </c>
      <c r="W1347" s="4"/>
      <c r="X1347" s="28" t="str">
        <f t="shared" si="124"/>
        <v>CHOOSE FORMULA</v>
      </c>
      <c r="Y1347" s="4"/>
      <c r="Z1347" s="4">
        <v>46250</v>
      </c>
    </row>
    <row r="1348" spans="1:26">
      <c r="A1348" s="1" t="s">
        <v>6</v>
      </c>
      <c r="B1348" s="1" t="s">
        <v>552</v>
      </c>
      <c r="C1348" s="1" t="s">
        <v>537</v>
      </c>
      <c r="D1348" s="1" t="s">
        <v>361</v>
      </c>
      <c r="E1348" s="1" t="s">
        <v>8</v>
      </c>
      <c r="F1348" s="1" t="s">
        <v>362</v>
      </c>
      <c r="G1348" s="4">
        <v>18010</v>
      </c>
      <c r="H1348" s="4">
        <v>0</v>
      </c>
      <c r="I1348" s="4">
        <v>18010</v>
      </c>
      <c r="J1348" s="4">
        <v>421.69</v>
      </c>
      <c r="K1348" s="4">
        <v>5956.3</v>
      </c>
      <c r="L1348" s="4">
        <v>7369.55</v>
      </c>
      <c r="M1348" s="4">
        <v>12228.34</v>
      </c>
      <c r="N1348" s="24">
        <f>IF(AND(B1348="60",C1348="32"),(J1348/'FD Date'!$B$4*'FD Date'!$B$6+K1348),(J1348/Date!$B$4*Date!$B$6+K1348))</f>
        <v>7631.8149333333331</v>
      </c>
      <c r="O1348" s="24">
        <f t="shared" si="120"/>
        <v>843.38</v>
      </c>
      <c r="P1348" s="24">
        <f>K1348/Date!$B$2*Date!$B$3+K1348</f>
        <v>8934.4500000000007</v>
      </c>
      <c r="Q1348" s="24">
        <f>J1348*Date!$B$3+K1348</f>
        <v>7643.06</v>
      </c>
      <c r="R1348" s="24">
        <f t="shared" si="121"/>
        <v>9883.3255140408855</v>
      </c>
      <c r="S1348" s="24">
        <f>J1348/2*Date!$B$7+K1348</f>
        <v>7643.06</v>
      </c>
      <c r="T1348" s="24">
        <f t="shared" si="122"/>
        <v>18010</v>
      </c>
      <c r="U1348" s="24">
        <f t="shared" si="123"/>
        <v>5956.3</v>
      </c>
      <c r="V1348" s="4">
        <v>0</v>
      </c>
      <c r="W1348" s="4"/>
      <c r="X1348" s="28" t="str">
        <f t="shared" si="124"/>
        <v>CHOOSE FORMULA</v>
      </c>
      <c r="Y1348" s="4"/>
      <c r="Z1348" s="4">
        <v>10000</v>
      </c>
    </row>
    <row r="1349" spans="1:26">
      <c r="A1349" s="1" t="s">
        <v>6</v>
      </c>
      <c r="B1349" s="1" t="s">
        <v>552</v>
      </c>
      <c r="C1349" s="1" t="s">
        <v>537</v>
      </c>
      <c r="D1349" s="1" t="s">
        <v>284</v>
      </c>
      <c r="E1349" s="1" t="s">
        <v>8</v>
      </c>
      <c r="F1349" s="1" t="s">
        <v>285</v>
      </c>
      <c r="G1349" s="4">
        <v>0</v>
      </c>
      <c r="H1349" s="4">
        <v>0</v>
      </c>
      <c r="I1349" s="4">
        <v>0</v>
      </c>
      <c r="J1349" s="4">
        <v>0</v>
      </c>
      <c r="K1349" s="4">
        <v>165</v>
      </c>
      <c r="L1349" s="4">
        <v>0</v>
      </c>
      <c r="M1349" s="4">
        <v>0</v>
      </c>
      <c r="N1349" s="24">
        <f>IF(AND(B1349="60",C1349="32"),(J1349/'FD Date'!$B$4*'FD Date'!$B$6+K1349),(J1349/Date!$B$4*Date!$B$6+K1349))</f>
        <v>165</v>
      </c>
      <c r="O1349" s="24">
        <f t="shared" si="120"/>
        <v>0</v>
      </c>
      <c r="P1349" s="24">
        <f>K1349/Date!$B$2*Date!$B$3+K1349</f>
        <v>247.5</v>
      </c>
      <c r="Q1349" s="24">
        <f>J1349*Date!$B$3+K1349</f>
        <v>165</v>
      </c>
      <c r="R1349" s="24">
        <f t="shared" si="121"/>
        <v>0</v>
      </c>
      <c r="S1349" s="24">
        <f>J1349/2*Date!$B$7+K1349</f>
        <v>165</v>
      </c>
      <c r="T1349" s="24">
        <f t="shared" si="122"/>
        <v>0</v>
      </c>
      <c r="U1349" s="24">
        <f t="shared" si="123"/>
        <v>165</v>
      </c>
      <c r="V1349" s="4">
        <v>0</v>
      </c>
      <c r="W1349" s="4"/>
      <c r="X1349" s="28" t="str">
        <f t="shared" si="124"/>
        <v>CHOOSE FORMULA</v>
      </c>
      <c r="Y1349" s="4"/>
      <c r="Z1349" s="4">
        <v>0</v>
      </c>
    </row>
    <row r="1350" spans="1:26">
      <c r="A1350" s="1" t="s">
        <v>6</v>
      </c>
      <c r="B1350" s="1" t="s">
        <v>552</v>
      </c>
      <c r="C1350" s="1" t="s">
        <v>537</v>
      </c>
      <c r="D1350" s="1" t="s">
        <v>286</v>
      </c>
      <c r="E1350" s="1" t="s">
        <v>8</v>
      </c>
      <c r="F1350" s="1" t="s">
        <v>287</v>
      </c>
      <c r="G1350" s="4">
        <v>2200</v>
      </c>
      <c r="H1350" s="4">
        <v>0</v>
      </c>
      <c r="I1350" s="4">
        <v>2200</v>
      </c>
      <c r="J1350" s="4">
        <v>199</v>
      </c>
      <c r="K1350" s="4">
        <v>731.04</v>
      </c>
      <c r="L1350" s="4">
        <v>799.01</v>
      </c>
      <c r="M1350" s="4">
        <v>1109.03</v>
      </c>
      <c r="N1350" s="24">
        <f>IF(AND(B1350="60",C1350="32"),(J1350/'FD Date'!$B$4*'FD Date'!$B$6+K1350),(J1350/Date!$B$4*Date!$B$6+K1350))</f>
        <v>1521.7333333333331</v>
      </c>
      <c r="O1350" s="24">
        <f t="shared" si="120"/>
        <v>398</v>
      </c>
      <c r="P1350" s="24">
        <f>K1350/Date!$B$2*Date!$B$3+K1350</f>
        <v>1096.56</v>
      </c>
      <c r="Q1350" s="24">
        <f>J1350*Date!$B$3+K1350</f>
        <v>1527.04</v>
      </c>
      <c r="R1350" s="24">
        <f t="shared" si="121"/>
        <v>1014.6872895207819</v>
      </c>
      <c r="S1350" s="24">
        <f>J1350/2*Date!$B$7+K1350</f>
        <v>1527.04</v>
      </c>
      <c r="T1350" s="24">
        <f t="shared" si="122"/>
        <v>2200</v>
      </c>
      <c r="U1350" s="24">
        <f t="shared" si="123"/>
        <v>731.04</v>
      </c>
      <c r="V1350" s="4">
        <v>0</v>
      </c>
      <c r="W1350" s="4"/>
      <c r="X1350" s="28" t="str">
        <f t="shared" si="124"/>
        <v>CHOOSE FORMULA</v>
      </c>
      <c r="Y1350" s="4"/>
      <c r="Z1350" s="4">
        <v>2200</v>
      </c>
    </row>
    <row r="1351" spans="1:26">
      <c r="A1351" s="1" t="s">
        <v>6</v>
      </c>
      <c r="B1351" s="1" t="s">
        <v>552</v>
      </c>
      <c r="C1351" s="1" t="s">
        <v>537</v>
      </c>
      <c r="D1351" s="1" t="s">
        <v>363</v>
      </c>
      <c r="E1351" s="1" t="s">
        <v>8</v>
      </c>
      <c r="F1351" s="1" t="s">
        <v>364</v>
      </c>
      <c r="G1351" s="4">
        <v>94770</v>
      </c>
      <c r="H1351" s="4">
        <v>0</v>
      </c>
      <c r="I1351" s="4">
        <v>94770</v>
      </c>
      <c r="J1351" s="4">
        <v>8141.71</v>
      </c>
      <c r="K1351" s="4">
        <v>38127.120000000003</v>
      </c>
      <c r="L1351" s="4">
        <v>24385.94</v>
      </c>
      <c r="M1351" s="4">
        <v>94539.21</v>
      </c>
      <c r="N1351" s="24">
        <f>IF(AND(B1351="60",C1351="32"),(J1351/'FD Date'!$B$4*'FD Date'!$B$6+K1351),(J1351/Date!$B$4*Date!$B$6+K1351))</f>
        <v>70476.847733333329</v>
      </c>
      <c r="O1351" s="24">
        <f t="shared" si="120"/>
        <v>16283.42</v>
      </c>
      <c r="P1351" s="24">
        <f>K1351/Date!$B$2*Date!$B$3+K1351</f>
        <v>57190.680000000008</v>
      </c>
      <c r="Q1351" s="24">
        <f>J1351*Date!$B$3+K1351</f>
        <v>70693.960000000006</v>
      </c>
      <c r="R1351" s="24">
        <f t="shared" si="121"/>
        <v>147810.90269127212</v>
      </c>
      <c r="S1351" s="24">
        <f>J1351/2*Date!$B$7+K1351</f>
        <v>70693.960000000006</v>
      </c>
      <c r="T1351" s="24">
        <f t="shared" si="122"/>
        <v>94770</v>
      </c>
      <c r="U1351" s="24">
        <f t="shared" si="123"/>
        <v>38127.120000000003</v>
      </c>
      <c r="V1351" s="4">
        <v>0</v>
      </c>
      <c r="W1351" s="4"/>
      <c r="X1351" s="28" t="str">
        <f t="shared" si="124"/>
        <v>CHOOSE FORMULA</v>
      </c>
      <c r="Y1351" s="4"/>
      <c r="Z1351" s="4">
        <v>94770</v>
      </c>
    </row>
    <row r="1352" spans="1:26">
      <c r="A1352" s="1" t="s">
        <v>6</v>
      </c>
      <c r="B1352" s="1" t="s">
        <v>552</v>
      </c>
      <c r="C1352" s="1" t="s">
        <v>537</v>
      </c>
      <c r="D1352" s="1" t="s">
        <v>365</v>
      </c>
      <c r="E1352" s="1" t="s">
        <v>8</v>
      </c>
      <c r="F1352" s="1" t="s">
        <v>366</v>
      </c>
      <c r="G1352" s="4">
        <v>51700</v>
      </c>
      <c r="H1352" s="4">
        <v>0</v>
      </c>
      <c r="I1352" s="4">
        <v>51700</v>
      </c>
      <c r="J1352" s="4">
        <v>7197.79</v>
      </c>
      <c r="K1352" s="4">
        <v>48661.599999999999</v>
      </c>
      <c r="L1352" s="4">
        <v>25918.69</v>
      </c>
      <c r="M1352" s="4">
        <v>46089.17</v>
      </c>
      <c r="N1352" s="24">
        <f>IF(AND(B1352="60",C1352="32"),(J1352/'FD Date'!$B$4*'FD Date'!$B$6+K1352),(J1352/Date!$B$4*Date!$B$6+K1352))</f>
        <v>77260.818933333328</v>
      </c>
      <c r="O1352" s="24">
        <f t="shared" si="120"/>
        <v>14395.58</v>
      </c>
      <c r="P1352" s="24">
        <f>K1352/Date!$B$2*Date!$B$3+K1352</f>
        <v>72992.399999999994</v>
      </c>
      <c r="Q1352" s="24">
        <f>J1352*Date!$B$3+K1352</f>
        <v>77452.759999999995</v>
      </c>
      <c r="R1352" s="24">
        <f t="shared" si="121"/>
        <v>86531.099946486487</v>
      </c>
      <c r="S1352" s="24">
        <f>J1352/2*Date!$B$7+K1352</f>
        <v>77452.759999999995</v>
      </c>
      <c r="T1352" s="24">
        <f t="shared" si="122"/>
        <v>51700</v>
      </c>
      <c r="U1352" s="24">
        <f t="shared" si="123"/>
        <v>48661.599999999999</v>
      </c>
      <c r="V1352" s="4">
        <v>0</v>
      </c>
      <c r="W1352" s="4"/>
      <c r="X1352" s="28" t="str">
        <f t="shared" si="124"/>
        <v>CHOOSE FORMULA</v>
      </c>
      <c r="Y1352" s="4"/>
      <c r="Z1352" s="4">
        <v>62261</v>
      </c>
    </row>
    <row r="1353" spans="1:26">
      <c r="A1353" s="1" t="s">
        <v>6</v>
      </c>
      <c r="B1353" s="1" t="s">
        <v>552</v>
      </c>
      <c r="C1353" s="1" t="s">
        <v>537</v>
      </c>
      <c r="D1353" s="1" t="s">
        <v>367</v>
      </c>
      <c r="E1353" s="1" t="s">
        <v>8</v>
      </c>
      <c r="F1353" s="1" t="s">
        <v>368</v>
      </c>
      <c r="G1353" s="4">
        <v>127030</v>
      </c>
      <c r="H1353" s="4">
        <v>0</v>
      </c>
      <c r="I1353" s="4">
        <v>127030</v>
      </c>
      <c r="J1353" s="4">
        <v>35893.56</v>
      </c>
      <c r="K1353" s="4">
        <v>72114.52</v>
      </c>
      <c r="L1353" s="4">
        <v>78776.259999999995</v>
      </c>
      <c r="M1353" s="4">
        <v>96758.97</v>
      </c>
      <c r="N1353" s="24">
        <f>IF(AND(B1353="60",C1353="32"),(J1353/'FD Date'!$B$4*'FD Date'!$B$6+K1353),(J1353/Date!$B$4*Date!$B$6+K1353))</f>
        <v>214731.59839999996</v>
      </c>
      <c r="O1353" s="24">
        <f t="shared" si="120"/>
        <v>71787.12</v>
      </c>
      <c r="P1353" s="24">
        <f>K1353/Date!$B$2*Date!$B$3+K1353</f>
        <v>108171.78</v>
      </c>
      <c r="Q1353" s="24">
        <f>J1353*Date!$B$3+K1353</f>
        <v>215688.76</v>
      </c>
      <c r="R1353" s="24">
        <f t="shared" si="121"/>
        <v>88576.516291131367</v>
      </c>
      <c r="S1353" s="24">
        <f>J1353/2*Date!$B$7+K1353</f>
        <v>215688.76</v>
      </c>
      <c r="T1353" s="24">
        <f t="shared" si="122"/>
        <v>127030</v>
      </c>
      <c r="U1353" s="24">
        <f t="shared" si="123"/>
        <v>72114.52</v>
      </c>
      <c r="V1353" s="4">
        <v>0</v>
      </c>
      <c r="W1353" s="4"/>
      <c r="X1353" s="28" t="str">
        <f t="shared" si="124"/>
        <v>CHOOSE FORMULA</v>
      </c>
      <c r="Y1353" s="4"/>
      <c r="Z1353" s="4">
        <v>87030</v>
      </c>
    </row>
    <row r="1354" spans="1:26">
      <c r="A1354" s="1" t="s">
        <v>6</v>
      </c>
      <c r="B1354" s="1" t="s">
        <v>552</v>
      </c>
      <c r="C1354" s="1" t="s">
        <v>537</v>
      </c>
      <c r="D1354" s="1" t="s">
        <v>436</v>
      </c>
      <c r="E1354" s="1" t="s">
        <v>8</v>
      </c>
      <c r="F1354" s="1" t="s">
        <v>437</v>
      </c>
      <c r="G1354" s="4">
        <v>325</v>
      </c>
      <c r="H1354" s="4">
        <v>0</v>
      </c>
      <c r="I1354" s="4">
        <v>325</v>
      </c>
      <c r="J1354" s="4">
        <v>0</v>
      </c>
      <c r="K1354" s="4">
        <v>0</v>
      </c>
      <c r="L1354" s="4">
        <v>0</v>
      </c>
      <c r="M1354" s="4">
        <v>0</v>
      </c>
      <c r="N1354" s="24">
        <f>IF(AND(B1354="60",C1354="32"),(J1354/'FD Date'!$B$4*'FD Date'!$B$6+K1354),(J1354/Date!$B$4*Date!$B$6+K1354))</f>
        <v>0</v>
      </c>
      <c r="O1354" s="24">
        <f t="shared" si="120"/>
        <v>0</v>
      </c>
      <c r="P1354" s="24">
        <f>K1354/Date!$B$2*Date!$B$3+K1354</f>
        <v>0</v>
      </c>
      <c r="Q1354" s="24">
        <f>J1354*Date!$B$3+K1354</f>
        <v>0</v>
      </c>
      <c r="R1354" s="24">
        <f t="shared" si="121"/>
        <v>0</v>
      </c>
      <c r="S1354" s="24">
        <f>J1354/2*Date!$B$7+K1354</f>
        <v>0</v>
      </c>
      <c r="T1354" s="24">
        <f t="shared" si="122"/>
        <v>325</v>
      </c>
      <c r="U1354" s="24">
        <f t="shared" si="123"/>
        <v>0</v>
      </c>
      <c r="V1354" s="4">
        <v>0</v>
      </c>
      <c r="W1354" s="4"/>
      <c r="X1354" s="28" t="str">
        <f t="shared" si="124"/>
        <v>CHOOSE FORMULA</v>
      </c>
      <c r="Y1354" s="4"/>
      <c r="Z1354" s="4">
        <v>175</v>
      </c>
    </row>
    <row r="1355" spans="1:26">
      <c r="A1355" s="1" t="s">
        <v>6</v>
      </c>
      <c r="B1355" s="1" t="s">
        <v>552</v>
      </c>
      <c r="C1355" s="1" t="s">
        <v>537</v>
      </c>
      <c r="D1355" s="1" t="s">
        <v>470</v>
      </c>
      <c r="E1355" s="1" t="s">
        <v>8</v>
      </c>
      <c r="F1355" s="1" t="s">
        <v>471</v>
      </c>
      <c r="G1355" s="4">
        <v>5000</v>
      </c>
      <c r="H1355" s="4">
        <v>0</v>
      </c>
      <c r="I1355" s="4">
        <v>5000</v>
      </c>
      <c r="J1355" s="4">
        <v>1289.5999999999999</v>
      </c>
      <c r="K1355" s="4">
        <v>8071.35</v>
      </c>
      <c r="L1355" s="4">
        <v>5467.29</v>
      </c>
      <c r="M1355" s="4">
        <v>7637.8</v>
      </c>
      <c r="N1355" s="24">
        <f>IF(AND(B1355="60",C1355="32"),(J1355/'FD Date'!$B$4*'FD Date'!$B$6+K1355),(J1355/Date!$B$4*Date!$B$6+K1355))</f>
        <v>13195.360666666667</v>
      </c>
      <c r="O1355" s="24">
        <f t="shared" si="120"/>
        <v>2579.1999999999998</v>
      </c>
      <c r="P1355" s="24">
        <f>K1355/Date!$B$2*Date!$B$3+K1355</f>
        <v>12107.025000000001</v>
      </c>
      <c r="Q1355" s="24">
        <f>J1355*Date!$B$3+K1355</f>
        <v>13229.75</v>
      </c>
      <c r="R1355" s="24">
        <f t="shared" si="121"/>
        <v>11275.669852888726</v>
      </c>
      <c r="S1355" s="24">
        <f>J1355/2*Date!$B$7+K1355</f>
        <v>13229.75</v>
      </c>
      <c r="T1355" s="24">
        <f t="shared" si="122"/>
        <v>5000</v>
      </c>
      <c r="U1355" s="24">
        <f t="shared" si="123"/>
        <v>8071.35</v>
      </c>
      <c r="V1355" s="4">
        <v>0</v>
      </c>
      <c r="W1355" s="4"/>
      <c r="X1355" s="28" t="str">
        <f t="shared" si="124"/>
        <v>CHOOSE FORMULA</v>
      </c>
      <c r="Y1355" s="4"/>
      <c r="Z1355" s="4">
        <v>8500</v>
      </c>
    </row>
    <row r="1356" spans="1:26">
      <c r="A1356" s="1" t="s">
        <v>6</v>
      </c>
      <c r="B1356" s="1" t="s">
        <v>552</v>
      </c>
      <c r="C1356" s="1" t="s">
        <v>537</v>
      </c>
      <c r="D1356" s="1" t="s">
        <v>288</v>
      </c>
      <c r="E1356" s="1" t="s">
        <v>8</v>
      </c>
      <c r="F1356" s="1" t="s">
        <v>289</v>
      </c>
      <c r="G1356" s="4">
        <v>6000</v>
      </c>
      <c r="H1356" s="4">
        <v>0</v>
      </c>
      <c r="I1356" s="4">
        <v>6000</v>
      </c>
      <c r="J1356" s="4">
        <v>0</v>
      </c>
      <c r="K1356" s="4">
        <v>0</v>
      </c>
      <c r="L1356" s="4">
        <v>4661.96</v>
      </c>
      <c r="M1356" s="4">
        <v>5234.8999999999996</v>
      </c>
      <c r="N1356" s="24">
        <f>IF(AND(B1356="60",C1356="32"),(J1356/'FD Date'!$B$4*'FD Date'!$B$6+K1356),(J1356/Date!$B$4*Date!$B$6+K1356))</f>
        <v>0</v>
      </c>
      <c r="O1356" s="24">
        <f t="shared" si="120"/>
        <v>0</v>
      </c>
      <c r="P1356" s="24">
        <f>K1356/Date!$B$2*Date!$B$3+K1356</f>
        <v>0</v>
      </c>
      <c r="Q1356" s="24">
        <f>J1356*Date!$B$3+K1356</f>
        <v>0</v>
      </c>
      <c r="R1356" s="24">
        <f t="shared" si="121"/>
        <v>0</v>
      </c>
      <c r="S1356" s="24">
        <f>J1356/2*Date!$B$7+K1356</f>
        <v>0</v>
      </c>
      <c r="T1356" s="24">
        <f t="shared" si="122"/>
        <v>6000</v>
      </c>
      <c r="U1356" s="24">
        <f t="shared" si="123"/>
        <v>0</v>
      </c>
      <c r="V1356" s="4">
        <v>0</v>
      </c>
      <c r="W1356" s="4"/>
      <c r="X1356" s="28" t="str">
        <f t="shared" si="124"/>
        <v>CHOOSE FORMULA</v>
      </c>
      <c r="Y1356" s="4"/>
      <c r="Z1356" s="4">
        <v>6000</v>
      </c>
    </row>
    <row r="1357" spans="1:26">
      <c r="A1357" s="1" t="s">
        <v>6</v>
      </c>
      <c r="B1357" s="1" t="s">
        <v>552</v>
      </c>
      <c r="C1357" s="1" t="s">
        <v>537</v>
      </c>
      <c r="D1357" s="1" t="s">
        <v>557</v>
      </c>
      <c r="E1357" s="1" t="s">
        <v>8</v>
      </c>
      <c r="F1357" s="1" t="s">
        <v>558</v>
      </c>
      <c r="G1357" s="4">
        <v>96500</v>
      </c>
      <c r="H1357" s="4">
        <v>0</v>
      </c>
      <c r="I1357" s="4">
        <v>96500</v>
      </c>
      <c r="J1357" s="4">
        <v>6021.21</v>
      </c>
      <c r="K1357" s="4">
        <v>69886.81</v>
      </c>
      <c r="L1357" s="4">
        <v>45727.94</v>
      </c>
      <c r="M1357" s="4">
        <v>94486.27</v>
      </c>
      <c r="N1357" s="24">
        <f>IF(AND(B1357="60",C1357="32"),(J1357/'FD Date'!$B$4*'FD Date'!$B$6+K1357),(J1357/Date!$B$4*Date!$B$6+K1357))</f>
        <v>93811.084399999992</v>
      </c>
      <c r="O1357" s="24">
        <f t="shared" si="120"/>
        <v>12042.42</v>
      </c>
      <c r="P1357" s="24">
        <f>K1357/Date!$B$2*Date!$B$3+K1357</f>
        <v>104830.215</v>
      </c>
      <c r="Q1357" s="24">
        <f>J1357*Date!$B$3+K1357</f>
        <v>93971.65</v>
      </c>
      <c r="R1357" s="24">
        <f t="shared" si="121"/>
        <v>144405.01800646825</v>
      </c>
      <c r="S1357" s="24">
        <f>J1357/2*Date!$B$7+K1357</f>
        <v>93971.65</v>
      </c>
      <c r="T1357" s="24">
        <f t="shared" si="122"/>
        <v>96500</v>
      </c>
      <c r="U1357" s="24">
        <f t="shared" si="123"/>
        <v>69886.81</v>
      </c>
      <c r="V1357" s="4">
        <v>0</v>
      </c>
      <c r="W1357" s="4"/>
      <c r="X1357" s="28" t="str">
        <f t="shared" si="124"/>
        <v>CHOOSE FORMULA</v>
      </c>
      <c r="Y1357" s="4"/>
      <c r="Z1357" s="4">
        <v>120000</v>
      </c>
    </row>
    <row r="1358" spans="1:26">
      <c r="A1358" s="1" t="s">
        <v>6</v>
      </c>
      <c r="B1358" s="1" t="s">
        <v>552</v>
      </c>
      <c r="C1358" s="1" t="s">
        <v>537</v>
      </c>
      <c r="D1358" s="1" t="s">
        <v>369</v>
      </c>
      <c r="E1358" s="1" t="s">
        <v>8</v>
      </c>
      <c r="F1358" s="1" t="s">
        <v>370</v>
      </c>
      <c r="G1358" s="4">
        <v>1800</v>
      </c>
      <c r="H1358" s="4">
        <v>0</v>
      </c>
      <c r="I1358" s="4">
        <v>1800</v>
      </c>
      <c r="J1358" s="4">
        <v>0</v>
      </c>
      <c r="K1358" s="4">
        <v>995.7</v>
      </c>
      <c r="L1358" s="4">
        <v>0</v>
      </c>
      <c r="M1358" s="4">
        <v>1863.3</v>
      </c>
      <c r="N1358" s="24">
        <f>IF(AND(B1358="60",C1358="32"),(J1358/'FD Date'!$B$4*'FD Date'!$B$6+K1358),(J1358/Date!$B$4*Date!$B$6+K1358))</f>
        <v>995.7</v>
      </c>
      <c r="O1358" s="24">
        <f t="shared" si="120"/>
        <v>0</v>
      </c>
      <c r="P1358" s="24">
        <f>K1358/Date!$B$2*Date!$B$3+K1358</f>
        <v>1493.5500000000002</v>
      </c>
      <c r="Q1358" s="24">
        <f>J1358*Date!$B$3+K1358</f>
        <v>995.7</v>
      </c>
      <c r="R1358" s="24">
        <f t="shared" si="121"/>
        <v>0</v>
      </c>
      <c r="S1358" s="24">
        <f>J1358/2*Date!$B$7+K1358</f>
        <v>995.7</v>
      </c>
      <c r="T1358" s="24">
        <f t="shared" si="122"/>
        <v>1800</v>
      </c>
      <c r="U1358" s="24">
        <f t="shared" si="123"/>
        <v>995.7</v>
      </c>
      <c r="V1358" s="4">
        <v>0</v>
      </c>
      <c r="W1358" s="4"/>
      <c r="X1358" s="28" t="str">
        <f t="shared" si="124"/>
        <v>CHOOSE FORMULA</v>
      </c>
      <c r="Y1358" s="4"/>
      <c r="Z1358" s="4">
        <v>1800</v>
      </c>
    </row>
    <row r="1359" spans="1:26">
      <c r="A1359" s="1" t="s">
        <v>6</v>
      </c>
      <c r="B1359" s="1" t="s">
        <v>552</v>
      </c>
      <c r="C1359" s="1" t="s">
        <v>537</v>
      </c>
      <c r="D1359" s="1" t="s">
        <v>371</v>
      </c>
      <c r="E1359" s="1" t="s">
        <v>8</v>
      </c>
      <c r="F1359" s="1" t="s">
        <v>402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  <c r="N1359" s="24">
        <f>IF(AND(B1359="60",C1359="32"),(J1359/'FD Date'!$B$4*'FD Date'!$B$6+K1359),(J1359/Date!$B$4*Date!$B$6+K1359))</f>
        <v>0</v>
      </c>
      <c r="O1359" s="24">
        <f t="shared" si="120"/>
        <v>0</v>
      </c>
      <c r="P1359" s="24">
        <f>K1359/Date!$B$2*Date!$B$3+K1359</f>
        <v>0</v>
      </c>
      <c r="Q1359" s="24">
        <f>J1359*Date!$B$3+K1359</f>
        <v>0</v>
      </c>
      <c r="R1359" s="24">
        <f t="shared" si="121"/>
        <v>0</v>
      </c>
      <c r="S1359" s="24">
        <f>J1359/2*Date!$B$7+K1359</f>
        <v>0</v>
      </c>
      <c r="T1359" s="24">
        <f t="shared" si="122"/>
        <v>0</v>
      </c>
      <c r="U1359" s="24">
        <f t="shared" si="123"/>
        <v>0</v>
      </c>
      <c r="V1359" s="4">
        <v>0</v>
      </c>
      <c r="W1359" s="4"/>
      <c r="X1359" s="28" t="str">
        <f t="shared" si="124"/>
        <v>CHOOSE FORMULA</v>
      </c>
      <c r="Y1359" s="4"/>
      <c r="Z1359" s="4">
        <v>0</v>
      </c>
    </row>
    <row r="1360" spans="1:26">
      <c r="A1360" s="1" t="s">
        <v>6</v>
      </c>
      <c r="B1360" s="1" t="s">
        <v>552</v>
      </c>
      <c r="C1360" s="1" t="s">
        <v>537</v>
      </c>
      <c r="D1360" s="1" t="s">
        <v>371</v>
      </c>
      <c r="E1360" s="1" t="s">
        <v>80</v>
      </c>
      <c r="F1360" s="1" t="s">
        <v>559</v>
      </c>
      <c r="G1360" s="4">
        <v>5300</v>
      </c>
      <c r="H1360" s="4">
        <v>0</v>
      </c>
      <c r="I1360" s="4">
        <v>5300</v>
      </c>
      <c r="J1360" s="4">
        <v>0</v>
      </c>
      <c r="K1360" s="4">
        <v>0</v>
      </c>
      <c r="L1360" s="4">
        <v>0</v>
      </c>
      <c r="M1360" s="4">
        <v>1720.55</v>
      </c>
      <c r="N1360" s="24">
        <f>IF(AND(B1360="60",C1360="32"),(J1360/'FD Date'!$B$4*'FD Date'!$B$6+K1360),(J1360/Date!$B$4*Date!$B$6+K1360))</f>
        <v>0</v>
      </c>
      <c r="O1360" s="24">
        <f t="shared" si="120"/>
        <v>0</v>
      </c>
      <c r="P1360" s="24">
        <f>K1360/Date!$B$2*Date!$B$3+K1360</f>
        <v>0</v>
      </c>
      <c r="Q1360" s="24">
        <f>J1360*Date!$B$3+K1360</f>
        <v>0</v>
      </c>
      <c r="R1360" s="24">
        <f t="shared" si="121"/>
        <v>0</v>
      </c>
      <c r="S1360" s="24">
        <f>J1360/2*Date!$B$7+K1360</f>
        <v>0</v>
      </c>
      <c r="T1360" s="24">
        <f t="shared" si="122"/>
        <v>5300</v>
      </c>
      <c r="U1360" s="24">
        <f t="shared" si="123"/>
        <v>0</v>
      </c>
      <c r="V1360" s="4">
        <v>0</v>
      </c>
      <c r="W1360" s="4"/>
      <c r="X1360" s="28" t="str">
        <f t="shared" si="124"/>
        <v>CHOOSE FORMULA</v>
      </c>
      <c r="Y1360" s="4"/>
      <c r="Z1360" s="4">
        <v>5300</v>
      </c>
    </row>
    <row r="1361" spans="1:26">
      <c r="A1361" s="1" t="s">
        <v>6</v>
      </c>
      <c r="B1361" s="1" t="s">
        <v>552</v>
      </c>
      <c r="C1361" s="1" t="s">
        <v>537</v>
      </c>
      <c r="D1361" s="1" t="s">
        <v>292</v>
      </c>
      <c r="E1361" s="1" t="s">
        <v>8</v>
      </c>
      <c r="F1361" s="1" t="s">
        <v>293</v>
      </c>
      <c r="G1361" s="4">
        <v>56580</v>
      </c>
      <c r="H1361" s="4">
        <v>0</v>
      </c>
      <c r="I1361" s="4">
        <v>56580</v>
      </c>
      <c r="J1361" s="4">
        <v>4490.26</v>
      </c>
      <c r="K1361" s="4">
        <v>9149.1200000000008</v>
      </c>
      <c r="L1361" s="4">
        <v>35905.08</v>
      </c>
      <c r="M1361" s="4">
        <v>46265.15</v>
      </c>
      <c r="N1361" s="24">
        <f>IF(AND(B1361="60",C1361="32"),(J1361/'FD Date'!$B$4*'FD Date'!$B$6+K1361),(J1361/Date!$B$4*Date!$B$6+K1361))</f>
        <v>26990.419733333336</v>
      </c>
      <c r="O1361" s="24">
        <f t="shared" si="120"/>
        <v>8980.52</v>
      </c>
      <c r="P1361" s="24">
        <f>K1361/Date!$B$2*Date!$B$3+K1361</f>
        <v>13723.68</v>
      </c>
      <c r="Q1361" s="24">
        <f>J1361*Date!$B$3+K1361</f>
        <v>27110.160000000003</v>
      </c>
      <c r="R1361" s="24">
        <f t="shared" si="121"/>
        <v>11789.01172669717</v>
      </c>
      <c r="S1361" s="24">
        <f>J1361/2*Date!$B$7+K1361</f>
        <v>27110.160000000003</v>
      </c>
      <c r="T1361" s="24">
        <f t="shared" si="122"/>
        <v>56580</v>
      </c>
      <c r="U1361" s="24">
        <f t="shared" si="123"/>
        <v>9149.1200000000008</v>
      </c>
      <c r="V1361" s="4">
        <v>0</v>
      </c>
      <c r="W1361" s="4"/>
      <c r="X1361" s="28" t="str">
        <f t="shared" si="124"/>
        <v>CHOOSE FORMULA</v>
      </c>
      <c r="Y1361" s="4"/>
      <c r="Z1361" s="4">
        <v>56580</v>
      </c>
    </row>
    <row r="1362" spans="1:26">
      <c r="A1362" s="1" t="s">
        <v>6</v>
      </c>
      <c r="B1362" s="1" t="s">
        <v>552</v>
      </c>
      <c r="C1362" s="1" t="s">
        <v>537</v>
      </c>
      <c r="D1362" s="1" t="s">
        <v>375</v>
      </c>
      <c r="E1362" s="1" t="s">
        <v>8</v>
      </c>
      <c r="F1362" s="1" t="s">
        <v>376</v>
      </c>
      <c r="G1362" s="4">
        <v>109000</v>
      </c>
      <c r="H1362" s="4">
        <v>0</v>
      </c>
      <c r="I1362" s="4">
        <v>109000</v>
      </c>
      <c r="J1362" s="4">
        <v>21011.93</v>
      </c>
      <c r="K1362" s="4">
        <v>79570.8</v>
      </c>
      <c r="L1362" s="4">
        <v>49482.47</v>
      </c>
      <c r="M1362" s="4">
        <v>96967.29</v>
      </c>
      <c r="N1362" s="24">
        <f>IF(AND(B1362="60",C1362="32"),(J1362/'FD Date'!$B$4*'FD Date'!$B$6+K1362),(J1362/Date!$B$4*Date!$B$6+K1362))</f>
        <v>163058.20186666667</v>
      </c>
      <c r="O1362" s="24">
        <f t="shared" si="120"/>
        <v>42023.86</v>
      </c>
      <c r="P1362" s="24">
        <f>K1362/Date!$B$2*Date!$B$3+K1362</f>
        <v>119356.20000000001</v>
      </c>
      <c r="Q1362" s="24">
        <f>J1362*Date!$B$3+K1362</f>
        <v>163618.52000000002</v>
      </c>
      <c r="R1362" s="24">
        <f t="shared" si="121"/>
        <v>155929.25816217338</v>
      </c>
      <c r="S1362" s="24">
        <f>J1362/2*Date!$B$7+K1362</f>
        <v>163618.52000000002</v>
      </c>
      <c r="T1362" s="24">
        <f t="shared" si="122"/>
        <v>109000</v>
      </c>
      <c r="U1362" s="24">
        <f t="shared" si="123"/>
        <v>79570.8</v>
      </c>
      <c r="V1362" s="4">
        <v>0</v>
      </c>
      <c r="W1362" s="4"/>
      <c r="X1362" s="28" t="str">
        <f t="shared" si="124"/>
        <v>CHOOSE FORMULA</v>
      </c>
      <c r="Y1362" s="4"/>
      <c r="Z1362" s="4">
        <v>109000</v>
      </c>
    </row>
    <row r="1363" spans="1:26">
      <c r="A1363" s="1" t="s">
        <v>6</v>
      </c>
      <c r="B1363" s="1" t="s">
        <v>552</v>
      </c>
      <c r="C1363" s="1" t="s">
        <v>537</v>
      </c>
      <c r="D1363" s="1" t="s">
        <v>375</v>
      </c>
      <c r="E1363" s="1" t="s">
        <v>13</v>
      </c>
      <c r="F1363" s="1" t="s">
        <v>440</v>
      </c>
      <c r="G1363" s="4">
        <v>0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  <c r="N1363" s="24">
        <f>IF(AND(B1363="60",C1363="32"),(J1363/'FD Date'!$B$4*'FD Date'!$B$6+K1363),(J1363/Date!$B$4*Date!$B$6+K1363))</f>
        <v>0</v>
      </c>
      <c r="O1363" s="24">
        <f t="shared" si="120"/>
        <v>0</v>
      </c>
      <c r="P1363" s="24">
        <f>K1363/Date!$B$2*Date!$B$3+K1363</f>
        <v>0</v>
      </c>
      <c r="Q1363" s="24">
        <f>J1363*Date!$B$3+K1363</f>
        <v>0</v>
      </c>
      <c r="R1363" s="24">
        <f t="shared" si="121"/>
        <v>0</v>
      </c>
      <c r="S1363" s="24">
        <f>J1363/2*Date!$B$7+K1363</f>
        <v>0</v>
      </c>
      <c r="T1363" s="24">
        <f t="shared" si="122"/>
        <v>0</v>
      </c>
      <c r="U1363" s="24">
        <f t="shared" si="123"/>
        <v>0</v>
      </c>
      <c r="V1363" s="4">
        <v>0</v>
      </c>
      <c r="W1363" s="4"/>
      <c r="X1363" s="28" t="str">
        <f t="shared" si="124"/>
        <v>CHOOSE FORMULA</v>
      </c>
      <c r="Y1363" s="4"/>
      <c r="Z1363" s="4">
        <v>0</v>
      </c>
    </row>
    <row r="1364" spans="1:26">
      <c r="A1364" s="1" t="s">
        <v>6</v>
      </c>
      <c r="B1364" s="1" t="s">
        <v>552</v>
      </c>
      <c r="C1364" s="1" t="s">
        <v>537</v>
      </c>
      <c r="D1364" s="1" t="s">
        <v>499</v>
      </c>
      <c r="E1364" s="1" t="s">
        <v>8</v>
      </c>
      <c r="F1364" s="1" t="s">
        <v>500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  <c r="N1364" s="24">
        <f>IF(AND(B1364="60",C1364="32"),(J1364/'FD Date'!$B$4*'FD Date'!$B$6+K1364),(J1364/Date!$B$4*Date!$B$6+K1364))</f>
        <v>0</v>
      </c>
      <c r="O1364" s="24">
        <f t="shared" si="120"/>
        <v>0</v>
      </c>
      <c r="P1364" s="24">
        <f>K1364/Date!$B$2*Date!$B$3+K1364</f>
        <v>0</v>
      </c>
      <c r="Q1364" s="24">
        <f>J1364*Date!$B$3+K1364</f>
        <v>0</v>
      </c>
      <c r="R1364" s="24">
        <f t="shared" si="121"/>
        <v>0</v>
      </c>
      <c r="S1364" s="24">
        <f>J1364/2*Date!$B$7+K1364</f>
        <v>0</v>
      </c>
      <c r="T1364" s="24">
        <f t="shared" si="122"/>
        <v>0</v>
      </c>
      <c r="U1364" s="24">
        <f t="shared" si="123"/>
        <v>0</v>
      </c>
      <c r="V1364" s="4">
        <v>0</v>
      </c>
      <c r="W1364" s="4"/>
      <c r="X1364" s="28" t="str">
        <f t="shared" si="124"/>
        <v>CHOOSE FORMULA</v>
      </c>
      <c r="Y1364" s="4"/>
      <c r="Z1364" s="4">
        <v>0</v>
      </c>
    </row>
    <row r="1365" spans="1:26">
      <c r="A1365" s="1" t="s">
        <v>6</v>
      </c>
      <c r="B1365" s="1" t="s">
        <v>552</v>
      </c>
      <c r="C1365" s="1" t="s">
        <v>537</v>
      </c>
      <c r="D1365" s="1" t="s">
        <v>560</v>
      </c>
      <c r="E1365" s="1" t="s">
        <v>8</v>
      </c>
      <c r="F1365" s="1" t="s">
        <v>561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  <c r="N1365" s="24">
        <f>IF(AND(B1365="60",C1365="32"),(J1365/'FD Date'!$B$4*'FD Date'!$B$6+K1365),(J1365/Date!$B$4*Date!$B$6+K1365))</f>
        <v>0</v>
      </c>
      <c r="O1365" s="24">
        <f t="shared" si="120"/>
        <v>0</v>
      </c>
      <c r="P1365" s="24">
        <f>K1365/Date!$B$2*Date!$B$3+K1365</f>
        <v>0</v>
      </c>
      <c r="Q1365" s="24">
        <f>J1365*Date!$B$3+K1365</f>
        <v>0</v>
      </c>
      <c r="R1365" s="24">
        <f t="shared" si="121"/>
        <v>0</v>
      </c>
      <c r="S1365" s="24">
        <f>J1365/2*Date!$B$7+K1365</f>
        <v>0</v>
      </c>
      <c r="T1365" s="24">
        <f t="shared" si="122"/>
        <v>0</v>
      </c>
      <c r="U1365" s="24">
        <f t="shared" si="123"/>
        <v>0</v>
      </c>
      <c r="V1365" s="4">
        <v>0</v>
      </c>
      <c r="W1365" s="4"/>
      <c r="X1365" s="28" t="str">
        <f t="shared" si="124"/>
        <v>CHOOSE FORMULA</v>
      </c>
      <c r="Y1365" s="4"/>
      <c r="Z1365" s="4">
        <v>0</v>
      </c>
    </row>
    <row r="1366" spans="1:26">
      <c r="A1366" s="1" t="s">
        <v>6</v>
      </c>
      <c r="B1366" s="1" t="s">
        <v>552</v>
      </c>
      <c r="C1366" s="1" t="s">
        <v>537</v>
      </c>
      <c r="D1366" s="1" t="s">
        <v>555</v>
      </c>
      <c r="E1366" s="1" t="s">
        <v>8</v>
      </c>
      <c r="F1366" s="1" t="s">
        <v>556</v>
      </c>
      <c r="G1366" s="4">
        <v>9170</v>
      </c>
      <c r="H1366" s="4">
        <v>0</v>
      </c>
      <c r="I1366" s="4">
        <v>9170</v>
      </c>
      <c r="J1366" s="4">
        <v>0</v>
      </c>
      <c r="K1366" s="4">
        <v>8558.9</v>
      </c>
      <c r="L1366" s="4">
        <v>12575.83</v>
      </c>
      <c r="M1366" s="4">
        <v>13746.67</v>
      </c>
      <c r="N1366" s="24">
        <f>IF(AND(B1366="60",C1366="32"),(J1366/'FD Date'!$B$4*'FD Date'!$B$6+K1366),(J1366/Date!$B$4*Date!$B$6+K1366))</f>
        <v>8558.9</v>
      </c>
      <c r="O1366" s="24">
        <f t="shared" si="120"/>
        <v>0</v>
      </c>
      <c r="P1366" s="24">
        <f>K1366/Date!$B$2*Date!$B$3+K1366</f>
        <v>12838.349999999999</v>
      </c>
      <c r="Q1366" s="24">
        <f>J1366*Date!$B$3+K1366</f>
        <v>8558.9</v>
      </c>
      <c r="R1366" s="24">
        <f t="shared" si="121"/>
        <v>9355.7541619916938</v>
      </c>
      <c r="S1366" s="24">
        <f>J1366/2*Date!$B$7+K1366</f>
        <v>8558.9</v>
      </c>
      <c r="T1366" s="24">
        <f t="shared" si="122"/>
        <v>9170</v>
      </c>
      <c r="U1366" s="24">
        <f t="shared" si="123"/>
        <v>8558.9</v>
      </c>
      <c r="V1366" s="4">
        <v>0</v>
      </c>
      <c r="W1366" s="4"/>
      <c r="X1366" s="28" t="str">
        <f t="shared" si="124"/>
        <v>CHOOSE FORMULA</v>
      </c>
      <c r="Y1366" s="4"/>
      <c r="Z1366" s="4">
        <v>13170</v>
      </c>
    </row>
    <row r="1367" spans="1:26">
      <c r="A1367" s="1" t="s">
        <v>6</v>
      </c>
      <c r="B1367" s="1" t="s">
        <v>552</v>
      </c>
      <c r="C1367" s="1" t="s">
        <v>537</v>
      </c>
      <c r="D1367" s="1" t="s">
        <v>297</v>
      </c>
      <c r="E1367" s="1" t="s">
        <v>8</v>
      </c>
      <c r="F1367" s="1" t="s">
        <v>298</v>
      </c>
      <c r="G1367" s="4">
        <v>16400</v>
      </c>
      <c r="H1367" s="4">
        <v>0</v>
      </c>
      <c r="I1367" s="4">
        <v>16400</v>
      </c>
      <c r="J1367" s="4">
        <v>1630.19</v>
      </c>
      <c r="K1367" s="4">
        <v>29801.84</v>
      </c>
      <c r="L1367" s="4">
        <v>8852.2000000000007</v>
      </c>
      <c r="M1367" s="4">
        <v>20963.96</v>
      </c>
      <c r="N1367" s="24">
        <f>IF(AND(B1367="60",C1367="32"),(J1367/'FD Date'!$B$4*'FD Date'!$B$6+K1367),(J1367/Date!$B$4*Date!$B$6+K1367))</f>
        <v>36279.128266666667</v>
      </c>
      <c r="O1367" s="24">
        <f t="shared" si="120"/>
        <v>3260.38</v>
      </c>
      <c r="P1367" s="24">
        <f>K1367/Date!$B$2*Date!$B$3+K1367</f>
        <v>44702.76</v>
      </c>
      <c r="Q1367" s="24">
        <f>J1367*Date!$B$3+K1367</f>
        <v>36322.6</v>
      </c>
      <c r="R1367" s="24">
        <f t="shared" si="121"/>
        <v>70577.323341813331</v>
      </c>
      <c r="S1367" s="24">
        <f>J1367/2*Date!$B$7+K1367</f>
        <v>36322.6</v>
      </c>
      <c r="T1367" s="24">
        <f t="shared" si="122"/>
        <v>16400</v>
      </c>
      <c r="U1367" s="24">
        <f t="shared" si="123"/>
        <v>29801.84</v>
      </c>
      <c r="V1367" s="4">
        <v>0</v>
      </c>
      <c r="W1367" s="4"/>
      <c r="X1367" s="28" t="str">
        <f t="shared" si="124"/>
        <v>CHOOSE FORMULA</v>
      </c>
      <c r="Y1367" s="4"/>
      <c r="Z1367" s="4">
        <v>20400</v>
      </c>
    </row>
    <row r="1368" spans="1:26">
      <c r="A1368" s="1" t="s">
        <v>6</v>
      </c>
      <c r="B1368" s="1" t="s">
        <v>552</v>
      </c>
      <c r="C1368" s="1" t="s">
        <v>537</v>
      </c>
      <c r="D1368" s="1" t="s">
        <v>457</v>
      </c>
      <c r="E1368" s="1" t="s">
        <v>8</v>
      </c>
      <c r="F1368" s="1" t="s">
        <v>296</v>
      </c>
      <c r="G1368" s="4">
        <v>23100</v>
      </c>
      <c r="H1368" s="4">
        <v>0</v>
      </c>
      <c r="I1368" s="4">
        <v>23100</v>
      </c>
      <c r="J1368" s="4">
        <v>1875</v>
      </c>
      <c r="K1368" s="4">
        <v>28906.799999999999</v>
      </c>
      <c r="L1368" s="4">
        <v>13445.83</v>
      </c>
      <c r="M1368" s="4">
        <v>22820.83</v>
      </c>
      <c r="N1368" s="24">
        <f>IF(AND(B1368="60",C1368="32"),(J1368/'FD Date'!$B$4*'FD Date'!$B$6+K1368),(J1368/Date!$B$4*Date!$B$6+K1368))</f>
        <v>36356.800000000003</v>
      </c>
      <c r="O1368" s="24">
        <f t="shared" si="120"/>
        <v>3750</v>
      </c>
      <c r="P1368" s="24">
        <f>K1368/Date!$B$2*Date!$B$3+K1368</f>
        <v>43360.2</v>
      </c>
      <c r="Q1368" s="24">
        <f>J1368*Date!$B$3+K1368</f>
        <v>36406.800000000003</v>
      </c>
      <c r="R1368" s="24">
        <f t="shared" si="121"/>
        <v>49061.840633415719</v>
      </c>
      <c r="S1368" s="24">
        <f>J1368/2*Date!$B$7+K1368</f>
        <v>36406.800000000003</v>
      </c>
      <c r="T1368" s="24">
        <f t="shared" si="122"/>
        <v>23100</v>
      </c>
      <c r="U1368" s="24">
        <f t="shared" si="123"/>
        <v>28906.799999999999</v>
      </c>
      <c r="V1368" s="4">
        <v>0</v>
      </c>
      <c r="W1368" s="4"/>
      <c r="X1368" s="28" t="str">
        <f t="shared" si="124"/>
        <v>CHOOSE FORMULA</v>
      </c>
      <c r="Y1368" s="4"/>
      <c r="Z1368" s="4">
        <v>23100</v>
      </c>
    </row>
    <row r="1369" spans="1:26">
      <c r="A1369" s="1" t="s">
        <v>6</v>
      </c>
      <c r="B1369" s="1" t="s">
        <v>552</v>
      </c>
      <c r="C1369" s="1" t="s">
        <v>537</v>
      </c>
      <c r="D1369" s="1" t="s">
        <v>301</v>
      </c>
      <c r="E1369" s="1" t="s">
        <v>8</v>
      </c>
      <c r="F1369" s="1" t="s">
        <v>302</v>
      </c>
      <c r="G1369" s="4">
        <v>29076</v>
      </c>
      <c r="H1369" s="4">
        <v>0</v>
      </c>
      <c r="I1369" s="4">
        <v>29076</v>
      </c>
      <c r="J1369" s="4">
        <v>2875.14</v>
      </c>
      <c r="K1369" s="4">
        <v>13994.1</v>
      </c>
      <c r="L1369" s="4">
        <v>37.04</v>
      </c>
      <c r="M1369" s="4">
        <v>6108.47</v>
      </c>
      <c r="N1369" s="24">
        <f>IF(AND(B1369="60",C1369="32"),(J1369/'FD Date'!$B$4*'FD Date'!$B$6+K1369),(J1369/Date!$B$4*Date!$B$6+K1369))</f>
        <v>25417.989600000001</v>
      </c>
      <c r="O1369" s="24">
        <f t="shared" si="120"/>
        <v>5750.28</v>
      </c>
      <c r="P1369" s="24">
        <f>K1369/Date!$B$2*Date!$B$3+K1369</f>
        <v>20991.15</v>
      </c>
      <c r="Q1369" s="24">
        <f>J1369*Date!$B$3+K1369</f>
        <v>25494.66</v>
      </c>
      <c r="R1369" s="24">
        <f t="shared" si="121"/>
        <v>2307843.9532127432</v>
      </c>
      <c r="S1369" s="24">
        <f>J1369/2*Date!$B$7+K1369</f>
        <v>25494.66</v>
      </c>
      <c r="T1369" s="24">
        <f t="shared" si="122"/>
        <v>29076</v>
      </c>
      <c r="U1369" s="24">
        <f t="shared" si="123"/>
        <v>13994.1</v>
      </c>
      <c r="V1369" s="4">
        <v>0</v>
      </c>
      <c r="W1369" s="4"/>
      <c r="X1369" s="28" t="str">
        <f t="shared" si="124"/>
        <v>CHOOSE FORMULA</v>
      </c>
      <c r="Y1369" s="4"/>
      <c r="Z1369" s="4">
        <v>21363</v>
      </c>
    </row>
    <row r="1370" spans="1:26">
      <c r="A1370" s="1" t="s">
        <v>6</v>
      </c>
      <c r="B1370" s="1" t="s">
        <v>552</v>
      </c>
      <c r="C1370" s="1" t="s">
        <v>537</v>
      </c>
      <c r="D1370" s="1" t="s">
        <v>305</v>
      </c>
      <c r="E1370" s="1" t="s">
        <v>8</v>
      </c>
      <c r="F1370" s="1" t="s">
        <v>306</v>
      </c>
      <c r="G1370" s="4">
        <v>77835</v>
      </c>
      <c r="H1370" s="4">
        <v>0</v>
      </c>
      <c r="I1370" s="4">
        <v>77835</v>
      </c>
      <c r="J1370" s="4">
        <v>5050.04</v>
      </c>
      <c r="K1370" s="4">
        <v>39875.31</v>
      </c>
      <c r="L1370" s="4">
        <v>24969.32</v>
      </c>
      <c r="M1370" s="4">
        <v>30406.2</v>
      </c>
      <c r="N1370" s="24">
        <f>IF(AND(B1370="60",C1370="32"),(J1370/'FD Date'!$B$4*'FD Date'!$B$6+K1370),(J1370/Date!$B$4*Date!$B$6+K1370))</f>
        <v>59940.802266666666</v>
      </c>
      <c r="O1370" s="24">
        <f t="shared" si="120"/>
        <v>10100.08</v>
      </c>
      <c r="P1370" s="24">
        <f>K1370/Date!$B$2*Date!$B$3+K1370</f>
        <v>59812.964999999997</v>
      </c>
      <c r="Q1370" s="24">
        <f>J1370*Date!$B$3+K1370</f>
        <v>60075.47</v>
      </c>
      <c r="R1370" s="24">
        <f t="shared" si="121"/>
        <v>48557.856238055341</v>
      </c>
      <c r="S1370" s="24">
        <f>J1370/2*Date!$B$7+K1370</f>
        <v>60075.47</v>
      </c>
      <c r="T1370" s="24">
        <f t="shared" si="122"/>
        <v>77835</v>
      </c>
      <c r="U1370" s="24">
        <f t="shared" si="123"/>
        <v>39875.31</v>
      </c>
      <c r="V1370" s="4">
        <v>0</v>
      </c>
      <c r="W1370" s="4"/>
      <c r="X1370" s="28" t="str">
        <f t="shared" si="124"/>
        <v>CHOOSE FORMULA</v>
      </c>
      <c r="Y1370" s="4"/>
      <c r="Z1370" s="4">
        <v>60835</v>
      </c>
    </row>
    <row r="1371" spans="1:26">
      <c r="A1371" s="1" t="s">
        <v>6</v>
      </c>
      <c r="B1371" s="1" t="s">
        <v>552</v>
      </c>
      <c r="C1371" s="1" t="s">
        <v>537</v>
      </c>
      <c r="D1371" s="1" t="s">
        <v>379</v>
      </c>
      <c r="E1371" s="1" t="s">
        <v>8</v>
      </c>
      <c r="F1371" s="1" t="s">
        <v>380</v>
      </c>
      <c r="G1371" s="4">
        <v>29990</v>
      </c>
      <c r="H1371" s="4">
        <v>0</v>
      </c>
      <c r="I1371" s="4">
        <v>29990</v>
      </c>
      <c r="J1371" s="4">
        <v>1601.29</v>
      </c>
      <c r="K1371" s="4">
        <v>12276.45</v>
      </c>
      <c r="L1371" s="4">
        <v>8121.17</v>
      </c>
      <c r="M1371" s="4">
        <v>18691.78</v>
      </c>
      <c r="N1371" s="24">
        <f>IF(AND(B1371="60",C1371="32"),(J1371/'FD Date'!$B$4*'FD Date'!$B$6+K1371),(J1371/Date!$B$4*Date!$B$6+K1371))</f>
        <v>18638.908933333332</v>
      </c>
      <c r="O1371" s="24">
        <f t="shared" si="120"/>
        <v>3202.58</v>
      </c>
      <c r="P1371" s="24">
        <f>K1371/Date!$B$2*Date!$B$3+K1371</f>
        <v>18414.675000000003</v>
      </c>
      <c r="Q1371" s="24">
        <f>J1371*Date!$B$3+K1371</f>
        <v>18681.61</v>
      </c>
      <c r="R1371" s="24">
        <f t="shared" si="121"/>
        <v>28255.621121217755</v>
      </c>
      <c r="S1371" s="24">
        <f>J1371/2*Date!$B$7+K1371</f>
        <v>18681.61</v>
      </c>
      <c r="T1371" s="24">
        <f t="shared" si="122"/>
        <v>29990</v>
      </c>
      <c r="U1371" s="24">
        <f t="shared" si="123"/>
        <v>12276.45</v>
      </c>
      <c r="V1371" s="4">
        <v>0</v>
      </c>
      <c r="W1371" s="4"/>
      <c r="X1371" s="28" t="str">
        <f t="shared" si="124"/>
        <v>CHOOSE FORMULA</v>
      </c>
      <c r="Y1371" s="4"/>
      <c r="Z1371" s="4">
        <v>27277</v>
      </c>
    </row>
    <row r="1372" spans="1:26">
      <c r="A1372" s="1" t="s">
        <v>6</v>
      </c>
      <c r="B1372" s="1" t="s">
        <v>552</v>
      </c>
      <c r="C1372" s="1" t="s">
        <v>537</v>
      </c>
      <c r="D1372" s="1" t="s">
        <v>381</v>
      </c>
      <c r="E1372" s="1" t="s">
        <v>8</v>
      </c>
      <c r="F1372" s="1" t="s">
        <v>382</v>
      </c>
      <c r="G1372" s="4">
        <v>15500</v>
      </c>
      <c r="H1372" s="4">
        <v>0</v>
      </c>
      <c r="I1372" s="4">
        <v>15500</v>
      </c>
      <c r="J1372" s="4">
        <v>1590.91</v>
      </c>
      <c r="K1372" s="4">
        <v>11350.52</v>
      </c>
      <c r="L1372" s="4">
        <v>10397.370000000001</v>
      </c>
      <c r="M1372" s="4">
        <v>16372.06</v>
      </c>
      <c r="N1372" s="24">
        <f>IF(AND(B1372="60",C1372="32"),(J1372/'FD Date'!$B$4*'FD Date'!$B$6+K1372),(J1372/Date!$B$4*Date!$B$6+K1372))</f>
        <v>17671.735733333335</v>
      </c>
      <c r="O1372" s="24">
        <f t="shared" si="120"/>
        <v>3181.82</v>
      </c>
      <c r="P1372" s="24">
        <f>K1372/Date!$B$2*Date!$B$3+K1372</f>
        <v>17025.78</v>
      </c>
      <c r="Q1372" s="24">
        <f>J1372*Date!$B$3+K1372</f>
        <v>17714.16</v>
      </c>
      <c r="R1372" s="24">
        <f t="shared" si="121"/>
        <v>17872.923101822864</v>
      </c>
      <c r="S1372" s="24">
        <f>J1372/2*Date!$B$7+K1372</f>
        <v>17714.16</v>
      </c>
      <c r="T1372" s="24">
        <f t="shared" si="122"/>
        <v>15500</v>
      </c>
      <c r="U1372" s="24">
        <f t="shared" si="123"/>
        <v>11350.52</v>
      </c>
      <c r="V1372" s="4">
        <v>0</v>
      </c>
      <c r="W1372" s="4"/>
      <c r="X1372" s="28" t="str">
        <f t="shared" si="124"/>
        <v>CHOOSE FORMULA</v>
      </c>
      <c r="Y1372" s="4"/>
      <c r="Z1372" s="4">
        <v>17768</v>
      </c>
    </row>
    <row r="1373" spans="1:26">
      <c r="A1373" s="1" t="s">
        <v>6</v>
      </c>
      <c r="B1373" s="1" t="s">
        <v>552</v>
      </c>
      <c r="C1373" s="1" t="s">
        <v>537</v>
      </c>
      <c r="D1373" s="1" t="s">
        <v>383</v>
      </c>
      <c r="E1373" s="1" t="s">
        <v>8</v>
      </c>
      <c r="F1373" s="1" t="s">
        <v>384</v>
      </c>
      <c r="G1373" s="4">
        <v>8000</v>
      </c>
      <c r="H1373" s="4">
        <v>0</v>
      </c>
      <c r="I1373" s="4">
        <v>8000</v>
      </c>
      <c r="J1373" s="4">
        <v>352.98</v>
      </c>
      <c r="K1373" s="4">
        <v>9756.0400000000009</v>
      </c>
      <c r="L1373" s="4">
        <v>7063.24</v>
      </c>
      <c r="M1373" s="4">
        <v>8471.7800000000007</v>
      </c>
      <c r="N1373" s="24">
        <f>IF(AND(B1373="60",C1373="32"),(J1373/'FD Date'!$B$4*'FD Date'!$B$6+K1373),(J1373/Date!$B$4*Date!$B$6+K1373))</f>
        <v>11158.547200000001</v>
      </c>
      <c r="O1373" s="24">
        <f t="shared" si="120"/>
        <v>705.96</v>
      </c>
      <c r="P1373" s="24">
        <f>K1373/Date!$B$2*Date!$B$3+K1373</f>
        <v>14634.060000000001</v>
      </c>
      <c r="Q1373" s="24">
        <f>J1373*Date!$B$3+K1373</f>
        <v>11167.960000000001</v>
      </c>
      <c r="R1373" s="24">
        <f t="shared" si="121"/>
        <v>11701.57386004157</v>
      </c>
      <c r="S1373" s="24">
        <f>J1373/2*Date!$B$7+K1373</f>
        <v>11167.960000000001</v>
      </c>
      <c r="T1373" s="24">
        <f t="shared" si="122"/>
        <v>8000</v>
      </c>
      <c r="U1373" s="24">
        <f t="shared" si="123"/>
        <v>9756.0400000000009</v>
      </c>
      <c r="V1373" s="4">
        <v>0</v>
      </c>
      <c r="W1373" s="4"/>
      <c r="X1373" s="28" t="str">
        <f t="shared" si="124"/>
        <v>CHOOSE FORMULA</v>
      </c>
      <c r="Y1373" s="4"/>
      <c r="Z1373" s="4">
        <v>7352</v>
      </c>
    </row>
    <row r="1374" spans="1:26">
      <c r="A1374" s="1" t="s">
        <v>6</v>
      </c>
      <c r="B1374" s="1" t="s">
        <v>552</v>
      </c>
      <c r="C1374" s="1" t="s">
        <v>537</v>
      </c>
      <c r="D1374" s="1" t="s">
        <v>519</v>
      </c>
      <c r="E1374" s="1" t="s">
        <v>8</v>
      </c>
      <c r="F1374" s="1" t="s">
        <v>562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  <c r="N1374" s="24">
        <f>IF(AND(B1374="60",C1374="32"),(J1374/'FD Date'!$B$4*'FD Date'!$B$6+K1374),(J1374/Date!$B$4*Date!$B$6+K1374))</f>
        <v>0</v>
      </c>
      <c r="O1374" s="24">
        <f t="shared" si="120"/>
        <v>0</v>
      </c>
      <c r="P1374" s="24">
        <f>K1374/Date!$B$2*Date!$B$3+K1374</f>
        <v>0</v>
      </c>
      <c r="Q1374" s="24">
        <f>J1374*Date!$B$3+K1374</f>
        <v>0</v>
      </c>
      <c r="R1374" s="24">
        <f t="shared" si="121"/>
        <v>0</v>
      </c>
      <c r="S1374" s="24">
        <f>J1374/2*Date!$B$7+K1374</f>
        <v>0</v>
      </c>
      <c r="T1374" s="24">
        <f t="shared" si="122"/>
        <v>0</v>
      </c>
      <c r="U1374" s="24">
        <f t="shared" si="123"/>
        <v>0</v>
      </c>
      <c r="V1374" s="4">
        <v>0</v>
      </c>
      <c r="W1374" s="4"/>
      <c r="X1374" s="28" t="str">
        <f t="shared" si="124"/>
        <v>CHOOSE FORMULA</v>
      </c>
      <c r="Y1374" s="4"/>
      <c r="Z1374" s="4">
        <v>0</v>
      </c>
    </row>
    <row r="1375" spans="1:26">
      <c r="A1375" s="1" t="s">
        <v>6</v>
      </c>
      <c r="B1375" s="1" t="s">
        <v>552</v>
      </c>
      <c r="C1375" s="1" t="s">
        <v>537</v>
      </c>
      <c r="D1375" s="1" t="s">
        <v>519</v>
      </c>
      <c r="E1375" s="1" t="s">
        <v>13</v>
      </c>
      <c r="F1375" s="1" t="s">
        <v>520</v>
      </c>
      <c r="G1375" s="4">
        <v>0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  <c r="N1375" s="24">
        <f>IF(AND(B1375="60",C1375="32"),(J1375/'FD Date'!$B$4*'FD Date'!$B$6+K1375),(J1375/Date!$B$4*Date!$B$6+K1375))</f>
        <v>0</v>
      </c>
      <c r="O1375" s="24">
        <f t="shared" si="120"/>
        <v>0</v>
      </c>
      <c r="P1375" s="24">
        <f>K1375/Date!$B$2*Date!$B$3+K1375</f>
        <v>0</v>
      </c>
      <c r="Q1375" s="24">
        <f>J1375*Date!$B$3+K1375</f>
        <v>0</v>
      </c>
      <c r="R1375" s="24">
        <f t="shared" si="121"/>
        <v>0</v>
      </c>
      <c r="S1375" s="24">
        <f>J1375/2*Date!$B$7+K1375</f>
        <v>0</v>
      </c>
      <c r="T1375" s="24">
        <f t="shared" si="122"/>
        <v>0</v>
      </c>
      <c r="U1375" s="24">
        <f t="shared" si="123"/>
        <v>0</v>
      </c>
      <c r="V1375" s="4">
        <v>0</v>
      </c>
      <c r="W1375" s="4"/>
      <c r="X1375" s="28" t="str">
        <f t="shared" si="124"/>
        <v>CHOOSE FORMULA</v>
      </c>
      <c r="Y1375" s="4"/>
      <c r="Z1375" s="4">
        <v>0</v>
      </c>
    </row>
    <row r="1376" spans="1:26">
      <c r="A1376" s="1" t="s">
        <v>6</v>
      </c>
      <c r="B1376" s="1" t="s">
        <v>552</v>
      </c>
      <c r="C1376" s="1" t="s">
        <v>537</v>
      </c>
      <c r="D1376" s="1" t="s">
        <v>313</v>
      </c>
      <c r="E1376" s="1" t="s">
        <v>8</v>
      </c>
      <c r="F1376" s="1" t="s">
        <v>314</v>
      </c>
      <c r="G1376" s="4">
        <v>0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  <c r="N1376" s="24">
        <f>IF(AND(B1376="60",C1376="32"),(J1376/'FD Date'!$B$4*'FD Date'!$B$6+K1376),(J1376/Date!$B$4*Date!$B$6+K1376))</f>
        <v>0</v>
      </c>
      <c r="O1376" s="24">
        <f t="shared" si="120"/>
        <v>0</v>
      </c>
      <c r="P1376" s="24">
        <f>K1376/Date!$B$2*Date!$B$3+K1376</f>
        <v>0</v>
      </c>
      <c r="Q1376" s="24">
        <f>J1376*Date!$B$3+K1376</f>
        <v>0</v>
      </c>
      <c r="R1376" s="24">
        <f t="shared" si="121"/>
        <v>0</v>
      </c>
      <c r="S1376" s="24">
        <f>J1376/2*Date!$B$7+K1376</f>
        <v>0</v>
      </c>
      <c r="T1376" s="24">
        <f t="shared" si="122"/>
        <v>0</v>
      </c>
      <c r="U1376" s="24">
        <f t="shared" si="123"/>
        <v>0</v>
      </c>
      <c r="V1376" s="4">
        <v>0</v>
      </c>
      <c r="W1376" s="4"/>
      <c r="X1376" s="28" t="str">
        <f t="shared" si="124"/>
        <v>CHOOSE FORMULA</v>
      </c>
      <c r="Y1376" s="4"/>
      <c r="Z1376" s="4">
        <v>0</v>
      </c>
    </row>
    <row r="1377" spans="1:26">
      <c r="A1377" s="1" t="s">
        <v>6</v>
      </c>
      <c r="B1377" s="1" t="s">
        <v>552</v>
      </c>
      <c r="C1377" s="1" t="s">
        <v>537</v>
      </c>
      <c r="D1377" s="1" t="s">
        <v>563</v>
      </c>
      <c r="E1377" s="1" t="s">
        <v>8</v>
      </c>
      <c r="F1377" s="1" t="s">
        <v>564</v>
      </c>
      <c r="G1377" s="4">
        <v>100000</v>
      </c>
      <c r="H1377" s="4">
        <v>0</v>
      </c>
      <c r="I1377" s="4">
        <v>100000</v>
      </c>
      <c r="J1377" s="4">
        <v>16065.98</v>
      </c>
      <c r="K1377" s="4">
        <v>113720.45</v>
      </c>
      <c r="L1377" s="4">
        <v>166131.63</v>
      </c>
      <c r="M1377" s="4">
        <v>253069.42</v>
      </c>
      <c r="N1377" s="24">
        <f>IF(AND(B1377="60",C1377="32"),(J1377/'FD Date'!$B$4*'FD Date'!$B$6+K1377),(J1377/Date!$B$4*Date!$B$6+K1377))</f>
        <v>177555.94386666667</v>
      </c>
      <c r="O1377" s="24">
        <f t="shared" si="120"/>
        <v>32131.96</v>
      </c>
      <c r="P1377" s="24">
        <f>K1377/Date!$B$2*Date!$B$3+K1377</f>
        <v>170580.67499999999</v>
      </c>
      <c r="Q1377" s="24">
        <f>J1377*Date!$B$3+K1377</f>
        <v>177984.37</v>
      </c>
      <c r="R1377" s="24">
        <f t="shared" si="121"/>
        <v>173231.11994771255</v>
      </c>
      <c r="S1377" s="24">
        <f>J1377/2*Date!$B$7+K1377</f>
        <v>177984.37</v>
      </c>
      <c r="T1377" s="24">
        <f t="shared" si="122"/>
        <v>100000</v>
      </c>
      <c r="U1377" s="24">
        <f t="shared" si="123"/>
        <v>113720.45</v>
      </c>
      <c r="V1377" s="4">
        <v>0</v>
      </c>
      <c r="W1377" s="4"/>
      <c r="X1377" s="28" t="str">
        <f t="shared" si="124"/>
        <v>CHOOSE FORMULA</v>
      </c>
      <c r="Y1377" s="4"/>
      <c r="Z1377" s="4">
        <v>163664</v>
      </c>
    </row>
    <row r="1378" spans="1:26">
      <c r="A1378" s="1" t="s">
        <v>6</v>
      </c>
      <c r="B1378" s="1" t="s">
        <v>552</v>
      </c>
      <c r="C1378" s="1" t="s">
        <v>537</v>
      </c>
      <c r="D1378" s="1" t="s">
        <v>563</v>
      </c>
      <c r="E1378" s="1" t="s">
        <v>80</v>
      </c>
      <c r="F1378" s="1" t="s">
        <v>565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15230.41</v>
      </c>
      <c r="M1378" s="4">
        <v>15230.41</v>
      </c>
      <c r="N1378" s="24">
        <f>IF(AND(B1378="60",C1378="32"),(J1378/'FD Date'!$B$4*'FD Date'!$B$6+K1378),(J1378/Date!$B$4*Date!$B$6+K1378))</f>
        <v>0</v>
      </c>
      <c r="O1378" s="24">
        <f t="shared" si="120"/>
        <v>0</v>
      </c>
      <c r="P1378" s="24">
        <f>K1378/Date!$B$2*Date!$B$3+K1378</f>
        <v>0</v>
      </c>
      <c r="Q1378" s="24">
        <f>J1378*Date!$B$3+K1378</f>
        <v>0</v>
      </c>
      <c r="R1378" s="24">
        <f t="shared" si="121"/>
        <v>0</v>
      </c>
      <c r="S1378" s="24">
        <f>J1378/2*Date!$B$7+K1378</f>
        <v>0</v>
      </c>
      <c r="T1378" s="24">
        <f t="shared" si="122"/>
        <v>0</v>
      </c>
      <c r="U1378" s="24">
        <f t="shared" si="123"/>
        <v>0</v>
      </c>
      <c r="V1378" s="4">
        <v>0</v>
      </c>
      <c r="W1378" s="4"/>
      <c r="X1378" s="28" t="str">
        <f t="shared" si="124"/>
        <v>CHOOSE FORMULA</v>
      </c>
      <c r="Y1378" s="4"/>
      <c r="Z1378" s="4">
        <v>0</v>
      </c>
    </row>
    <row r="1379" spans="1:26">
      <c r="A1379" s="1" t="s">
        <v>6</v>
      </c>
      <c r="B1379" s="1" t="s">
        <v>552</v>
      </c>
      <c r="C1379" s="1" t="s">
        <v>537</v>
      </c>
      <c r="D1379" s="1" t="s">
        <v>410</v>
      </c>
      <c r="E1379" s="1" t="s">
        <v>8</v>
      </c>
      <c r="F1379" s="1" t="s">
        <v>411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  <c r="N1379" s="24">
        <f>IF(AND(B1379="60",C1379="32"),(J1379/'FD Date'!$B$4*'FD Date'!$B$6+K1379),(J1379/Date!$B$4*Date!$B$6+K1379))</f>
        <v>0</v>
      </c>
      <c r="O1379" s="24">
        <f t="shared" si="120"/>
        <v>0</v>
      </c>
      <c r="P1379" s="24">
        <f>K1379/Date!$B$2*Date!$B$3+K1379</f>
        <v>0</v>
      </c>
      <c r="Q1379" s="24">
        <f>J1379*Date!$B$3+K1379</f>
        <v>0</v>
      </c>
      <c r="R1379" s="24">
        <f t="shared" si="121"/>
        <v>0</v>
      </c>
      <c r="S1379" s="24">
        <f>J1379/2*Date!$B$7+K1379</f>
        <v>0</v>
      </c>
      <c r="T1379" s="24">
        <f t="shared" si="122"/>
        <v>0</v>
      </c>
      <c r="U1379" s="24">
        <f t="shared" si="123"/>
        <v>0</v>
      </c>
      <c r="V1379" s="4">
        <v>0</v>
      </c>
      <c r="W1379" s="4"/>
      <c r="X1379" s="28" t="str">
        <f t="shared" si="124"/>
        <v>CHOOSE FORMULA</v>
      </c>
      <c r="Y1379" s="4"/>
      <c r="Z1379" s="4">
        <v>0</v>
      </c>
    </row>
    <row r="1380" spans="1:26">
      <c r="A1380" s="1" t="s">
        <v>6</v>
      </c>
      <c r="B1380" s="1" t="s">
        <v>552</v>
      </c>
      <c r="C1380" s="1" t="s">
        <v>537</v>
      </c>
      <c r="D1380" s="1" t="s">
        <v>414</v>
      </c>
      <c r="E1380" s="1" t="s">
        <v>8</v>
      </c>
      <c r="F1380" s="1" t="s">
        <v>415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  <c r="N1380" s="24">
        <f>IF(AND(B1380="60",C1380="32"),(J1380/'FD Date'!$B$4*'FD Date'!$B$6+K1380),(J1380/Date!$B$4*Date!$B$6+K1380))</f>
        <v>0</v>
      </c>
      <c r="O1380" s="24">
        <f t="shared" si="120"/>
        <v>0</v>
      </c>
      <c r="P1380" s="24">
        <f>K1380/Date!$B$2*Date!$B$3+K1380</f>
        <v>0</v>
      </c>
      <c r="Q1380" s="24">
        <f>J1380*Date!$B$3+K1380</f>
        <v>0</v>
      </c>
      <c r="R1380" s="24">
        <f t="shared" si="121"/>
        <v>0</v>
      </c>
      <c r="S1380" s="24">
        <f>J1380/2*Date!$B$7+K1380</f>
        <v>0</v>
      </c>
      <c r="T1380" s="24">
        <f t="shared" si="122"/>
        <v>0</v>
      </c>
      <c r="U1380" s="24">
        <f t="shared" si="123"/>
        <v>0</v>
      </c>
      <c r="V1380" s="4">
        <v>0</v>
      </c>
      <c r="W1380" s="4"/>
      <c r="X1380" s="28" t="str">
        <f t="shared" si="124"/>
        <v>CHOOSE FORMULA</v>
      </c>
      <c r="Y1380" s="4"/>
      <c r="Z1380" s="4">
        <v>0</v>
      </c>
    </row>
    <row r="1381" spans="1:26">
      <c r="A1381" s="1" t="s">
        <v>6</v>
      </c>
      <c r="B1381" s="1" t="s">
        <v>552</v>
      </c>
      <c r="C1381" s="1" t="s">
        <v>537</v>
      </c>
      <c r="D1381" s="1" t="s">
        <v>414</v>
      </c>
      <c r="E1381" s="1" t="s">
        <v>13</v>
      </c>
      <c r="F1381" s="1" t="s">
        <v>416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  <c r="N1381" s="24">
        <f>IF(AND(B1381="60",C1381="32"),(J1381/'FD Date'!$B$4*'FD Date'!$B$6+K1381),(J1381/Date!$B$4*Date!$B$6+K1381))</f>
        <v>0</v>
      </c>
      <c r="O1381" s="24">
        <f t="shared" si="120"/>
        <v>0</v>
      </c>
      <c r="P1381" s="24">
        <f>K1381/Date!$B$2*Date!$B$3+K1381</f>
        <v>0</v>
      </c>
      <c r="Q1381" s="24">
        <f>J1381*Date!$B$3+K1381</f>
        <v>0</v>
      </c>
      <c r="R1381" s="24">
        <f t="shared" si="121"/>
        <v>0</v>
      </c>
      <c r="S1381" s="24">
        <f>J1381/2*Date!$B$7+K1381</f>
        <v>0</v>
      </c>
      <c r="T1381" s="24">
        <f t="shared" si="122"/>
        <v>0</v>
      </c>
      <c r="U1381" s="24">
        <f t="shared" si="123"/>
        <v>0</v>
      </c>
      <c r="V1381" s="4">
        <v>0</v>
      </c>
      <c r="W1381" s="4"/>
      <c r="X1381" s="28" t="str">
        <f t="shared" si="124"/>
        <v>CHOOSE FORMULA</v>
      </c>
      <c r="Y1381" s="4"/>
      <c r="Z1381" s="4">
        <v>0</v>
      </c>
    </row>
    <row r="1382" spans="1:26">
      <c r="A1382" s="1" t="s">
        <v>6</v>
      </c>
      <c r="B1382" s="1" t="s">
        <v>552</v>
      </c>
      <c r="C1382" s="1" t="s">
        <v>537</v>
      </c>
      <c r="D1382" s="1" t="s">
        <v>417</v>
      </c>
      <c r="E1382" s="1" t="s">
        <v>8</v>
      </c>
      <c r="F1382" s="1" t="s">
        <v>418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  <c r="N1382" s="24">
        <f>IF(AND(B1382="60",C1382="32"),(J1382/'FD Date'!$B$4*'FD Date'!$B$6+K1382),(J1382/Date!$B$4*Date!$B$6+K1382))</f>
        <v>0</v>
      </c>
      <c r="O1382" s="24">
        <f t="shared" si="120"/>
        <v>0</v>
      </c>
      <c r="P1382" s="24">
        <f>K1382/Date!$B$2*Date!$B$3+K1382</f>
        <v>0</v>
      </c>
      <c r="Q1382" s="24">
        <f>J1382*Date!$B$3+K1382</f>
        <v>0</v>
      </c>
      <c r="R1382" s="24">
        <f t="shared" si="121"/>
        <v>0</v>
      </c>
      <c r="S1382" s="24">
        <f>J1382/2*Date!$B$7+K1382</f>
        <v>0</v>
      </c>
      <c r="T1382" s="24">
        <f t="shared" si="122"/>
        <v>0</v>
      </c>
      <c r="U1382" s="24">
        <f t="shared" si="123"/>
        <v>0</v>
      </c>
      <c r="V1382" s="4">
        <v>0</v>
      </c>
      <c r="W1382" s="4"/>
      <c r="X1382" s="28" t="str">
        <f t="shared" si="124"/>
        <v>CHOOSE FORMULA</v>
      </c>
      <c r="Y1382" s="4"/>
      <c r="Z1382" s="4">
        <v>0</v>
      </c>
    </row>
    <row r="1383" spans="1:26">
      <c r="A1383" s="1" t="s">
        <v>6</v>
      </c>
      <c r="B1383" s="1" t="s">
        <v>552</v>
      </c>
      <c r="C1383" s="1" t="s">
        <v>537</v>
      </c>
      <c r="D1383" s="1" t="s">
        <v>417</v>
      </c>
      <c r="E1383" s="1" t="s">
        <v>13</v>
      </c>
      <c r="F1383" s="1" t="s">
        <v>419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  <c r="N1383" s="24">
        <f>IF(AND(B1383="60",C1383="32"),(J1383/'FD Date'!$B$4*'FD Date'!$B$6+K1383),(J1383/Date!$B$4*Date!$B$6+K1383))</f>
        <v>0</v>
      </c>
      <c r="O1383" s="24">
        <f t="shared" ref="O1383:O1410" si="125">J1383*2</f>
        <v>0</v>
      </c>
      <c r="P1383" s="24">
        <f>K1383/Date!$B$2*Date!$B$3+K1383</f>
        <v>0</v>
      </c>
      <c r="Q1383" s="24">
        <f>J1383*Date!$B$3+K1383</f>
        <v>0</v>
      </c>
      <c r="R1383" s="24">
        <f t="shared" ref="R1383:R1410" si="126">IF(OR(L1383=0,M1383=0),0,K1383/(L1383/M1383))</f>
        <v>0</v>
      </c>
      <c r="S1383" s="24">
        <f>J1383/2*Date!$B$7+K1383</f>
        <v>0</v>
      </c>
      <c r="T1383" s="24">
        <f t="shared" ref="T1383:T1410" si="127">I1383</f>
        <v>0</v>
      </c>
      <c r="U1383" s="24">
        <f t="shared" ref="U1383:U1410" si="128">K1383</f>
        <v>0</v>
      </c>
      <c r="V1383" s="4">
        <v>0</v>
      </c>
      <c r="W1383" s="4"/>
      <c r="X1383" s="28" t="str">
        <f t="shared" ref="X1383:X1410" si="129">IF($W1383=1,($N1383+$V1383),IF($W1383=2,($O1383+$V1383), IF($W1383=3,($P1383+$V1383), IF($W1383=4,($Q1383+$V1383), IF($W1383=5,($R1383+$V1383), IF($W1383=6,($S1383+$V1383), IF($W1383=7,($T1383+$V1383), IF($W1383=8,($U1383+$V1383),"CHOOSE FORMULA"))))))))</f>
        <v>CHOOSE FORMULA</v>
      </c>
      <c r="Y1383" s="4"/>
      <c r="Z1383" s="4">
        <v>0</v>
      </c>
    </row>
    <row r="1384" spans="1:26">
      <c r="A1384" s="1" t="s">
        <v>6</v>
      </c>
      <c r="B1384" s="1" t="s">
        <v>552</v>
      </c>
      <c r="C1384" s="1" t="s">
        <v>537</v>
      </c>
      <c r="D1384" s="1" t="s">
        <v>497</v>
      </c>
      <c r="E1384" s="1" t="s">
        <v>8</v>
      </c>
      <c r="F1384" s="1" t="s">
        <v>498</v>
      </c>
      <c r="G1384" s="4">
        <v>30000</v>
      </c>
      <c r="H1384" s="4">
        <v>0</v>
      </c>
      <c r="I1384" s="4">
        <v>30000</v>
      </c>
      <c r="J1384" s="4">
        <v>0</v>
      </c>
      <c r="K1384" s="4">
        <v>2382.9899999999998</v>
      </c>
      <c r="L1384" s="4">
        <v>0</v>
      </c>
      <c r="M1384" s="4">
        <v>0</v>
      </c>
      <c r="N1384" s="24">
        <f>IF(AND(B1384="60",C1384="32"),(J1384/'FD Date'!$B$4*'FD Date'!$B$6+K1384),(J1384/Date!$B$4*Date!$B$6+K1384))</f>
        <v>2382.9899999999998</v>
      </c>
      <c r="O1384" s="24">
        <f t="shared" si="125"/>
        <v>0</v>
      </c>
      <c r="P1384" s="24">
        <f>K1384/Date!$B$2*Date!$B$3+K1384</f>
        <v>3574.4849999999997</v>
      </c>
      <c r="Q1384" s="24">
        <f>J1384*Date!$B$3+K1384</f>
        <v>2382.9899999999998</v>
      </c>
      <c r="R1384" s="24">
        <f t="shared" si="126"/>
        <v>0</v>
      </c>
      <c r="S1384" s="24">
        <f>J1384/2*Date!$B$7+K1384</f>
        <v>2382.9899999999998</v>
      </c>
      <c r="T1384" s="24">
        <f t="shared" si="127"/>
        <v>30000</v>
      </c>
      <c r="U1384" s="24">
        <f t="shared" si="128"/>
        <v>2382.9899999999998</v>
      </c>
      <c r="V1384" s="4">
        <v>0</v>
      </c>
      <c r="W1384" s="4"/>
      <c r="X1384" s="28" t="str">
        <f t="shared" si="129"/>
        <v>CHOOSE FORMULA</v>
      </c>
      <c r="Y1384" s="4"/>
      <c r="Z1384" s="4">
        <v>30000</v>
      </c>
    </row>
    <row r="1385" spans="1:26">
      <c r="A1385" s="1" t="s">
        <v>6</v>
      </c>
      <c r="B1385" s="1" t="s">
        <v>552</v>
      </c>
      <c r="C1385" s="1" t="s">
        <v>537</v>
      </c>
      <c r="D1385" s="1" t="s">
        <v>422</v>
      </c>
      <c r="E1385" s="1" t="s">
        <v>8</v>
      </c>
      <c r="F1385" s="1" t="s">
        <v>423</v>
      </c>
      <c r="G1385" s="4">
        <v>72000</v>
      </c>
      <c r="H1385" s="4">
        <v>0</v>
      </c>
      <c r="I1385" s="4">
        <v>72000</v>
      </c>
      <c r="J1385" s="4">
        <v>0</v>
      </c>
      <c r="K1385" s="4">
        <v>0</v>
      </c>
      <c r="L1385" s="4">
        <v>93300</v>
      </c>
      <c r="M1385" s="4">
        <v>93300</v>
      </c>
      <c r="N1385" s="24">
        <f>IF(AND(B1385="60",C1385="32"),(J1385/'FD Date'!$B$4*'FD Date'!$B$6+K1385),(J1385/Date!$B$4*Date!$B$6+K1385))</f>
        <v>0</v>
      </c>
      <c r="O1385" s="24">
        <f t="shared" si="125"/>
        <v>0</v>
      </c>
      <c r="P1385" s="24">
        <f>K1385/Date!$B$2*Date!$B$3+K1385</f>
        <v>0</v>
      </c>
      <c r="Q1385" s="24">
        <f>J1385*Date!$B$3+K1385</f>
        <v>0</v>
      </c>
      <c r="R1385" s="24">
        <f t="shared" si="126"/>
        <v>0</v>
      </c>
      <c r="S1385" s="24">
        <f>J1385/2*Date!$B$7+K1385</f>
        <v>0</v>
      </c>
      <c r="T1385" s="24">
        <f t="shared" si="127"/>
        <v>72000</v>
      </c>
      <c r="U1385" s="24">
        <f t="shared" si="128"/>
        <v>0</v>
      </c>
      <c r="V1385" s="4">
        <v>0</v>
      </c>
      <c r="W1385" s="4"/>
      <c r="X1385" s="28" t="str">
        <f t="shared" si="129"/>
        <v>CHOOSE FORMULA</v>
      </c>
      <c r="Y1385" s="4"/>
      <c r="Z1385" s="4">
        <v>93300</v>
      </c>
    </row>
    <row r="1386" spans="1:26">
      <c r="A1386" s="1" t="s">
        <v>6</v>
      </c>
      <c r="B1386" s="1" t="s">
        <v>552</v>
      </c>
      <c r="C1386" s="1" t="s">
        <v>537</v>
      </c>
      <c r="D1386" s="1" t="s">
        <v>473</v>
      </c>
      <c r="E1386" s="1" t="s">
        <v>8</v>
      </c>
      <c r="F1386" s="1" t="s">
        <v>474</v>
      </c>
      <c r="G1386" s="4">
        <v>0</v>
      </c>
      <c r="H1386" s="4">
        <v>0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  <c r="N1386" s="24">
        <f>IF(AND(B1386="60",C1386="32"),(J1386/'FD Date'!$B$4*'FD Date'!$B$6+K1386),(J1386/Date!$B$4*Date!$B$6+K1386))</f>
        <v>0</v>
      </c>
      <c r="O1386" s="24">
        <f t="shared" si="125"/>
        <v>0</v>
      </c>
      <c r="P1386" s="24">
        <f>K1386/Date!$B$2*Date!$B$3+K1386</f>
        <v>0</v>
      </c>
      <c r="Q1386" s="24">
        <f>J1386*Date!$B$3+K1386</f>
        <v>0</v>
      </c>
      <c r="R1386" s="24">
        <f t="shared" si="126"/>
        <v>0</v>
      </c>
      <c r="S1386" s="24">
        <f>J1386/2*Date!$B$7+K1386</f>
        <v>0</v>
      </c>
      <c r="T1386" s="24">
        <f t="shared" si="127"/>
        <v>0</v>
      </c>
      <c r="U1386" s="24">
        <f t="shared" si="128"/>
        <v>0</v>
      </c>
      <c r="V1386" s="4">
        <v>0</v>
      </c>
      <c r="W1386" s="4"/>
      <c r="X1386" s="28" t="str">
        <f t="shared" si="129"/>
        <v>CHOOSE FORMULA</v>
      </c>
      <c r="Y1386" s="4"/>
      <c r="Z1386" s="4">
        <v>0</v>
      </c>
    </row>
    <row r="1387" spans="1:26">
      <c r="A1387" s="1" t="s">
        <v>6</v>
      </c>
      <c r="B1387" s="1" t="s">
        <v>552</v>
      </c>
      <c r="C1387" s="1" t="s">
        <v>537</v>
      </c>
      <c r="D1387" s="1" t="s">
        <v>475</v>
      </c>
      <c r="E1387" s="1" t="s">
        <v>8</v>
      </c>
      <c r="F1387" s="1" t="s">
        <v>476</v>
      </c>
      <c r="G1387" s="4">
        <v>0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  <c r="N1387" s="24">
        <f>IF(AND(B1387="60",C1387="32"),(J1387/'FD Date'!$B$4*'FD Date'!$B$6+K1387),(J1387/Date!$B$4*Date!$B$6+K1387))</f>
        <v>0</v>
      </c>
      <c r="O1387" s="24">
        <f t="shared" si="125"/>
        <v>0</v>
      </c>
      <c r="P1387" s="24">
        <f>K1387/Date!$B$2*Date!$B$3+K1387</f>
        <v>0</v>
      </c>
      <c r="Q1387" s="24">
        <f>J1387*Date!$B$3+K1387</f>
        <v>0</v>
      </c>
      <c r="R1387" s="24">
        <f t="shared" si="126"/>
        <v>0</v>
      </c>
      <c r="S1387" s="24">
        <f>J1387/2*Date!$B$7+K1387</f>
        <v>0</v>
      </c>
      <c r="T1387" s="24">
        <f t="shared" si="127"/>
        <v>0</v>
      </c>
      <c r="U1387" s="24">
        <f t="shared" si="128"/>
        <v>0</v>
      </c>
      <c r="V1387" s="4">
        <v>0</v>
      </c>
      <c r="W1387" s="4"/>
      <c r="X1387" s="28" t="str">
        <f t="shared" si="129"/>
        <v>CHOOSE FORMULA</v>
      </c>
      <c r="Y1387" s="4"/>
      <c r="Z1387" s="4">
        <v>0</v>
      </c>
    </row>
    <row r="1388" spans="1:26">
      <c r="A1388" s="1" t="s">
        <v>6</v>
      </c>
      <c r="B1388" s="1" t="s">
        <v>566</v>
      </c>
      <c r="C1388" s="1" t="s">
        <v>241</v>
      </c>
      <c r="D1388" s="1" t="s">
        <v>315</v>
      </c>
      <c r="E1388" s="1" t="s">
        <v>13</v>
      </c>
      <c r="F1388" s="1" t="s">
        <v>316</v>
      </c>
      <c r="G1388" s="4">
        <v>0</v>
      </c>
      <c r="H1388" s="4">
        <v>0</v>
      </c>
      <c r="I1388" s="4">
        <v>0</v>
      </c>
      <c r="J1388" s="4">
        <v>0</v>
      </c>
      <c r="K1388" s="4">
        <v>2198.96</v>
      </c>
      <c r="L1388" s="4">
        <v>8256.9</v>
      </c>
      <c r="M1388" s="4">
        <v>12280.55</v>
      </c>
      <c r="N1388" s="24">
        <f>IF(AND(B1388="60",C1388="32"),(J1388/'FD Date'!$B$4*'FD Date'!$B$6+K1388),(J1388/Date!$B$4*Date!$B$6+K1388))</f>
        <v>2198.96</v>
      </c>
      <c r="O1388" s="24">
        <f t="shared" si="125"/>
        <v>0</v>
      </c>
      <c r="P1388" s="24">
        <f>K1388/Date!$B$2*Date!$B$3+K1388</f>
        <v>3298.44</v>
      </c>
      <c r="Q1388" s="24">
        <f>J1388*Date!$B$3+K1388</f>
        <v>2198.96</v>
      </c>
      <c r="R1388" s="24">
        <f t="shared" si="126"/>
        <v>3270.5298874880405</v>
      </c>
      <c r="S1388" s="24">
        <f>J1388/2*Date!$B$7+K1388</f>
        <v>2198.96</v>
      </c>
      <c r="T1388" s="24">
        <f t="shared" si="127"/>
        <v>0</v>
      </c>
      <c r="U1388" s="24">
        <f t="shared" si="128"/>
        <v>2198.96</v>
      </c>
      <c r="V1388" s="4">
        <v>0</v>
      </c>
      <c r="W1388" s="4"/>
      <c r="X1388" s="28" t="str">
        <f t="shared" si="129"/>
        <v>CHOOSE FORMULA</v>
      </c>
      <c r="Y1388" s="4"/>
      <c r="Z1388" s="4">
        <v>2199</v>
      </c>
    </row>
    <row r="1389" spans="1:26">
      <c r="A1389" s="1" t="s">
        <v>6</v>
      </c>
      <c r="B1389" s="1" t="s">
        <v>566</v>
      </c>
      <c r="C1389" s="1" t="s">
        <v>241</v>
      </c>
      <c r="D1389" s="1" t="s">
        <v>315</v>
      </c>
      <c r="E1389" s="1" t="s">
        <v>15</v>
      </c>
      <c r="F1389" s="1" t="s">
        <v>317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1485.23</v>
      </c>
      <c r="M1389" s="4">
        <v>1485.23</v>
      </c>
      <c r="N1389" s="24">
        <f>IF(AND(B1389="60",C1389="32"),(J1389/'FD Date'!$B$4*'FD Date'!$B$6+K1389),(J1389/Date!$B$4*Date!$B$6+K1389))</f>
        <v>0</v>
      </c>
      <c r="O1389" s="24">
        <f t="shared" si="125"/>
        <v>0</v>
      </c>
      <c r="P1389" s="24">
        <f>K1389/Date!$B$2*Date!$B$3+K1389</f>
        <v>0</v>
      </c>
      <c r="Q1389" s="24">
        <f>J1389*Date!$B$3+K1389</f>
        <v>0</v>
      </c>
      <c r="R1389" s="24">
        <f t="shared" si="126"/>
        <v>0</v>
      </c>
      <c r="S1389" s="24">
        <f>J1389/2*Date!$B$7+K1389</f>
        <v>0</v>
      </c>
      <c r="T1389" s="24">
        <f t="shared" si="127"/>
        <v>0</v>
      </c>
      <c r="U1389" s="24">
        <f t="shared" si="128"/>
        <v>0</v>
      </c>
      <c r="V1389" s="4">
        <v>0</v>
      </c>
      <c r="W1389" s="4"/>
      <c r="X1389" s="28" t="str">
        <f t="shared" si="129"/>
        <v>CHOOSE FORMULA</v>
      </c>
      <c r="Y1389" s="4"/>
      <c r="Z1389" s="4">
        <v>0</v>
      </c>
    </row>
    <row r="1390" spans="1:26">
      <c r="A1390" s="1" t="s">
        <v>6</v>
      </c>
      <c r="B1390" s="1" t="s">
        <v>566</v>
      </c>
      <c r="C1390" s="1" t="s">
        <v>241</v>
      </c>
      <c r="D1390" s="1" t="s">
        <v>318</v>
      </c>
      <c r="E1390" s="1" t="s">
        <v>8</v>
      </c>
      <c r="F1390" s="1" t="s">
        <v>319</v>
      </c>
      <c r="G1390" s="4">
        <v>926087</v>
      </c>
      <c r="H1390" s="4">
        <v>0</v>
      </c>
      <c r="I1390" s="4">
        <v>926087</v>
      </c>
      <c r="J1390" s="4">
        <v>68534.41</v>
      </c>
      <c r="K1390" s="4">
        <v>558453.68999999994</v>
      </c>
      <c r="L1390" s="4">
        <v>525697.65</v>
      </c>
      <c r="M1390" s="4">
        <v>851760.35</v>
      </c>
      <c r="N1390" s="24">
        <f>IF(AND(B1390="60",C1390="32"),(J1390/'FD Date'!$B$4*'FD Date'!$B$6+K1390),(J1390/Date!$B$4*Date!$B$6+K1390))</f>
        <v>901125.74</v>
      </c>
      <c r="O1390" s="24">
        <f t="shared" si="125"/>
        <v>137068.82</v>
      </c>
      <c r="P1390" s="24">
        <f>K1390/Date!$B$2*Date!$B$3+K1390</f>
        <v>837680.53499999992</v>
      </c>
      <c r="Q1390" s="24">
        <f>J1390*Date!$B$3+K1390</f>
        <v>832591.33</v>
      </c>
      <c r="R1390" s="24">
        <f t="shared" si="126"/>
        <v>904833.24483796232</v>
      </c>
      <c r="S1390" s="24">
        <f>J1390/2*Date!$B$7+K1390</f>
        <v>832591.33</v>
      </c>
      <c r="T1390" s="24">
        <f t="shared" si="127"/>
        <v>926087</v>
      </c>
      <c r="U1390" s="24">
        <f t="shared" si="128"/>
        <v>558453.68999999994</v>
      </c>
      <c r="V1390" s="4">
        <v>0</v>
      </c>
      <c r="W1390" s="4"/>
      <c r="X1390" s="28" t="str">
        <f t="shared" si="129"/>
        <v>CHOOSE FORMULA</v>
      </c>
      <c r="Y1390" s="4"/>
      <c r="Z1390" s="4">
        <v>906124</v>
      </c>
    </row>
    <row r="1391" spans="1:26">
      <c r="A1391" s="1" t="s">
        <v>6</v>
      </c>
      <c r="B1391" s="1" t="s">
        <v>566</v>
      </c>
      <c r="C1391" s="1" t="s">
        <v>241</v>
      </c>
      <c r="D1391" s="1" t="s">
        <v>318</v>
      </c>
      <c r="E1391" s="1" t="s">
        <v>80</v>
      </c>
      <c r="F1391" s="1" t="s">
        <v>322</v>
      </c>
      <c r="G1391" s="4">
        <v>4500</v>
      </c>
      <c r="H1391" s="4">
        <v>0</v>
      </c>
      <c r="I1391" s="4">
        <v>4500</v>
      </c>
      <c r="J1391" s="4">
        <v>346.14</v>
      </c>
      <c r="K1391" s="4">
        <v>2781.48</v>
      </c>
      <c r="L1391" s="4">
        <v>4612</v>
      </c>
      <c r="M1391" s="4">
        <v>6330.34</v>
      </c>
      <c r="N1391" s="24">
        <f>IF(AND(B1391="60",C1391="32"),(J1391/'FD Date'!$B$4*'FD Date'!$B$6+K1391),(J1391/Date!$B$4*Date!$B$6+K1391))</f>
        <v>4512.18</v>
      </c>
      <c r="O1391" s="24">
        <f t="shared" si="125"/>
        <v>692.28</v>
      </c>
      <c r="P1391" s="24">
        <f>K1391/Date!$B$2*Date!$B$3+K1391</f>
        <v>4172.22</v>
      </c>
      <c r="Q1391" s="24">
        <f>J1391*Date!$B$3+K1391</f>
        <v>4166.04</v>
      </c>
      <c r="R1391" s="24">
        <f t="shared" si="126"/>
        <v>3817.8044456201214</v>
      </c>
      <c r="S1391" s="24">
        <f>J1391/2*Date!$B$7+K1391</f>
        <v>4166.04</v>
      </c>
      <c r="T1391" s="24">
        <f t="shared" si="127"/>
        <v>4500</v>
      </c>
      <c r="U1391" s="24">
        <f t="shared" si="128"/>
        <v>2781.48</v>
      </c>
      <c r="V1391" s="4">
        <v>0</v>
      </c>
      <c r="W1391" s="4"/>
      <c r="X1391" s="28" t="str">
        <f t="shared" si="129"/>
        <v>CHOOSE FORMULA</v>
      </c>
      <c r="Y1391" s="4"/>
      <c r="Z1391" s="4">
        <v>4512</v>
      </c>
    </row>
    <row r="1392" spans="1:26">
      <c r="A1392" s="1" t="s">
        <v>6</v>
      </c>
      <c r="B1392" s="1" t="s">
        <v>566</v>
      </c>
      <c r="C1392" s="1" t="s">
        <v>241</v>
      </c>
      <c r="D1392" s="1" t="s">
        <v>318</v>
      </c>
      <c r="E1392" s="1" t="s">
        <v>323</v>
      </c>
      <c r="F1392" s="1" t="s">
        <v>324</v>
      </c>
      <c r="G1392" s="4">
        <v>600</v>
      </c>
      <c r="H1392" s="4">
        <v>0</v>
      </c>
      <c r="I1392" s="4">
        <v>600</v>
      </c>
      <c r="J1392" s="4">
        <v>50</v>
      </c>
      <c r="K1392" s="4">
        <v>376.79</v>
      </c>
      <c r="L1392" s="4">
        <v>200</v>
      </c>
      <c r="M1392" s="4">
        <v>423.21</v>
      </c>
      <c r="N1392" s="24">
        <f>IF(AND(B1392="60",C1392="32"),(J1392/'FD Date'!$B$4*'FD Date'!$B$6+K1392),(J1392/Date!$B$4*Date!$B$6+K1392))</f>
        <v>626.79</v>
      </c>
      <c r="O1392" s="24">
        <f t="shared" si="125"/>
        <v>100</v>
      </c>
      <c r="P1392" s="24">
        <f>K1392/Date!$B$2*Date!$B$3+K1392</f>
        <v>565.18500000000006</v>
      </c>
      <c r="Q1392" s="24">
        <f>J1392*Date!$B$3+K1392</f>
        <v>576.79</v>
      </c>
      <c r="R1392" s="24">
        <f t="shared" si="126"/>
        <v>797.30647949999991</v>
      </c>
      <c r="S1392" s="24">
        <f>J1392/2*Date!$B$7+K1392</f>
        <v>576.79</v>
      </c>
      <c r="T1392" s="24">
        <f t="shared" si="127"/>
        <v>600</v>
      </c>
      <c r="U1392" s="24">
        <f t="shared" si="128"/>
        <v>376.79</v>
      </c>
      <c r="V1392" s="4">
        <v>0</v>
      </c>
      <c r="W1392" s="4"/>
      <c r="X1392" s="28" t="str">
        <f t="shared" si="129"/>
        <v>CHOOSE FORMULA</v>
      </c>
      <c r="Y1392" s="4"/>
      <c r="Z1392" s="4">
        <v>627</v>
      </c>
    </row>
    <row r="1393" spans="1:26">
      <c r="A1393" s="1" t="s">
        <v>6</v>
      </c>
      <c r="B1393" s="1" t="s">
        <v>566</v>
      </c>
      <c r="C1393" s="1" t="s">
        <v>241</v>
      </c>
      <c r="D1393" s="1" t="s">
        <v>318</v>
      </c>
      <c r="E1393" s="1" t="s">
        <v>325</v>
      </c>
      <c r="F1393" s="1" t="s">
        <v>326</v>
      </c>
      <c r="G1393" s="4">
        <v>0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  <c r="N1393" s="24">
        <f>IF(AND(B1393="60",C1393="32"),(J1393/'FD Date'!$B$4*'FD Date'!$B$6+K1393),(J1393/Date!$B$4*Date!$B$6+K1393))</f>
        <v>0</v>
      </c>
      <c r="O1393" s="24">
        <f t="shared" si="125"/>
        <v>0</v>
      </c>
      <c r="P1393" s="24">
        <f>K1393/Date!$B$2*Date!$B$3+K1393</f>
        <v>0</v>
      </c>
      <c r="Q1393" s="24">
        <f>J1393*Date!$B$3+K1393</f>
        <v>0</v>
      </c>
      <c r="R1393" s="24">
        <f t="shared" si="126"/>
        <v>0</v>
      </c>
      <c r="S1393" s="24">
        <f>J1393/2*Date!$B$7+K1393</f>
        <v>0</v>
      </c>
      <c r="T1393" s="24">
        <f t="shared" si="127"/>
        <v>0</v>
      </c>
      <c r="U1393" s="24">
        <f t="shared" si="128"/>
        <v>0</v>
      </c>
      <c r="V1393" s="4">
        <v>0</v>
      </c>
      <c r="W1393" s="4"/>
      <c r="X1393" s="28" t="str">
        <f t="shared" si="129"/>
        <v>CHOOSE FORMULA</v>
      </c>
      <c r="Y1393" s="4"/>
      <c r="Z1393" s="4">
        <v>0</v>
      </c>
    </row>
    <row r="1394" spans="1:26">
      <c r="A1394" s="1" t="s">
        <v>6</v>
      </c>
      <c r="B1394" s="1" t="s">
        <v>566</v>
      </c>
      <c r="C1394" s="1" t="s">
        <v>241</v>
      </c>
      <c r="D1394" s="1" t="s">
        <v>327</v>
      </c>
      <c r="E1394" s="1" t="s">
        <v>8</v>
      </c>
      <c r="F1394" s="1" t="s">
        <v>328</v>
      </c>
      <c r="G1394" s="4">
        <v>9090</v>
      </c>
      <c r="H1394" s="4">
        <v>0</v>
      </c>
      <c r="I1394" s="4">
        <v>9090</v>
      </c>
      <c r="J1394" s="4">
        <v>0</v>
      </c>
      <c r="K1394" s="4">
        <v>0</v>
      </c>
      <c r="L1394" s="4">
        <v>171.67</v>
      </c>
      <c r="M1394" s="4">
        <v>8366.67</v>
      </c>
      <c r="N1394" s="24">
        <f>IF(AND(B1394="60",C1394="32"),(J1394/'FD Date'!$B$4*'FD Date'!$B$6+K1394),(J1394/Date!$B$4*Date!$B$6+K1394))</f>
        <v>0</v>
      </c>
      <c r="O1394" s="24">
        <f t="shared" si="125"/>
        <v>0</v>
      </c>
      <c r="P1394" s="24">
        <f>K1394/Date!$B$2*Date!$B$3+K1394</f>
        <v>0</v>
      </c>
      <c r="Q1394" s="24">
        <f>J1394*Date!$B$3+K1394</f>
        <v>0</v>
      </c>
      <c r="R1394" s="24">
        <f t="shared" si="126"/>
        <v>0</v>
      </c>
      <c r="S1394" s="24">
        <f>J1394/2*Date!$B$7+K1394</f>
        <v>0</v>
      </c>
      <c r="T1394" s="24">
        <f t="shared" si="127"/>
        <v>9090</v>
      </c>
      <c r="U1394" s="24">
        <f t="shared" si="128"/>
        <v>0</v>
      </c>
      <c r="V1394" s="4">
        <v>0</v>
      </c>
      <c r="W1394" s="4"/>
      <c r="X1394" s="28" t="str">
        <f t="shared" si="129"/>
        <v>CHOOSE FORMULA</v>
      </c>
      <c r="Y1394" s="4"/>
      <c r="Z1394" s="4">
        <v>9090</v>
      </c>
    </row>
    <row r="1395" spans="1:26">
      <c r="A1395" s="1" t="s">
        <v>6</v>
      </c>
      <c r="B1395" s="1" t="s">
        <v>566</v>
      </c>
      <c r="C1395" s="1" t="s">
        <v>241</v>
      </c>
      <c r="D1395" s="1" t="s">
        <v>329</v>
      </c>
      <c r="E1395" s="1" t="s">
        <v>8</v>
      </c>
      <c r="F1395" s="1" t="s">
        <v>330</v>
      </c>
      <c r="G1395" s="4">
        <v>3000</v>
      </c>
      <c r="H1395" s="4">
        <v>0</v>
      </c>
      <c r="I1395" s="4">
        <v>3000</v>
      </c>
      <c r="J1395" s="4">
        <v>117.17</v>
      </c>
      <c r="K1395" s="4">
        <v>2996.99</v>
      </c>
      <c r="L1395" s="4">
        <v>3093.26</v>
      </c>
      <c r="M1395" s="4">
        <v>4583.0200000000004</v>
      </c>
      <c r="N1395" s="24">
        <f>IF(AND(B1395="60",C1395="32"),(J1395/'FD Date'!$B$4*'FD Date'!$B$6+K1395),(J1395/Date!$B$4*Date!$B$6+K1395))</f>
        <v>3582.8399999999997</v>
      </c>
      <c r="O1395" s="24">
        <f t="shared" si="125"/>
        <v>234.34</v>
      </c>
      <c r="P1395" s="24">
        <f>K1395/Date!$B$2*Date!$B$3+K1395</f>
        <v>4495.4849999999997</v>
      </c>
      <c r="Q1395" s="24">
        <f>J1395*Date!$B$3+K1395</f>
        <v>3465.6699999999996</v>
      </c>
      <c r="R1395" s="24">
        <f t="shared" si="126"/>
        <v>4440.384936862727</v>
      </c>
      <c r="S1395" s="24">
        <f>J1395/2*Date!$B$7+K1395</f>
        <v>3465.6699999999996</v>
      </c>
      <c r="T1395" s="24">
        <f t="shared" si="127"/>
        <v>3000</v>
      </c>
      <c r="U1395" s="24">
        <f t="shared" si="128"/>
        <v>2996.99</v>
      </c>
      <c r="V1395" s="4">
        <v>0</v>
      </c>
      <c r="W1395" s="4"/>
      <c r="X1395" s="28" t="str">
        <f t="shared" si="129"/>
        <v>CHOOSE FORMULA</v>
      </c>
      <c r="Y1395" s="4"/>
      <c r="Z1395" s="4">
        <v>5010</v>
      </c>
    </row>
    <row r="1396" spans="1:26">
      <c r="A1396" s="1" t="s">
        <v>6</v>
      </c>
      <c r="B1396" s="1" t="s">
        <v>566</v>
      </c>
      <c r="C1396" s="1" t="s">
        <v>241</v>
      </c>
      <c r="D1396" s="1" t="s">
        <v>331</v>
      </c>
      <c r="E1396" s="1" t="s">
        <v>84</v>
      </c>
      <c r="F1396" s="1" t="s">
        <v>333</v>
      </c>
      <c r="G1396" s="4">
        <v>1420</v>
      </c>
      <c r="H1396" s="4">
        <v>0</v>
      </c>
      <c r="I1396" s="4">
        <v>1420</v>
      </c>
      <c r="J1396" s="4">
        <v>107.28</v>
      </c>
      <c r="K1396" s="4">
        <v>842.94</v>
      </c>
      <c r="L1396" s="4">
        <v>894.18</v>
      </c>
      <c r="M1396" s="4">
        <v>1377.24</v>
      </c>
      <c r="N1396" s="24">
        <f>IF(AND(B1396="60",C1396="32"),(J1396/'FD Date'!$B$4*'FD Date'!$B$6+K1396),(J1396/Date!$B$4*Date!$B$6+K1396))</f>
        <v>1379.3400000000001</v>
      </c>
      <c r="O1396" s="24">
        <f t="shared" si="125"/>
        <v>214.56</v>
      </c>
      <c r="P1396" s="24">
        <f>K1396/Date!$B$2*Date!$B$3+K1396</f>
        <v>1264.4100000000001</v>
      </c>
      <c r="Q1396" s="24">
        <f>J1396*Date!$B$3+K1396</f>
        <v>1272.06</v>
      </c>
      <c r="R1396" s="24">
        <f t="shared" si="126"/>
        <v>1298.3187787693753</v>
      </c>
      <c r="S1396" s="24">
        <f>J1396/2*Date!$B$7+K1396</f>
        <v>1272.06</v>
      </c>
      <c r="T1396" s="24">
        <f t="shared" si="127"/>
        <v>1420</v>
      </c>
      <c r="U1396" s="24">
        <f t="shared" si="128"/>
        <v>842.94</v>
      </c>
      <c r="V1396" s="4">
        <v>0</v>
      </c>
      <c r="W1396" s="4"/>
      <c r="X1396" s="28" t="str">
        <f t="shared" si="129"/>
        <v>CHOOSE FORMULA</v>
      </c>
      <c r="Y1396" s="4"/>
      <c r="Z1396" s="4">
        <v>1298</v>
      </c>
    </row>
    <row r="1397" spans="1:26">
      <c r="A1397" s="1" t="s">
        <v>6</v>
      </c>
      <c r="B1397" s="1" t="s">
        <v>566</v>
      </c>
      <c r="C1397" s="1" t="s">
        <v>241</v>
      </c>
      <c r="D1397" s="1" t="s">
        <v>331</v>
      </c>
      <c r="E1397" s="1" t="s">
        <v>334</v>
      </c>
      <c r="F1397" s="1" t="s">
        <v>335</v>
      </c>
      <c r="G1397" s="4">
        <v>4000</v>
      </c>
      <c r="H1397" s="4">
        <v>0</v>
      </c>
      <c r="I1397" s="4">
        <v>4000</v>
      </c>
      <c r="J1397" s="4">
        <v>302</v>
      </c>
      <c r="K1397" s="4">
        <v>2359.6999999999998</v>
      </c>
      <c r="L1397" s="4">
        <v>2552.96</v>
      </c>
      <c r="M1397" s="4">
        <v>3939.66</v>
      </c>
      <c r="N1397" s="24">
        <f>IF(AND(B1397="60",C1397="32"),(J1397/'FD Date'!$B$4*'FD Date'!$B$6+K1397),(J1397/Date!$B$4*Date!$B$6+K1397))</f>
        <v>3869.7</v>
      </c>
      <c r="O1397" s="24">
        <f t="shared" si="125"/>
        <v>604</v>
      </c>
      <c r="P1397" s="24">
        <f>K1397/Date!$B$2*Date!$B$3+K1397</f>
        <v>3539.5499999999997</v>
      </c>
      <c r="Q1397" s="24">
        <f>J1397*Date!$B$3+K1397</f>
        <v>3567.7</v>
      </c>
      <c r="R1397" s="24">
        <f t="shared" si="126"/>
        <v>3641.426305935071</v>
      </c>
      <c r="S1397" s="24">
        <f>J1397/2*Date!$B$7+K1397</f>
        <v>3567.7</v>
      </c>
      <c r="T1397" s="24">
        <f t="shared" si="127"/>
        <v>4000</v>
      </c>
      <c r="U1397" s="24">
        <f t="shared" si="128"/>
        <v>2359.6999999999998</v>
      </c>
      <c r="V1397" s="4">
        <v>0</v>
      </c>
      <c r="W1397" s="4"/>
      <c r="X1397" s="28" t="str">
        <f t="shared" si="129"/>
        <v>CHOOSE FORMULA</v>
      </c>
      <c r="Y1397" s="4"/>
      <c r="Z1397" s="4">
        <v>3632</v>
      </c>
    </row>
    <row r="1398" spans="1:26">
      <c r="A1398" s="1" t="s">
        <v>6</v>
      </c>
      <c r="B1398" s="1" t="s">
        <v>566</v>
      </c>
      <c r="C1398" s="1" t="s">
        <v>241</v>
      </c>
      <c r="D1398" s="1" t="s">
        <v>331</v>
      </c>
      <c r="E1398" s="1" t="s">
        <v>336</v>
      </c>
      <c r="F1398" s="1" t="s">
        <v>337</v>
      </c>
      <c r="G1398" s="4">
        <v>87740</v>
      </c>
      <c r="H1398" s="4">
        <v>0</v>
      </c>
      <c r="I1398" s="4">
        <v>87740</v>
      </c>
      <c r="J1398" s="4">
        <v>6584.64</v>
      </c>
      <c r="K1398" s="4">
        <v>53395.17</v>
      </c>
      <c r="L1398" s="4">
        <v>47060.05</v>
      </c>
      <c r="M1398" s="4">
        <v>78465.27</v>
      </c>
      <c r="N1398" s="24">
        <f>IF(AND(B1398="60",C1398="32"),(J1398/'FD Date'!$B$4*'FD Date'!$B$6+K1398),(J1398/Date!$B$4*Date!$B$6+K1398))</f>
        <v>86318.37</v>
      </c>
      <c r="O1398" s="24">
        <f t="shared" si="125"/>
        <v>13169.28</v>
      </c>
      <c r="P1398" s="24">
        <f>K1398/Date!$B$2*Date!$B$3+K1398</f>
        <v>80092.755000000005</v>
      </c>
      <c r="Q1398" s="24">
        <f>J1398*Date!$B$3+K1398</f>
        <v>79733.73</v>
      </c>
      <c r="R1398" s="24">
        <f t="shared" si="126"/>
        <v>89028.091358719335</v>
      </c>
      <c r="S1398" s="24">
        <f>J1398/2*Date!$B$7+K1398</f>
        <v>79733.73</v>
      </c>
      <c r="T1398" s="24">
        <f t="shared" si="127"/>
        <v>87740</v>
      </c>
      <c r="U1398" s="24">
        <f t="shared" si="128"/>
        <v>53395.17</v>
      </c>
      <c r="V1398" s="4">
        <v>0</v>
      </c>
      <c r="W1398" s="4"/>
      <c r="X1398" s="28" t="str">
        <f t="shared" si="129"/>
        <v>CHOOSE FORMULA</v>
      </c>
      <c r="Y1398" s="4"/>
      <c r="Z1398" s="4">
        <v>82534</v>
      </c>
    </row>
    <row r="1399" spans="1:26">
      <c r="A1399" s="1" t="s">
        <v>6</v>
      </c>
      <c r="B1399" s="1" t="s">
        <v>566</v>
      </c>
      <c r="C1399" s="1" t="s">
        <v>241</v>
      </c>
      <c r="D1399" s="1" t="s">
        <v>331</v>
      </c>
      <c r="E1399" s="1" t="s">
        <v>338</v>
      </c>
      <c r="F1399" s="1" t="s">
        <v>339</v>
      </c>
      <c r="G1399" s="4">
        <v>0</v>
      </c>
      <c r="H1399" s="4">
        <v>0</v>
      </c>
      <c r="I1399" s="4">
        <v>0</v>
      </c>
      <c r="J1399" s="4">
        <v>0</v>
      </c>
      <c r="K1399" s="4">
        <v>464.29</v>
      </c>
      <c r="L1399" s="4">
        <v>8076.19</v>
      </c>
      <c r="M1399" s="4">
        <v>14361.9</v>
      </c>
      <c r="N1399" s="24">
        <f>IF(AND(B1399="60",C1399="32"),(J1399/'FD Date'!$B$4*'FD Date'!$B$6+K1399),(J1399/Date!$B$4*Date!$B$6+K1399))</f>
        <v>464.29</v>
      </c>
      <c r="O1399" s="24">
        <f t="shared" si="125"/>
        <v>0</v>
      </c>
      <c r="P1399" s="24">
        <f>K1399/Date!$B$2*Date!$B$3+K1399</f>
        <v>696.43500000000006</v>
      </c>
      <c r="Q1399" s="24">
        <f>J1399*Date!$B$3+K1399</f>
        <v>464.29</v>
      </c>
      <c r="R1399" s="24">
        <f t="shared" si="126"/>
        <v>825.64755794502116</v>
      </c>
      <c r="S1399" s="24">
        <f>J1399/2*Date!$B$7+K1399</f>
        <v>464.29</v>
      </c>
      <c r="T1399" s="24">
        <f t="shared" si="127"/>
        <v>0</v>
      </c>
      <c r="U1399" s="24">
        <f t="shared" si="128"/>
        <v>464.29</v>
      </c>
      <c r="V1399" s="4">
        <v>0</v>
      </c>
      <c r="W1399" s="4"/>
      <c r="X1399" s="28" t="str">
        <f t="shared" si="129"/>
        <v>CHOOSE FORMULA</v>
      </c>
      <c r="Y1399" s="4"/>
      <c r="Z1399" s="4">
        <v>464</v>
      </c>
    </row>
    <row r="1400" spans="1:26">
      <c r="A1400" s="1" t="s">
        <v>6</v>
      </c>
      <c r="B1400" s="1" t="s">
        <v>566</v>
      </c>
      <c r="C1400" s="1" t="s">
        <v>241</v>
      </c>
      <c r="D1400" s="1" t="s">
        <v>331</v>
      </c>
      <c r="E1400" s="1" t="s">
        <v>340</v>
      </c>
      <c r="F1400" s="1" t="s">
        <v>341</v>
      </c>
      <c r="G1400" s="4">
        <v>4080</v>
      </c>
      <c r="H1400" s="4">
        <v>0</v>
      </c>
      <c r="I1400" s="4">
        <v>4080</v>
      </c>
      <c r="J1400" s="4">
        <v>266</v>
      </c>
      <c r="K1400" s="4">
        <v>2356.64</v>
      </c>
      <c r="L1400" s="4">
        <v>2215.91</v>
      </c>
      <c r="M1400" s="4">
        <v>3611.27</v>
      </c>
      <c r="N1400" s="24">
        <f>IF(AND(B1400="60",C1400="32"),(J1400/'FD Date'!$B$4*'FD Date'!$B$6+K1400),(J1400/Date!$B$4*Date!$B$6+K1400))</f>
        <v>3686.64</v>
      </c>
      <c r="O1400" s="24">
        <f t="shared" si="125"/>
        <v>532</v>
      </c>
      <c r="P1400" s="24">
        <f>K1400/Date!$B$2*Date!$B$3+K1400</f>
        <v>3534.96</v>
      </c>
      <c r="Q1400" s="24">
        <f>J1400*Date!$B$3+K1400</f>
        <v>3420.64</v>
      </c>
      <c r="R1400" s="24">
        <f t="shared" si="126"/>
        <v>3840.6177745486057</v>
      </c>
      <c r="S1400" s="24">
        <f>J1400/2*Date!$B$7+K1400</f>
        <v>3420.64</v>
      </c>
      <c r="T1400" s="24">
        <f t="shared" si="127"/>
        <v>4080</v>
      </c>
      <c r="U1400" s="24">
        <f t="shared" si="128"/>
        <v>2356.64</v>
      </c>
      <c r="V1400" s="4">
        <v>0</v>
      </c>
      <c r="W1400" s="4"/>
      <c r="X1400" s="28" t="str">
        <f t="shared" si="129"/>
        <v>CHOOSE FORMULA</v>
      </c>
      <c r="Y1400" s="4"/>
      <c r="Z1400" s="4">
        <v>3761</v>
      </c>
    </row>
    <row r="1401" spans="1:26">
      <c r="A1401" s="1" t="s">
        <v>6</v>
      </c>
      <c r="B1401" s="1" t="s">
        <v>566</v>
      </c>
      <c r="C1401" s="1" t="s">
        <v>241</v>
      </c>
      <c r="D1401" s="1" t="s">
        <v>342</v>
      </c>
      <c r="E1401" s="1" t="s">
        <v>8</v>
      </c>
      <c r="F1401" s="1" t="s">
        <v>343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4">
        <v>-625.12</v>
      </c>
      <c r="M1401" s="4">
        <v>0</v>
      </c>
      <c r="N1401" s="24">
        <f>IF(AND(B1401="60",C1401="32"),(J1401/'FD Date'!$B$4*'FD Date'!$B$6+K1401),(J1401/Date!$B$4*Date!$B$6+K1401))</f>
        <v>0</v>
      </c>
      <c r="O1401" s="24">
        <f t="shared" si="125"/>
        <v>0</v>
      </c>
      <c r="P1401" s="24">
        <f>K1401/Date!$B$2*Date!$B$3+K1401</f>
        <v>0</v>
      </c>
      <c r="Q1401" s="24">
        <f>J1401*Date!$B$3+K1401</f>
        <v>0</v>
      </c>
      <c r="R1401" s="24">
        <f t="shared" si="126"/>
        <v>0</v>
      </c>
      <c r="S1401" s="24">
        <f>J1401/2*Date!$B$7+K1401</f>
        <v>0</v>
      </c>
      <c r="T1401" s="24">
        <f t="shared" si="127"/>
        <v>0</v>
      </c>
      <c r="U1401" s="24">
        <f t="shared" si="128"/>
        <v>0</v>
      </c>
      <c r="V1401" s="4">
        <v>0</v>
      </c>
      <c r="W1401" s="4"/>
      <c r="X1401" s="28" t="str">
        <f t="shared" si="129"/>
        <v>CHOOSE FORMULA</v>
      </c>
      <c r="Y1401" s="4"/>
      <c r="Z1401" s="4">
        <v>0</v>
      </c>
    </row>
    <row r="1402" spans="1:26">
      <c r="A1402" s="1" t="s">
        <v>6</v>
      </c>
      <c r="B1402" s="1" t="s">
        <v>566</v>
      </c>
      <c r="C1402" s="1" t="s">
        <v>241</v>
      </c>
      <c r="D1402" s="1" t="s">
        <v>342</v>
      </c>
      <c r="E1402" s="1" t="s">
        <v>13</v>
      </c>
      <c r="F1402" s="1" t="s">
        <v>344</v>
      </c>
      <c r="G1402" s="4">
        <v>135570</v>
      </c>
      <c r="H1402" s="4">
        <v>0</v>
      </c>
      <c r="I1402" s="4">
        <v>135570</v>
      </c>
      <c r="J1402" s="4">
        <v>10479.27</v>
      </c>
      <c r="K1402" s="4">
        <v>83828.55</v>
      </c>
      <c r="L1402" s="4">
        <v>63920.71</v>
      </c>
      <c r="M1402" s="4">
        <v>109372.47</v>
      </c>
      <c r="N1402" s="24">
        <f>IF(AND(B1402="60",C1402="32"),(J1402/'FD Date'!$B$4*'FD Date'!$B$6+K1402),(J1402/Date!$B$4*Date!$B$6+K1402))</f>
        <v>136224.90000000002</v>
      </c>
      <c r="O1402" s="24">
        <f t="shared" si="125"/>
        <v>20958.54</v>
      </c>
      <c r="P1402" s="24">
        <f>K1402/Date!$B$2*Date!$B$3+K1402</f>
        <v>125742.82500000001</v>
      </c>
      <c r="Q1402" s="24">
        <f>J1402*Date!$B$3+K1402</f>
        <v>125745.63</v>
      </c>
      <c r="R1402" s="24">
        <f t="shared" si="126"/>
        <v>143436.0721277736</v>
      </c>
      <c r="S1402" s="24">
        <f>J1402/2*Date!$B$7+K1402</f>
        <v>125745.63</v>
      </c>
      <c r="T1402" s="24">
        <f t="shared" si="127"/>
        <v>135570</v>
      </c>
      <c r="U1402" s="24">
        <f t="shared" si="128"/>
        <v>83828.55</v>
      </c>
      <c r="V1402" s="4">
        <v>0</v>
      </c>
      <c r="W1402" s="4"/>
      <c r="X1402" s="28" t="str">
        <f t="shared" si="129"/>
        <v>CHOOSE FORMULA</v>
      </c>
      <c r="Y1402" s="4"/>
      <c r="Z1402" s="4">
        <v>135870</v>
      </c>
    </row>
    <row r="1403" spans="1:26">
      <c r="A1403" s="1" t="s">
        <v>6</v>
      </c>
      <c r="B1403" s="1" t="s">
        <v>566</v>
      </c>
      <c r="C1403" s="1" t="s">
        <v>241</v>
      </c>
      <c r="D1403" s="1" t="s">
        <v>345</v>
      </c>
      <c r="E1403" s="1" t="s">
        <v>8</v>
      </c>
      <c r="F1403" s="1" t="s">
        <v>346</v>
      </c>
      <c r="G1403" s="4">
        <v>0</v>
      </c>
      <c r="H1403" s="4">
        <v>0</v>
      </c>
      <c r="I1403" s="4">
        <v>0</v>
      </c>
      <c r="J1403" s="4">
        <v>131</v>
      </c>
      <c r="K1403" s="4">
        <v>358</v>
      </c>
      <c r="L1403" s="4">
        <v>48</v>
      </c>
      <c r="M1403" s="4">
        <v>550</v>
      </c>
      <c r="N1403" s="24">
        <f>IF(AND(B1403="60",C1403="32"),(J1403/'FD Date'!$B$4*'FD Date'!$B$6+K1403),(J1403/Date!$B$4*Date!$B$6+K1403))</f>
        <v>1013</v>
      </c>
      <c r="O1403" s="24">
        <f t="shared" si="125"/>
        <v>262</v>
      </c>
      <c r="P1403" s="24">
        <f>K1403/Date!$B$2*Date!$B$3+K1403</f>
        <v>537</v>
      </c>
      <c r="Q1403" s="24">
        <f>J1403*Date!$B$3+K1403</f>
        <v>882</v>
      </c>
      <c r="R1403" s="24">
        <f t="shared" si="126"/>
        <v>4102.083333333333</v>
      </c>
      <c r="S1403" s="24">
        <f>J1403/2*Date!$B$7+K1403</f>
        <v>882</v>
      </c>
      <c r="T1403" s="24">
        <f t="shared" si="127"/>
        <v>0</v>
      </c>
      <c r="U1403" s="24">
        <f t="shared" si="128"/>
        <v>358</v>
      </c>
      <c r="V1403" s="4">
        <v>0</v>
      </c>
      <c r="W1403" s="4"/>
      <c r="X1403" s="28" t="str">
        <f t="shared" si="129"/>
        <v>CHOOSE FORMULA</v>
      </c>
      <c r="Y1403" s="4"/>
      <c r="Z1403" s="4">
        <v>660</v>
      </c>
    </row>
    <row r="1404" spans="1:26">
      <c r="A1404" s="1" t="s">
        <v>6</v>
      </c>
      <c r="B1404" s="1" t="s">
        <v>566</v>
      </c>
      <c r="C1404" s="1" t="s">
        <v>241</v>
      </c>
      <c r="D1404" s="1" t="s">
        <v>347</v>
      </c>
      <c r="E1404" s="1" t="s">
        <v>8</v>
      </c>
      <c r="F1404" s="1" t="s">
        <v>348</v>
      </c>
      <c r="G1404" s="4">
        <v>1460</v>
      </c>
      <c r="H1404" s="4">
        <v>0</v>
      </c>
      <c r="I1404" s="4">
        <v>1460</v>
      </c>
      <c r="J1404" s="4">
        <v>-2158.17</v>
      </c>
      <c r="K1404" s="4">
        <v>624.41999999999996</v>
      </c>
      <c r="L1404" s="4">
        <v>879.78</v>
      </c>
      <c r="M1404" s="4">
        <v>1125.02</v>
      </c>
      <c r="N1404" s="24">
        <f>IF(AND(B1404="60",C1404="32"),(J1404/'FD Date'!$B$4*'FD Date'!$B$6+K1404),(J1404/Date!$B$4*Date!$B$6+K1404))</f>
        <v>-10166.43</v>
      </c>
      <c r="O1404" s="24">
        <f t="shared" si="125"/>
        <v>-4316.34</v>
      </c>
      <c r="P1404" s="24">
        <f>K1404/Date!$B$2*Date!$B$3+K1404</f>
        <v>936.62999999999988</v>
      </c>
      <c r="Q1404" s="24">
        <f>J1404*Date!$B$3+K1404</f>
        <v>-8008.26</v>
      </c>
      <c r="R1404" s="24">
        <f t="shared" si="126"/>
        <v>798.47801541294416</v>
      </c>
      <c r="S1404" s="24">
        <f>J1404/2*Date!$B$7+K1404</f>
        <v>-8008.26</v>
      </c>
      <c r="T1404" s="24">
        <f t="shared" si="127"/>
        <v>1460</v>
      </c>
      <c r="U1404" s="24">
        <f t="shared" si="128"/>
        <v>624.41999999999996</v>
      </c>
      <c r="V1404" s="4">
        <v>0</v>
      </c>
      <c r="W1404" s="4"/>
      <c r="X1404" s="28" t="str">
        <f t="shared" si="129"/>
        <v>CHOOSE FORMULA</v>
      </c>
      <c r="Y1404" s="4"/>
      <c r="Z1404" s="4">
        <v>5082</v>
      </c>
    </row>
    <row r="1405" spans="1:26">
      <c r="A1405" s="1" t="s">
        <v>6</v>
      </c>
      <c r="B1405" s="1" t="s">
        <v>566</v>
      </c>
      <c r="C1405" s="1" t="s">
        <v>241</v>
      </c>
      <c r="D1405" s="1" t="s">
        <v>349</v>
      </c>
      <c r="E1405" s="1" t="s">
        <v>8</v>
      </c>
      <c r="F1405" s="1" t="s">
        <v>350</v>
      </c>
      <c r="G1405" s="4">
        <v>0</v>
      </c>
      <c r="H1405" s="4">
        <v>0</v>
      </c>
      <c r="I1405" s="4">
        <v>0</v>
      </c>
      <c r="J1405" s="4">
        <v>0</v>
      </c>
      <c r="K1405" s="4">
        <v>2017.01</v>
      </c>
      <c r="L1405" s="4">
        <v>2986.45</v>
      </c>
      <c r="M1405" s="4">
        <v>6236.46</v>
      </c>
      <c r="N1405" s="24">
        <f>IF(AND(B1405="60",C1405="32"),(J1405/'FD Date'!$B$4*'FD Date'!$B$6+K1405),(J1405/Date!$B$4*Date!$B$6+K1405))</f>
        <v>2017.01</v>
      </c>
      <c r="O1405" s="24">
        <f t="shared" si="125"/>
        <v>0</v>
      </c>
      <c r="P1405" s="24">
        <f>K1405/Date!$B$2*Date!$B$3+K1405</f>
        <v>3025.5149999999999</v>
      </c>
      <c r="Q1405" s="24">
        <f>J1405*Date!$B$3+K1405</f>
        <v>2017.01</v>
      </c>
      <c r="R1405" s="24">
        <f t="shared" si="126"/>
        <v>4212.02504130322</v>
      </c>
      <c r="S1405" s="24">
        <f>J1405/2*Date!$B$7+K1405</f>
        <v>2017.01</v>
      </c>
      <c r="T1405" s="24">
        <f t="shared" si="127"/>
        <v>0</v>
      </c>
      <c r="U1405" s="24">
        <f t="shared" si="128"/>
        <v>2017.01</v>
      </c>
      <c r="V1405" s="4">
        <v>0</v>
      </c>
      <c r="W1405" s="4"/>
      <c r="X1405" s="28" t="str">
        <f t="shared" si="129"/>
        <v>CHOOSE FORMULA</v>
      </c>
      <c r="Y1405" s="4"/>
      <c r="Z1405" s="4">
        <v>1861</v>
      </c>
    </row>
    <row r="1406" spans="1:26">
      <c r="A1406" s="1" t="s">
        <v>6</v>
      </c>
      <c r="B1406" s="1" t="s">
        <v>566</v>
      </c>
      <c r="C1406" s="1" t="s">
        <v>241</v>
      </c>
      <c r="D1406" s="1" t="s">
        <v>351</v>
      </c>
      <c r="E1406" s="1" t="s">
        <v>8</v>
      </c>
      <c r="F1406" s="1" t="s">
        <v>352</v>
      </c>
      <c r="G1406" s="4">
        <v>13350</v>
      </c>
      <c r="H1406" s="4">
        <v>0</v>
      </c>
      <c r="I1406" s="4">
        <v>13350</v>
      </c>
      <c r="J1406" s="4">
        <v>988.24</v>
      </c>
      <c r="K1406" s="4">
        <v>8242.4599999999991</v>
      </c>
      <c r="L1406" s="4">
        <v>7882.28</v>
      </c>
      <c r="M1406" s="4">
        <v>12623.8</v>
      </c>
      <c r="N1406" s="24">
        <f>IF(AND(B1406="60",C1406="32"),(J1406/'FD Date'!$B$4*'FD Date'!$B$6+K1406),(J1406/Date!$B$4*Date!$B$6+K1406))</f>
        <v>13183.66</v>
      </c>
      <c r="O1406" s="24">
        <f t="shared" si="125"/>
        <v>1976.48</v>
      </c>
      <c r="P1406" s="24">
        <f>K1406/Date!$B$2*Date!$B$3+K1406</f>
        <v>12363.689999999999</v>
      </c>
      <c r="Q1406" s="24">
        <f>J1406*Date!$B$3+K1406</f>
        <v>12195.419999999998</v>
      </c>
      <c r="R1406" s="24">
        <f t="shared" si="126"/>
        <v>13200.643284430393</v>
      </c>
      <c r="S1406" s="24">
        <f>J1406/2*Date!$B$7+K1406</f>
        <v>12195.419999999998</v>
      </c>
      <c r="T1406" s="24">
        <f t="shared" si="127"/>
        <v>13350</v>
      </c>
      <c r="U1406" s="24">
        <f t="shared" si="128"/>
        <v>8242.4599999999991</v>
      </c>
      <c r="V1406" s="4">
        <v>0</v>
      </c>
      <c r="W1406" s="4"/>
      <c r="X1406" s="28" t="str">
        <f t="shared" si="129"/>
        <v>CHOOSE FORMULA</v>
      </c>
      <c r="Y1406" s="4"/>
      <c r="Z1406" s="4">
        <v>13242</v>
      </c>
    </row>
    <row r="1407" spans="1:26">
      <c r="A1407" s="1" t="s">
        <v>6</v>
      </c>
      <c r="B1407" s="1" t="s">
        <v>566</v>
      </c>
      <c r="C1407" s="1" t="s">
        <v>241</v>
      </c>
      <c r="D1407" s="1" t="s">
        <v>355</v>
      </c>
      <c r="E1407" s="1" t="s">
        <v>8</v>
      </c>
      <c r="F1407" s="1" t="s">
        <v>356</v>
      </c>
      <c r="G1407" s="4">
        <v>1790</v>
      </c>
      <c r="H1407" s="4">
        <v>0</v>
      </c>
      <c r="I1407" s="4">
        <v>1790</v>
      </c>
      <c r="J1407" s="4">
        <v>135.62</v>
      </c>
      <c r="K1407" s="4">
        <v>1062.9100000000001</v>
      </c>
      <c r="L1407" s="4">
        <v>1022.93</v>
      </c>
      <c r="M1407" s="4">
        <v>1633.22</v>
      </c>
      <c r="N1407" s="24">
        <f>IF(AND(B1407="60",C1407="32"),(J1407/'FD Date'!$B$4*'FD Date'!$B$6+K1407),(J1407/Date!$B$4*Date!$B$6+K1407))</f>
        <v>1741.0100000000002</v>
      </c>
      <c r="O1407" s="24">
        <f t="shared" si="125"/>
        <v>271.24</v>
      </c>
      <c r="P1407" s="24">
        <f>K1407/Date!$B$2*Date!$B$3+K1407</f>
        <v>1594.3650000000002</v>
      </c>
      <c r="Q1407" s="24">
        <f>J1407*Date!$B$3+K1407</f>
        <v>1605.39</v>
      </c>
      <c r="R1407" s="24">
        <f t="shared" si="126"/>
        <v>1697.0524573528983</v>
      </c>
      <c r="S1407" s="24">
        <f>J1407/2*Date!$B$7+K1407</f>
        <v>1605.39</v>
      </c>
      <c r="T1407" s="24">
        <f t="shared" si="127"/>
        <v>1790</v>
      </c>
      <c r="U1407" s="24">
        <f t="shared" si="128"/>
        <v>1062.9100000000001</v>
      </c>
      <c r="V1407" s="4">
        <v>0</v>
      </c>
      <c r="W1407" s="4"/>
      <c r="X1407" s="28" t="str">
        <f t="shared" si="129"/>
        <v>CHOOSE FORMULA</v>
      </c>
      <c r="Y1407" s="4"/>
      <c r="Z1407" s="4">
        <v>1637</v>
      </c>
    </row>
    <row r="1408" spans="1:26">
      <c r="A1408" s="1" t="s">
        <v>6</v>
      </c>
      <c r="B1408" s="1" t="s">
        <v>566</v>
      </c>
      <c r="C1408" s="1" t="s">
        <v>241</v>
      </c>
      <c r="D1408" s="1" t="s">
        <v>357</v>
      </c>
      <c r="E1408" s="1" t="s">
        <v>8</v>
      </c>
      <c r="F1408" s="1" t="s">
        <v>358</v>
      </c>
      <c r="G1408" s="4">
        <v>0</v>
      </c>
      <c r="H1408" s="4">
        <v>0</v>
      </c>
      <c r="I1408" s="4">
        <v>0</v>
      </c>
      <c r="J1408" s="4">
        <v>86.85</v>
      </c>
      <c r="K1408" s="4">
        <v>220.55</v>
      </c>
      <c r="L1408" s="4">
        <v>18.95</v>
      </c>
      <c r="M1408" s="4">
        <v>297.39999999999998</v>
      </c>
      <c r="N1408" s="24">
        <f>IF(AND(B1408="60",C1408="32"),(J1408/'FD Date'!$B$4*'FD Date'!$B$6+K1408),(J1408/Date!$B$4*Date!$B$6+K1408))</f>
        <v>654.79999999999995</v>
      </c>
      <c r="O1408" s="24">
        <f t="shared" si="125"/>
        <v>173.7</v>
      </c>
      <c r="P1408" s="24">
        <f>K1408/Date!$B$2*Date!$B$3+K1408</f>
        <v>330.82500000000005</v>
      </c>
      <c r="Q1408" s="24">
        <f>J1408*Date!$B$3+K1408</f>
        <v>567.95000000000005</v>
      </c>
      <c r="R1408" s="24">
        <f t="shared" si="126"/>
        <v>3461.2965699208444</v>
      </c>
      <c r="S1408" s="24">
        <f>J1408/2*Date!$B$7+K1408</f>
        <v>567.95000000000005</v>
      </c>
      <c r="T1408" s="24">
        <f t="shared" si="127"/>
        <v>0</v>
      </c>
      <c r="U1408" s="24">
        <f t="shared" si="128"/>
        <v>220.55</v>
      </c>
      <c r="V1408" s="4">
        <v>0</v>
      </c>
      <c r="W1408" s="4"/>
      <c r="X1408" s="28" t="str">
        <f t="shared" si="129"/>
        <v>CHOOSE FORMULA</v>
      </c>
      <c r="Y1408" s="4"/>
      <c r="Z1408" s="4">
        <v>580</v>
      </c>
    </row>
    <row r="1409" spans="1:26">
      <c r="A1409" s="1" t="s">
        <v>6</v>
      </c>
      <c r="B1409" s="1" t="s">
        <v>566</v>
      </c>
      <c r="C1409" s="1" t="s">
        <v>241</v>
      </c>
      <c r="D1409" s="1" t="s">
        <v>359</v>
      </c>
      <c r="E1409" s="1" t="s">
        <v>8</v>
      </c>
      <c r="F1409" s="1" t="s">
        <v>360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4000</v>
      </c>
      <c r="M1409" s="4">
        <v>4000</v>
      </c>
      <c r="N1409" s="24">
        <f>IF(AND(B1409="60",C1409="32"),(J1409/'FD Date'!$B$4*'FD Date'!$B$6+K1409),(J1409/Date!$B$4*Date!$B$6+K1409))</f>
        <v>0</v>
      </c>
      <c r="O1409" s="24">
        <f t="shared" si="125"/>
        <v>0</v>
      </c>
      <c r="P1409" s="24">
        <f>K1409/Date!$B$2*Date!$B$3+K1409</f>
        <v>0</v>
      </c>
      <c r="Q1409" s="24">
        <f>J1409*Date!$B$3+K1409</f>
        <v>0</v>
      </c>
      <c r="R1409" s="24">
        <f t="shared" si="126"/>
        <v>0</v>
      </c>
      <c r="S1409" s="24">
        <f>J1409/2*Date!$B$7+K1409</f>
        <v>0</v>
      </c>
      <c r="T1409" s="24">
        <f t="shared" si="127"/>
        <v>0</v>
      </c>
      <c r="U1409" s="24">
        <f t="shared" si="128"/>
        <v>0</v>
      </c>
      <c r="V1409" s="4">
        <v>0</v>
      </c>
      <c r="W1409" s="4"/>
      <c r="X1409" s="28" t="str">
        <f t="shared" si="129"/>
        <v>CHOOSE FORMULA</v>
      </c>
      <c r="Y1409" s="4"/>
      <c r="Z1409" s="4">
        <v>0</v>
      </c>
    </row>
    <row r="1410" spans="1:26">
      <c r="A1410" s="1" t="s">
        <v>6</v>
      </c>
      <c r="B1410" s="1" t="s">
        <v>566</v>
      </c>
      <c r="C1410" s="1" t="s">
        <v>241</v>
      </c>
      <c r="D1410" s="1" t="s">
        <v>361</v>
      </c>
      <c r="E1410" s="1" t="s">
        <v>8</v>
      </c>
      <c r="F1410" s="1" t="s">
        <v>362</v>
      </c>
      <c r="G1410" s="4">
        <v>0</v>
      </c>
      <c r="H1410" s="4">
        <v>0</v>
      </c>
      <c r="I1410" s="4">
        <v>0</v>
      </c>
      <c r="J1410" s="4">
        <v>80.05</v>
      </c>
      <c r="K1410" s="4">
        <v>640.39</v>
      </c>
      <c r="L1410" s="4">
        <v>821.15</v>
      </c>
      <c r="M1410" s="4">
        <v>1234.47</v>
      </c>
      <c r="N1410" s="24">
        <f>IF(AND(B1410="60",C1410="32"),(J1410/'FD Date'!$B$4*'FD Date'!$B$6+K1410),(J1410/Date!$B$4*Date!$B$6+K1410))</f>
        <v>1040.6399999999999</v>
      </c>
      <c r="O1410" s="24">
        <f t="shared" si="125"/>
        <v>160.1</v>
      </c>
      <c r="P1410" s="24">
        <f>K1410/Date!$B$2*Date!$B$3+K1410</f>
        <v>960.58500000000004</v>
      </c>
      <c r="Q1410" s="24">
        <f>J1410*Date!$B$3+K1410</f>
        <v>960.58999999999992</v>
      </c>
      <c r="R1410" s="24">
        <f t="shared" si="126"/>
        <v>962.72574231261046</v>
      </c>
      <c r="S1410" s="24">
        <f>J1410/2*Date!$B$7+K1410</f>
        <v>960.58999999999992</v>
      </c>
      <c r="T1410" s="24">
        <f t="shared" si="127"/>
        <v>0</v>
      </c>
      <c r="U1410" s="24">
        <f t="shared" si="128"/>
        <v>640.39</v>
      </c>
      <c r="V1410" s="4">
        <v>0</v>
      </c>
      <c r="W1410" s="4"/>
      <c r="X1410" s="28" t="str">
        <f t="shared" si="129"/>
        <v>CHOOSE FORMULA</v>
      </c>
      <c r="Y1410" s="4"/>
      <c r="Z1410" s="4">
        <v>738</v>
      </c>
    </row>
    <row r="1411" spans="1:26">
      <c r="A1411" s="1" t="s">
        <v>6</v>
      </c>
      <c r="B1411" s="1" t="s">
        <v>566</v>
      </c>
      <c r="C1411" s="1" t="s">
        <v>241</v>
      </c>
      <c r="D1411" s="1" t="s">
        <v>284</v>
      </c>
      <c r="E1411" s="1" t="s">
        <v>8</v>
      </c>
      <c r="F1411" s="1" t="s">
        <v>285</v>
      </c>
      <c r="G1411" s="4">
        <v>3200</v>
      </c>
      <c r="H1411" s="4">
        <v>0</v>
      </c>
      <c r="I1411" s="4">
        <v>3200</v>
      </c>
      <c r="J1411" s="4">
        <v>996.8</v>
      </c>
      <c r="K1411" s="4">
        <v>3061.99</v>
      </c>
      <c r="L1411" s="4">
        <v>1869.7</v>
      </c>
      <c r="M1411" s="4">
        <v>749.85</v>
      </c>
      <c r="N1411" s="24">
        <f>IF(AND(B1411="60",C1411="32"),(J1411/'FD Date'!$B$4*'FD Date'!$B$6+K1411),(J1411/Date!$B$4*Date!$B$6+K1411))</f>
        <v>8045.99</v>
      </c>
      <c r="O1411" s="24">
        <f t="shared" ref="O1411:O1474" si="130">J1411*2</f>
        <v>1993.6</v>
      </c>
      <c r="P1411" s="24">
        <f>K1411/Date!$B$2*Date!$B$3+K1411</f>
        <v>4592.9849999999997</v>
      </c>
      <c r="Q1411" s="24">
        <f>J1411*Date!$B$3+K1411</f>
        <v>7049.19</v>
      </c>
      <c r="R1411" s="24">
        <f t="shared" ref="R1411:R1474" si="131">IF(OR(L1411=0,M1411=0),0,K1411/(L1411/M1411))</f>
        <v>1228.0222503610205</v>
      </c>
      <c r="S1411" s="24">
        <f>J1411/2*Date!$B$7+K1411</f>
        <v>7049.19</v>
      </c>
      <c r="T1411" s="24">
        <f t="shared" ref="T1411:T1474" si="132">I1411</f>
        <v>3200</v>
      </c>
      <c r="U1411" s="24">
        <f t="shared" ref="U1411:U1474" si="133">K1411</f>
        <v>3061.99</v>
      </c>
      <c r="V1411" s="4">
        <v>0</v>
      </c>
      <c r="W1411" s="4"/>
      <c r="X1411" s="28" t="str">
        <f t="shared" ref="X1411:X1474" si="134">IF($W1411=1,($N1411+$V1411),IF($W1411=2,($O1411+$V1411), IF($W1411=3,($P1411+$V1411), IF($W1411=4,($Q1411+$V1411), IF($W1411=5,($R1411+$V1411), IF($W1411=6,($S1411+$V1411), IF($W1411=7,($T1411+$V1411), IF($W1411=8,($U1411+$V1411),"CHOOSE FORMULA"))))))))</f>
        <v>CHOOSE FORMULA</v>
      </c>
      <c r="Y1411" s="4"/>
      <c r="Z1411" s="4">
        <v>4000</v>
      </c>
    </row>
    <row r="1412" spans="1:26">
      <c r="A1412" s="1" t="s">
        <v>6</v>
      </c>
      <c r="B1412" s="1" t="s">
        <v>566</v>
      </c>
      <c r="C1412" s="1" t="s">
        <v>241</v>
      </c>
      <c r="D1412" s="1" t="s">
        <v>286</v>
      </c>
      <c r="E1412" s="1" t="s">
        <v>8</v>
      </c>
      <c r="F1412" s="1" t="s">
        <v>287</v>
      </c>
      <c r="G1412" s="4">
        <v>0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5.64</v>
      </c>
      <c r="N1412" s="24">
        <f>IF(AND(B1412="60",C1412="32"),(J1412/'FD Date'!$B$4*'FD Date'!$B$6+K1412),(J1412/Date!$B$4*Date!$B$6+K1412))</f>
        <v>0</v>
      </c>
      <c r="O1412" s="24">
        <f t="shared" si="130"/>
        <v>0</v>
      </c>
      <c r="P1412" s="24">
        <f>K1412/Date!$B$2*Date!$B$3+K1412</f>
        <v>0</v>
      </c>
      <c r="Q1412" s="24">
        <f>J1412*Date!$B$3+K1412</f>
        <v>0</v>
      </c>
      <c r="R1412" s="24">
        <f t="shared" si="131"/>
        <v>0</v>
      </c>
      <c r="S1412" s="24">
        <f>J1412/2*Date!$B$7+K1412</f>
        <v>0</v>
      </c>
      <c r="T1412" s="24">
        <f t="shared" si="132"/>
        <v>0</v>
      </c>
      <c r="U1412" s="24">
        <f t="shared" si="133"/>
        <v>0</v>
      </c>
      <c r="V1412" s="4">
        <v>0</v>
      </c>
      <c r="W1412" s="4"/>
      <c r="X1412" s="28" t="str">
        <f t="shared" si="134"/>
        <v>CHOOSE FORMULA</v>
      </c>
      <c r="Y1412" s="4"/>
      <c r="Z1412" s="4">
        <v>0</v>
      </c>
    </row>
    <row r="1413" spans="1:26">
      <c r="A1413" s="1" t="s">
        <v>6</v>
      </c>
      <c r="B1413" s="1" t="s">
        <v>566</v>
      </c>
      <c r="C1413" s="1" t="s">
        <v>241</v>
      </c>
      <c r="D1413" s="1" t="s">
        <v>363</v>
      </c>
      <c r="E1413" s="1" t="s">
        <v>8</v>
      </c>
      <c r="F1413" s="1" t="s">
        <v>364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  <c r="N1413" s="24">
        <f>IF(AND(B1413="60",C1413="32"),(J1413/'FD Date'!$B$4*'FD Date'!$B$6+K1413),(J1413/Date!$B$4*Date!$B$6+K1413))</f>
        <v>0</v>
      </c>
      <c r="O1413" s="24">
        <f t="shared" si="130"/>
        <v>0</v>
      </c>
      <c r="P1413" s="24">
        <f>K1413/Date!$B$2*Date!$B$3+K1413</f>
        <v>0</v>
      </c>
      <c r="Q1413" s="24">
        <f>J1413*Date!$B$3+K1413</f>
        <v>0</v>
      </c>
      <c r="R1413" s="24">
        <f t="shared" si="131"/>
        <v>0</v>
      </c>
      <c r="S1413" s="24">
        <f>J1413/2*Date!$B$7+K1413</f>
        <v>0</v>
      </c>
      <c r="T1413" s="24">
        <f t="shared" si="132"/>
        <v>0</v>
      </c>
      <c r="U1413" s="24">
        <f t="shared" si="133"/>
        <v>0</v>
      </c>
      <c r="V1413" s="4">
        <v>0</v>
      </c>
      <c r="W1413" s="4"/>
      <c r="X1413" s="28" t="str">
        <f t="shared" si="134"/>
        <v>CHOOSE FORMULA</v>
      </c>
      <c r="Y1413" s="4"/>
      <c r="Z1413" s="4">
        <v>0</v>
      </c>
    </row>
    <row r="1414" spans="1:26">
      <c r="A1414" s="1" t="s">
        <v>6</v>
      </c>
      <c r="B1414" s="1" t="s">
        <v>566</v>
      </c>
      <c r="C1414" s="1" t="s">
        <v>241</v>
      </c>
      <c r="D1414" s="1" t="s">
        <v>367</v>
      </c>
      <c r="E1414" s="1" t="s">
        <v>8</v>
      </c>
      <c r="F1414" s="1" t="s">
        <v>368</v>
      </c>
      <c r="G1414" s="4">
        <v>11100</v>
      </c>
      <c r="H1414" s="4">
        <v>0</v>
      </c>
      <c r="I1414" s="4">
        <v>11100</v>
      </c>
      <c r="J1414" s="4">
        <v>0</v>
      </c>
      <c r="K1414" s="4">
        <v>0</v>
      </c>
      <c r="L1414" s="4">
        <v>0</v>
      </c>
      <c r="M1414" s="4">
        <v>45606.3</v>
      </c>
      <c r="N1414" s="24">
        <f>IF(AND(B1414="60",C1414="32"),(J1414/'FD Date'!$B$4*'FD Date'!$B$6+K1414),(J1414/Date!$B$4*Date!$B$6+K1414))</f>
        <v>0</v>
      </c>
      <c r="O1414" s="24">
        <f t="shared" si="130"/>
        <v>0</v>
      </c>
      <c r="P1414" s="24">
        <f>K1414/Date!$B$2*Date!$B$3+K1414</f>
        <v>0</v>
      </c>
      <c r="Q1414" s="24">
        <f>J1414*Date!$B$3+K1414</f>
        <v>0</v>
      </c>
      <c r="R1414" s="24">
        <f t="shared" si="131"/>
        <v>0</v>
      </c>
      <c r="S1414" s="24">
        <f>J1414/2*Date!$B$7+K1414</f>
        <v>0</v>
      </c>
      <c r="T1414" s="24">
        <f t="shared" si="132"/>
        <v>11100</v>
      </c>
      <c r="U1414" s="24">
        <f t="shared" si="133"/>
        <v>0</v>
      </c>
      <c r="V1414" s="4">
        <v>0</v>
      </c>
      <c r="W1414" s="4"/>
      <c r="X1414" s="28" t="str">
        <f t="shared" si="134"/>
        <v>CHOOSE FORMULA</v>
      </c>
      <c r="Y1414" s="4"/>
      <c r="Z1414" s="4">
        <v>11000</v>
      </c>
    </row>
    <row r="1415" spans="1:26">
      <c r="A1415" s="1" t="s">
        <v>6</v>
      </c>
      <c r="B1415" s="1" t="s">
        <v>566</v>
      </c>
      <c r="C1415" s="1" t="s">
        <v>241</v>
      </c>
      <c r="D1415" s="1" t="s">
        <v>288</v>
      </c>
      <c r="E1415" s="1" t="s">
        <v>8</v>
      </c>
      <c r="F1415" s="1" t="s">
        <v>289</v>
      </c>
      <c r="G1415" s="4">
        <v>7000</v>
      </c>
      <c r="H1415" s="4">
        <v>0</v>
      </c>
      <c r="I1415" s="4">
        <v>7000</v>
      </c>
      <c r="J1415" s="4">
        <v>0</v>
      </c>
      <c r="K1415" s="4">
        <v>1237.2</v>
      </c>
      <c r="L1415" s="4">
        <v>74.06</v>
      </c>
      <c r="M1415" s="4">
        <v>5838.28</v>
      </c>
      <c r="N1415" s="24">
        <f>IF(AND(B1415="60",C1415="32"),(J1415/'FD Date'!$B$4*'FD Date'!$B$6+K1415),(J1415/Date!$B$4*Date!$B$6+K1415))</f>
        <v>1237.2</v>
      </c>
      <c r="O1415" s="24">
        <f t="shared" si="130"/>
        <v>0</v>
      </c>
      <c r="P1415" s="24">
        <f>K1415/Date!$B$2*Date!$B$3+K1415</f>
        <v>1855.8000000000002</v>
      </c>
      <c r="Q1415" s="24">
        <f>J1415*Date!$B$3+K1415</f>
        <v>1237.2</v>
      </c>
      <c r="R1415" s="24">
        <f t="shared" si="131"/>
        <v>97530.651039697535</v>
      </c>
      <c r="S1415" s="24">
        <f>J1415/2*Date!$B$7+K1415</f>
        <v>1237.2</v>
      </c>
      <c r="T1415" s="24">
        <f t="shared" si="132"/>
        <v>7000</v>
      </c>
      <c r="U1415" s="24">
        <f t="shared" si="133"/>
        <v>1237.2</v>
      </c>
      <c r="V1415" s="4">
        <v>0</v>
      </c>
      <c r="W1415" s="4"/>
      <c r="X1415" s="28" t="str">
        <f t="shared" si="134"/>
        <v>CHOOSE FORMULA</v>
      </c>
      <c r="Y1415" s="4"/>
      <c r="Z1415" s="4">
        <v>7140</v>
      </c>
    </row>
    <row r="1416" spans="1:26">
      <c r="A1416" s="1" t="s">
        <v>6</v>
      </c>
      <c r="B1416" s="1" t="s">
        <v>566</v>
      </c>
      <c r="C1416" s="1" t="s">
        <v>241</v>
      </c>
      <c r="D1416" s="1" t="s">
        <v>388</v>
      </c>
      <c r="E1416" s="1" t="s">
        <v>8</v>
      </c>
      <c r="F1416" s="1" t="s">
        <v>389</v>
      </c>
      <c r="G1416" s="4">
        <v>2100</v>
      </c>
      <c r="H1416" s="4">
        <v>0</v>
      </c>
      <c r="I1416" s="4">
        <v>2100</v>
      </c>
      <c r="J1416" s="4">
        <v>115.18</v>
      </c>
      <c r="K1416" s="4">
        <v>1033.6300000000001</v>
      </c>
      <c r="L1416" s="4">
        <v>1418.63</v>
      </c>
      <c r="M1416" s="4">
        <v>2077.6999999999998</v>
      </c>
      <c r="N1416" s="24">
        <f>IF(AND(B1416="60",C1416="32"),(J1416/'FD Date'!$B$4*'FD Date'!$B$6+K1416),(J1416/Date!$B$4*Date!$B$6+K1416))</f>
        <v>1609.5300000000002</v>
      </c>
      <c r="O1416" s="24">
        <f t="shared" si="130"/>
        <v>230.36</v>
      </c>
      <c r="P1416" s="24">
        <f>K1416/Date!$B$2*Date!$B$3+K1416</f>
        <v>1550.4450000000002</v>
      </c>
      <c r="Q1416" s="24">
        <f>J1416*Date!$B$3+K1416</f>
        <v>1494.3500000000001</v>
      </c>
      <c r="R1416" s="24">
        <f t="shared" si="131"/>
        <v>1513.8359198663497</v>
      </c>
      <c r="S1416" s="24">
        <f>J1416/2*Date!$B$7+K1416</f>
        <v>1494.3500000000001</v>
      </c>
      <c r="T1416" s="24">
        <f t="shared" si="132"/>
        <v>2100</v>
      </c>
      <c r="U1416" s="24">
        <f t="shared" si="133"/>
        <v>1033.6300000000001</v>
      </c>
      <c r="V1416" s="4">
        <v>0</v>
      </c>
      <c r="W1416" s="4"/>
      <c r="X1416" s="28" t="str">
        <f t="shared" si="134"/>
        <v>CHOOSE FORMULA</v>
      </c>
      <c r="Y1416" s="4"/>
      <c r="Z1416" s="4">
        <v>2100</v>
      </c>
    </row>
    <row r="1417" spans="1:26">
      <c r="A1417" s="1" t="s">
        <v>6</v>
      </c>
      <c r="B1417" s="1" t="s">
        <v>566</v>
      </c>
      <c r="C1417" s="1" t="s">
        <v>241</v>
      </c>
      <c r="D1417" s="1" t="s">
        <v>567</v>
      </c>
      <c r="E1417" s="1" t="s">
        <v>8</v>
      </c>
      <c r="F1417" s="1" t="s">
        <v>568</v>
      </c>
      <c r="G1417" s="4">
        <v>2100</v>
      </c>
      <c r="H1417" s="4">
        <v>0</v>
      </c>
      <c r="I1417" s="4">
        <v>2100</v>
      </c>
      <c r="J1417" s="4">
        <v>0</v>
      </c>
      <c r="K1417" s="4">
        <v>341.69</v>
      </c>
      <c r="L1417" s="4">
        <v>861.69</v>
      </c>
      <c r="M1417" s="4">
        <v>3151.84</v>
      </c>
      <c r="N1417" s="24">
        <f>IF(AND(B1417="60",C1417="32"),(J1417/'FD Date'!$B$4*'FD Date'!$B$6+K1417),(J1417/Date!$B$4*Date!$B$6+K1417))</f>
        <v>341.69</v>
      </c>
      <c r="O1417" s="24">
        <f t="shared" si="130"/>
        <v>0</v>
      </c>
      <c r="P1417" s="24">
        <f>K1417/Date!$B$2*Date!$B$3+K1417</f>
        <v>512.53499999999997</v>
      </c>
      <c r="Q1417" s="24">
        <f>J1417*Date!$B$3+K1417</f>
        <v>341.69</v>
      </c>
      <c r="R1417" s="24">
        <f t="shared" si="131"/>
        <v>1249.813981362207</v>
      </c>
      <c r="S1417" s="24">
        <f>J1417/2*Date!$B$7+K1417</f>
        <v>341.69</v>
      </c>
      <c r="T1417" s="24">
        <f t="shared" si="132"/>
        <v>2100</v>
      </c>
      <c r="U1417" s="24">
        <f t="shared" si="133"/>
        <v>341.69</v>
      </c>
      <c r="V1417" s="4">
        <v>0</v>
      </c>
      <c r="W1417" s="4"/>
      <c r="X1417" s="28" t="str">
        <f t="shared" si="134"/>
        <v>CHOOSE FORMULA</v>
      </c>
      <c r="Y1417" s="4"/>
      <c r="Z1417" s="4">
        <v>760</v>
      </c>
    </row>
    <row r="1418" spans="1:26">
      <c r="A1418" s="1" t="s">
        <v>6</v>
      </c>
      <c r="B1418" s="1" t="s">
        <v>566</v>
      </c>
      <c r="C1418" s="1" t="s">
        <v>241</v>
      </c>
      <c r="D1418" s="1" t="s">
        <v>369</v>
      </c>
      <c r="E1418" s="1" t="s">
        <v>8</v>
      </c>
      <c r="F1418" s="1" t="s">
        <v>370</v>
      </c>
      <c r="G1418" s="4">
        <v>3500</v>
      </c>
      <c r="H1418" s="4">
        <v>0</v>
      </c>
      <c r="I1418" s="4">
        <v>3500</v>
      </c>
      <c r="J1418" s="4">
        <v>0</v>
      </c>
      <c r="K1418" s="4">
        <v>1077.8900000000001</v>
      </c>
      <c r="L1418" s="4">
        <v>138.53</v>
      </c>
      <c r="M1418" s="4">
        <v>138.53</v>
      </c>
      <c r="N1418" s="24">
        <f>IF(AND(B1418="60",C1418="32"),(J1418/'FD Date'!$B$4*'FD Date'!$B$6+K1418),(J1418/Date!$B$4*Date!$B$6+K1418))</f>
        <v>1077.8900000000001</v>
      </c>
      <c r="O1418" s="24">
        <f t="shared" si="130"/>
        <v>0</v>
      </c>
      <c r="P1418" s="24">
        <f>K1418/Date!$B$2*Date!$B$3+K1418</f>
        <v>1616.835</v>
      </c>
      <c r="Q1418" s="24">
        <f>J1418*Date!$B$3+K1418</f>
        <v>1077.8900000000001</v>
      </c>
      <c r="R1418" s="24">
        <f t="shared" si="131"/>
        <v>1077.8900000000001</v>
      </c>
      <c r="S1418" s="24">
        <f>J1418/2*Date!$B$7+K1418</f>
        <v>1077.8900000000001</v>
      </c>
      <c r="T1418" s="24">
        <f t="shared" si="132"/>
        <v>3500</v>
      </c>
      <c r="U1418" s="24">
        <f t="shared" si="133"/>
        <v>1077.8900000000001</v>
      </c>
      <c r="V1418" s="4">
        <v>0</v>
      </c>
      <c r="W1418" s="4"/>
      <c r="X1418" s="28" t="str">
        <f t="shared" si="134"/>
        <v>CHOOSE FORMULA</v>
      </c>
      <c r="Y1418" s="4"/>
      <c r="Z1418" s="4">
        <v>3500</v>
      </c>
    </row>
    <row r="1419" spans="1:26">
      <c r="A1419" s="1" t="s">
        <v>6</v>
      </c>
      <c r="B1419" s="1" t="s">
        <v>566</v>
      </c>
      <c r="C1419" s="1" t="s">
        <v>241</v>
      </c>
      <c r="D1419" s="1" t="s">
        <v>569</v>
      </c>
      <c r="E1419" s="1" t="s">
        <v>8</v>
      </c>
      <c r="F1419" s="1" t="s">
        <v>570</v>
      </c>
      <c r="G1419" s="4">
        <v>105820</v>
      </c>
      <c r="H1419" s="4">
        <v>0</v>
      </c>
      <c r="I1419" s="4">
        <v>105820</v>
      </c>
      <c r="J1419" s="4">
        <v>8413.44</v>
      </c>
      <c r="K1419" s="4">
        <v>65296.12</v>
      </c>
      <c r="L1419" s="4">
        <v>54580.54</v>
      </c>
      <c r="M1419" s="4">
        <v>101695.77</v>
      </c>
      <c r="N1419" s="24">
        <f>IF(AND(B1419="60",C1419="32"),(J1419/'FD Date'!$B$4*'FD Date'!$B$6+K1419),(J1419/Date!$B$4*Date!$B$6+K1419))</f>
        <v>107363.32</v>
      </c>
      <c r="O1419" s="24">
        <f t="shared" si="130"/>
        <v>16826.88</v>
      </c>
      <c r="P1419" s="24">
        <f>K1419/Date!$B$2*Date!$B$3+K1419</f>
        <v>97944.180000000008</v>
      </c>
      <c r="Q1419" s="24">
        <f>J1419*Date!$B$3+K1419</f>
        <v>98949.88</v>
      </c>
      <c r="R1419" s="24">
        <f t="shared" si="131"/>
        <v>121661.29542529993</v>
      </c>
      <c r="S1419" s="24">
        <f>J1419/2*Date!$B$7+K1419</f>
        <v>98949.88</v>
      </c>
      <c r="T1419" s="24">
        <f t="shared" si="132"/>
        <v>105820</v>
      </c>
      <c r="U1419" s="24">
        <f t="shared" si="133"/>
        <v>65296.12</v>
      </c>
      <c r="V1419" s="4">
        <v>0</v>
      </c>
      <c r="W1419" s="4"/>
      <c r="X1419" s="28" t="str">
        <f t="shared" si="134"/>
        <v>CHOOSE FORMULA</v>
      </c>
      <c r="Y1419" s="4"/>
      <c r="Z1419" s="4">
        <v>112620</v>
      </c>
    </row>
    <row r="1420" spans="1:26">
      <c r="A1420" s="1" t="s">
        <v>6</v>
      </c>
      <c r="B1420" s="1" t="s">
        <v>566</v>
      </c>
      <c r="C1420" s="1" t="s">
        <v>241</v>
      </c>
      <c r="D1420" s="1" t="s">
        <v>569</v>
      </c>
      <c r="E1420" s="1" t="s">
        <v>13</v>
      </c>
      <c r="F1420" s="1" t="s">
        <v>571</v>
      </c>
      <c r="G1420" s="4">
        <v>0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  <c r="N1420" s="24">
        <f>IF(AND(B1420="60",C1420="32"),(J1420/'FD Date'!$B$4*'FD Date'!$B$6+K1420),(J1420/Date!$B$4*Date!$B$6+K1420))</f>
        <v>0</v>
      </c>
      <c r="O1420" s="24">
        <f t="shared" si="130"/>
        <v>0</v>
      </c>
      <c r="P1420" s="24">
        <f>K1420/Date!$B$2*Date!$B$3+K1420</f>
        <v>0</v>
      </c>
      <c r="Q1420" s="24">
        <f>J1420*Date!$B$3+K1420</f>
        <v>0</v>
      </c>
      <c r="R1420" s="24">
        <f t="shared" si="131"/>
        <v>0</v>
      </c>
      <c r="S1420" s="24">
        <f>J1420/2*Date!$B$7+K1420</f>
        <v>0</v>
      </c>
      <c r="T1420" s="24">
        <f t="shared" si="132"/>
        <v>0</v>
      </c>
      <c r="U1420" s="24">
        <f t="shared" si="133"/>
        <v>0</v>
      </c>
      <c r="V1420" s="4">
        <v>0</v>
      </c>
      <c r="W1420" s="4"/>
      <c r="X1420" s="28" t="str">
        <f t="shared" si="134"/>
        <v>CHOOSE FORMULA</v>
      </c>
      <c r="Y1420" s="4"/>
      <c r="Z1420" s="4">
        <v>0</v>
      </c>
    </row>
    <row r="1421" spans="1:26">
      <c r="A1421" s="1" t="s">
        <v>6</v>
      </c>
      <c r="B1421" s="1" t="s">
        <v>566</v>
      </c>
      <c r="C1421" s="1" t="s">
        <v>241</v>
      </c>
      <c r="D1421" s="1" t="s">
        <v>572</v>
      </c>
      <c r="E1421" s="1" t="s">
        <v>8</v>
      </c>
      <c r="F1421" s="1" t="s">
        <v>573</v>
      </c>
      <c r="G1421" s="4">
        <v>41100</v>
      </c>
      <c r="H1421" s="4">
        <v>0</v>
      </c>
      <c r="I1421" s="4">
        <v>41100</v>
      </c>
      <c r="J1421" s="4">
        <v>2088.98</v>
      </c>
      <c r="K1421" s="4">
        <v>22232.15</v>
      </c>
      <c r="L1421" s="4">
        <v>18781.37</v>
      </c>
      <c r="M1421" s="4">
        <v>35340.730000000003</v>
      </c>
      <c r="N1421" s="24">
        <f>IF(AND(B1421="60",C1421="32"),(J1421/'FD Date'!$B$4*'FD Date'!$B$6+K1421),(J1421/Date!$B$4*Date!$B$6+K1421))</f>
        <v>32677.050000000003</v>
      </c>
      <c r="O1421" s="24">
        <f t="shared" si="130"/>
        <v>4177.96</v>
      </c>
      <c r="P1421" s="24">
        <f>K1421/Date!$B$2*Date!$B$3+K1421</f>
        <v>33348.225000000006</v>
      </c>
      <c r="Q1421" s="24">
        <f>J1421*Date!$B$3+K1421</f>
        <v>30588.07</v>
      </c>
      <c r="R1421" s="24">
        <f t="shared" si="131"/>
        <v>41834.030769294259</v>
      </c>
      <c r="S1421" s="24">
        <f>J1421/2*Date!$B$7+K1421</f>
        <v>30588.07</v>
      </c>
      <c r="T1421" s="24">
        <f t="shared" si="132"/>
        <v>41100</v>
      </c>
      <c r="U1421" s="24">
        <f t="shared" si="133"/>
        <v>22232.15</v>
      </c>
      <c r="V1421" s="4">
        <v>0</v>
      </c>
      <c r="W1421" s="4"/>
      <c r="X1421" s="28" t="str">
        <f t="shared" si="134"/>
        <v>CHOOSE FORMULA</v>
      </c>
      <c r="Y1421" s="4"/>
      <c r="Z1421" s="4">
        <v>34300</v>
      </c>
    </row>
    <row r="1422" spans="1:26">
      <c r="A1422" s="1" t="s">
        <v>6</v>
      </c>
      <c r="B1422" s="1" t="s">
        <v>566</v>
      </c>
      <c r="C1422" s="1" t="s">
        <v>241</v>
      </c>
      <c r="D1422" s="1" t="s">
        <v>572</v>
      </c>
      <c r="E1422" s="1" t="s">
        <v>13</v>
      </c>
      <c r="F1422" s="1" t="s">
        <v>574</v>
      </c>
      <c r="G1422" s="4">
        <v>0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  <c r="N1422" s="24">
        <f>IF(AND(B1422="60",C1422="32"),(J1422/'FD Date'!$B$4*'FD Date'!$B$6+K1422),(J1422/Date!$B$4*Date!$B$6+K1422))</f>
        <v>0</v>
      </c>
      <c r="O1422" s="24">
        <f t="shared" si="130"/>
        <v>0</v>
      </c>
      <c r="P1422" s="24">
        <f>K1422/Date!$B$2*Date!$B$3+K1422</f>
        <v>0</v>
      </c>
      <c r="Q1422" s="24">
        <f>J1422*Date!$B$3+K1422</f>
        <v>0</v>
      </c>
      <c r="R1422" s="24">
        <f t="shared" si="131"/>
        <v>0</v>
      </c>
      <c r="S1422" s="24">
        <f>J1422/2*Date!$B$7+K1422</f>
        <v>0</v>
      </c>
      <c r="T1422" s="24">
        <f t="shared" si="132"/>
        <v>0</v>
      </c>
      <c r="U1422" s="24">
        <f t="shared" si="133"/>
        <v>0</v>
      </c>
      <c r="V1422" s="4">
        <v>0</v>
      </c>
      <c r="W1422" s="4"/>
      <c r="X1422" s="28" t="str">
        <f t="shared" si="134"/>
        <v>CHOOSE FORMULA</v>
      </c>
      <c r="Y1422" s="4"/>
      <c r="Z1422" s="4">
        <v>0</v>
      </c>
    </row>
    <row r="1423" spans="1:26">
      <c r="A1423" s="1" t="s">
        <v>6</v>
      </c>
      <c r="B1423" s="1" t="s">
        <v>566</v>
      </c>
      <c r="C1423" s="1" t="s">
        <v>241</v>
      </c>
      <c r="D1423" s="1" t="s">
        <v>575</v>
      </c>
      <c r="E1423" s="1" t="s">
        <v>8</v>
      </c>
      <c r="F1423" s="1" t="s">
        <v>576</v>
      </c>
      <c r="G1423" s="4">
        <v>700</v>
      </c>
      <c r="H1423" s="4">
        <v>0</v>
      </c>
      <c r="I1423" s="4">
        <v>700</v>
      </c>
      <c r="J1423" s="4">
        <v>39.979999999999997</v>
      </c>
      <c r="K1423" s="4">
        <v>138.65</v>
      </c>
      <c r="L1423" s="4">
        <v>106.92</v>
      </c>
      <c r="M1423" s="4">
        <v>1009.82</v>
      </c>
      <c r="N1423" s="24">
        <f>IF(AND(B1423="60",C1423="32"),(J1423/'FD Date'!$B$4*'FD Date'!$B$6+K1423),(J1423/Date!$B$4*Date!$B$6+K1423))</f>
        <v>338.54999999999995</v>
      </c>
      <c r="O1423" s="24">
        <f t="shared" si="130"/>
        <v>79.959999999999994</v>
      </c>
      <c r="P1423" s="24">
        <f>K1423/Date!$B$2*Date!$B$3+K1423</f>
        <v>207.97500000000002</v>
      </c>
      <c r="Q1423" s="24">
        <f>J1423*Date!$B$3+K1423</f>
        <v>298.57</v>
      </c>
      <c r="R1423" s="24">
        <f t="shared" si="131"/>
        <v>1309.4981575009353</v>
      </c>
      <c r="S1423" s="24">
        <f>J1423/2*Date!$B$7+K1423</f>
        <v>298.57</v>
      </c>
      <c r="T1423" s="24">
        <f t="shared" si="132"/>
        <v>700</v>
      </c>
      <c r="U1423" s="24">
        <f t="shared" si="133"/>
        <v>138.65</v>
      </c>
      <c r="V1423" s="4">
        <v>0</v>
      </c>
      <c r="W1423" s="4"/>
      <c r="X1423" s="28" t="str">
        <f t="shared" si="134"/>
        <v>CHOOSE FORMULA</v>
      </c>
      <c r="Y1423" s="4"/>
      <c r="Z1423" s="4">
        <v>700</v>
      </c>
    </row>
    <row r="1424" spans="1:26">
      <c r="A1424" s="1" t="s">
        <v>6</v>
      </c>
      <c r="B1424" s="1" t="s">
        <v>566</v>
      </c>
      <c r="C1424" s="1" t="s">
        <v>241</v>
      </c>
      <c r="D1424" s="1" t="s">
        <v>577</v>
      </c>
      <c r="E1424" s="1" t="s">
        <v>8</v>
      </c>
      <c r="F1424" s="1" t="s">
        <v>578</v>
      </c>
      <c r="G1424" s="4">
        <v>35900</v>
      </c>
      <c r="H1424" s="4">
        <v>0</v>
      </c>
      <c r="I1424" s="4">
        <v>35900</v>
      </c>
      <c r="J1424" s="4">
        <v>5058.25</v>
      </c>
      <c r="K1424" s="4">
        <v>29545.5</v>
      </c>
      <c r="L1424" s="4">
        <v>20491.23</v>
      </c>
      <c r="M1424" s="4">
        <v>40590.410000000003</v>
      </c>
      <c r="N1424" s="24">
        <f>IF(AND(B1424="60",C1424="32"),(J1424/'FD Date'!$B$4*'FD Date'!$B$6+K1424),(J1424/Date!$B$4*Date!$B$6+K1424))</f>
        <v>54836.75</v>
      </c>
      <c r="O1424" s="24">
        <f t="shared" si="130"/>
        <v>10116.5</v>
      </c>
      <c r="P1424" s="24">
        <f>K1424/Date!$B$2*Date!$B$3+K1424</f>
        <v>44318.25</v>
      </c>
      <c r="Q1424" s="24">
        <f>J1424*Date!$B$3+K1424</f>
        <v>49778.5</v>
      </c>
      <c r="R1424" s="24">
        <f t="shared" si="131"/>
        <v>58525.718497864706</v>
      </c>
      <c r="S1424" s="24">
        <f>J1424/2*Date!$B$7+K1424</f>
        <v>49778.5</v>
      </c>
      <c r="T1424" s="24">
        <f t="shared" si="132"/>
        <v>35900</v>
      </c>
      <c r="U1424" s="24">
        <f t="shared" si="133"/>
        <v>29545.5</v>
      </c>
      <c r="V1424" s="4">
        <v>0</v>
      </c>
      <c r="W1424" s="4"/>
      <c r="X1424" s="28" t="str">
        <f t="shared" si="134"/>
        <v>CHOOSE FORMULA</v>
      </c>
      <c r="Y1424" s="4"/>
      <c r="Z1424" s="4">
        <v>35900</v>
      </c>
    </row>
    <row r="1425" spans="1:26">
      <c r="A1425" s="1" t="s">
        <v>6</v>
      </c>
      <c r="B1425" s="1" t="s">
        <v>566</v>
      </c>
      <c r="C1425" s="1" t="s">
        <v>241</v>
      </c>
      <c r="D1425" s="1" t="s">
        <v>371</v>
      </c>
      <c r="E1425" s="1" t="s">
        <v>8</v>
      </c>
      <c r="F1425" s="1" t="s">
        <v>402</v>
      </c>
      <c r="G1425" s="4">
        <v>15070</v>
      </c>
      <c r="H1425" s="4">
        <v>0</v>
      </c>
      <c r="I1425" s="4">
        <v>15070</v>
      </c>
      <c r="J1425" s="4">
        <v>2045.96</v>
      </c>
      <c r="K1425" s="4">
        <v>6629.4</v>
      </c>
      <c r="L1425" s="4">
        <v>5102.8100000000004</v>
      </c>
      <c r="M1425" s="4">
        <v>21101.65</v>
      </c>
      <c r="N1425" s="24">
        <f>IF(AND(B1425="60",C1425="32"),(J1425/'FD Date'!$B$4*'FD Date'!$B$6+K1425),(J1425/Date!$B$4*Date!$B$6+K1425))</f>
        <v>16859.199999999997</v>
      </c>
      <c r="O1425" s="24">
        <f t="shared" si="130"/>
        <v>4091.92</v>
      </c>
      <c r="P1425" s="24">
        <f>K1425/Date!$B$2*Date!$B$3+K1425</f>
        <v>9944.0999999999985</v>
      </c>
      <c r="Q1425" s="24">
        <f>J1425*Date!$B$3+K1425</f>
        <v>14813.24</v>
      </c>
      <c r="R1425" s="24">
        <f t="shared" si="131"/>
        <v>27414.557569260858</v>
      </c>
      <c r="S1425" s="24">
        <f>J1425/2*Date!$B$7+K1425</f>
        <v>14813.24</v>
      </c>
      <c r="T1425" s="24">
        <f t="shared" si="132"/>
        <v>15070</v>
      </c>
      <c r="U1425" s="24">
        <f t="shared" si="133"/>
        <v>6629.4</v>
      </c>
      <c r="V1425" s="4">
        <v>0</v>
      </c>
      <c r="W1425" s="4"/>
      <c r="X1425" s="28" t="str">
        <f t="shared" si="134"/>
        <v>CHOOSE FORMULA</v>
      </c>
      <c r="Y1425" s="4"/>
      <c r="Z1425" s="4">
        <v>15770</v>
      </c>
    </row>
    <row r="1426" spans="1:26">
      <c r="A1426" s="1" t="s">
        <v>6</v>
      </c>
      <c r="B1426" s="1" t="s">
        <v>566</v>
      </c>
      <c r="C1426" s="1" t="s">
        <v>241</v>
      </c>
      <c r="D1426" s="1" t="s">
        <v>403</v>
      </c>
      <c r="E1426" s="1" t="s">
        <v>8</v>
      </c>
      <c r="F1426" s="1" t="s">
        <v>404</v>
      </c>
      <c r="G1426" s="4">
        <v>16480</v>
      </c>
      <c r="H1426" s="4">
        <v>0</v>
      </c>
      <c r="I1426" s="4">
        <v>16480</v>
      </c>
      <c r="J1426" s="4">
        <v>130.75</v>
      </c>
      <c r="K1426" s="4">
        <v>1515.24</v>
      </c>
      <c r="L1426" s="4">
        <v>3194.74</v>
      </c>
      <c r="M1426" s="4">
        <v>5681.39</v>
      </c>
      <c r="N1426" s="24">
        <f>IF(AND(B1426="60",C1426="32"),(J1426/'FD Date'!$B$4*'FD Date'!$B$6+K1426),(J1426/Date!$B$4*Date!$B$6+K1426))</f>
        <v>2168.9899999999998</v>
      </c>
      <c r="O1426" s="24">
        <f t="shared" si="130"/>
        <v>261.5</v>
      </c>
      <c r="P1426" s="24">
        <f>K1426/Date!$B$2*Date!$B$3+K1426</f>
        <v>2272.86</v>
      </c>
      <c r="Q1426" s="24">
        <f>J1426*Date!$B$3+K1426</f>
        <v>2038.24</v>
      </c>
      <c r="R1426" s="24">
        <f t="shared" si="131"/>
        <v>2694.6384944001707</v>
      </c>
      <c r="S1426" s="24">
        <f>J1426/2*Date!$B$7+K1426</f>
        <v>2038.24</v>
      </c>
      <c r="T1426" s="24">
        <f t="shared" si="132"/>
        <v>16480</v>
      </c>
      <c r="U1426" s="24">
        <f t="shared" si="133"/>
        <v>1515.24</v>
      </c>
      <c r="V1426" s="4">
        <v>0</v>
      </c>
      <c r="W1426" s="4"/>
      <c r="X1426" s="28" t="str">
        <f t="shared" si="134"/>
        <v>CHOOSE FORMULA</v>
      </c>
      <c r="Y1426" s="4"/>
      <c r="Z1426" s="4">
        <v>15780</v>
      </c>
    </row>
    <row r="1427" spans="1:26">
      <c r="A1427" s="1" t="s">
        <v>6</v>
      </c>
      <c r="B1427" s="1" t="s">
        <v>566</v>
      </c>
      <c r="C1427" s="1" t="s">
        <v>241</v>
      </c>
      <c r="D1427" s="1" t="s">
        <v>292</v>
      </c>
      <c r="E1427" s="1" t="s">
        <v>8</v>
      </c>
      <c r="F1427" s="1" t="s">
        <v>293</v>
      </c>
      <c r="G1427" s="4">
        <v>39100</v>
      </c>
      <c r="H1427" s="4">
        <v>0</v>
      </c>
      <c r="I1427" s="4">
        <v>39100</v>
      </c>
      <c r="J1427" s="4">
        <v>0</v>
      </c>
      <c r="K1427" s="4">
        <v>500.92</v>
      </c>
      <c r="L1427" s="4">
        <v>29495.49</v>
      </c>
      <c r="M1427" s="4">
        <v>34282.74</v>
      </c>
      <c r="N1427" s="24">
        <f>IF(AND(B1427="60",C1427="32"),(J1427/'FD Date'!$B$4*'FD Date'!$B$6+K1427),(J1427/Date!$B$4*Date!$B$6+K1427))</f>
        <v>500.92</v>
      </c>
      <c r="O1427" s="24">
        <f t="shared" si="130"/>
        <v>0</v>
      </c>
      <c r="P1427" s="24">
        <f>K1427/Date!$B$2*Date!$B$3+K1427</f>
        <v>751.38</v>
      </c>
      <c r="Q1427" s="24">
        <f>J1427*Date!$B$3+K1427</f>
        <v>500.92</v>
      </c>
      <c r="R1427" s="24">
        <f t="shared" si="131"/>
        <v>582.22155728892778</v>
      </c>
      <c r="S1427" s="24">
        <f>J1427/2*Date!$B$7+K1427</f>
        <v>500.92</v>
      </c>
      <c r="T1427" s="24">
        <f t="shared" si="132"/>
        <v>39100</v>
      </c>
      <c r="U1427" s="24">
        <f t="shared" si="133"/>
        <v>500.92</v>
      </c>
      <c r="V1427" s="4">
        <v>0</v>
      </c>
      <c r="W1427" s="4"/>
      <c r="X1427" s="28" t="str">
        <f t="shared" si="134"/>
        <v>CHOOSE FORMULA</v>
      </c>
      <c r="Y1427" s="4"/>
      <c r="Z1427" s="4">
        <v>39100</v>
      </c>
    </row>
    <row r="1428" spans="1:26">
      <c r="A1428" s="1" t="s">
        <v>6</v>
      </c>
      <c r="B1428" s="1" t="s">
        <v>566</v>
      </c>
      <c r="C1428" s="1" t="s">
        <v>241</v>
      </c>
      <c r="D1428" s="1" t="s">
        <v>579</v>
      </c>
      <c r="E1428" s="1" t="s">
        <v>8</v>
      </c>
      <c r="F1428" s="1" t="s">
        <v>580</v>
      </c>
      <c r="G1428" s="4">
        <v>7000</v>
      </c>
      <c r="H1428" s="4">
        <v>0</v>
      </c>
      <c r="I1428" s="4">
        <v>7000</v>
      </c>
      <c r="J1428" s="4">
        <v>39.04</v>
      </c>
      <c r="K1428" s="4">
        <v>5878.15</v>
      </c>
      <c r="L1428" s="4">
        <v>3877.02</v>
      </c>
      <c r="M1428" s="4">
        <v>6077.79</v>
      </c>
      <c r="N1428" s="24">
        <f>IF(AND(B1428="60",C1428="32"),(J1428/'FD Date'!$B$4*'FD Date'!$B$6+K1428),(J1428/Date!$B$4*Date!$B$6+K1428))</f>
        <v>6073.3499999999995</v>
      </c>
      <c r="O1428" s="24">
        <f t="shared" si="130"/>
        <v>78.08</v>
      </c>
      <c r="P1428" s="24">
        <f>K1428/Date!$B$2*Date!$B$3+K1428</f>
        <v>8817.2249999999985</v>
      </c>
      <c r="Q1428" s="24">
        <f>J1428*Date!$B$3+K1428</f>
        <v>6034.3099999999995</v>
      </c>
      <c r="R1428" s="24">
        <f t="shared" si="131"/>
        <v>9214.850913459306</v>
      </c>
      <c r="S1428" s="24">
        <f>J1428/2*Date!$B$7+K1428</f>
        <v>6034.3099999999995</v>
      </c>
      <c r="T1428" s="24">
        <f t="shared" si="132"/>
        <v>7000</v>
      </c>
      <c r="U1428" s="24">
        <f t="shared" si="133"/>
        <v>5878.15</v>
      </c>
      <c r="V1428" s="4">
        <v>0</v>
      </c>
      <c r="W1428" s="4"/>
      <c r="X1428" s="28" t="str">
        <f t="shared" si="134"/>
        <v>CHOOSE FORMULA</v>
      </c>
      <c r="Y1428" s="4"/>
      <c r="Z1428" s="4">
        <v>7000</v>
      </c>
    </row>
    <row r="1429" spans="1:26">
      <c r="A1429" s="1" t="s">
        <v>6</v>
      </c>
      <c r="B1429" s="1" t="s">
        <v>566</v>
      </c>
      <c r="C1429" s="1" t="s">
        <v>241</v>
      </c>
      <c r="D1429" s="1" t="s">
        <v>486</v>
      </c>
      <c r="E1429" s="1" t="s">
        <v>8</v>
      </c>
      <c r="F1429" s="1" t="s">
        <v>487</v>
      </c>
      <c r="G1429" s="4">
        <v>0</v>
      </c>
      <c r="H1429" s="4">
        <v>0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  <c r="N1429" s="24">
        <f>IF(AND(B1429="60",C1429="32"),(J1429/'FD Date'!$B$4*'FD Date'!$B$6+K1429),(J1429/Date!$B$4*Date!$B$6+K1429))</f>
        <v>0</v>
      </c>
      <c r="O1429" s="24">
        <f t="shared" si="130"/>
        <v>0</v>
      </c>
      <c r="P1429" s="24">
        <f>K1429/Date!$B$2*Date!$B$3+K1429</f>
        <v>0</v>
      </c>
      <c r="Q1429" s="24">
        <f>J1429*Date!$B$3+K1429</f>
        <v>0</v>
      </c>
      <c r="R1429" s="24">
        <f t="shared" si="131"/>
        <v>0</v>
      </c>
      <c r="S1429" s="24">
        <f>J1429/2*Date!$B$7+K1429</f>
        <v>0</v>
      </c>
      <c r="T1429" s="24">
        <f t="shared" si="132"/>
        <v>0</v>
      </c>
      <c r="U1429" s="24">
        <f t="shared" si="133"/>
        <v>0</v>
      </c>
      <c r="V1429" s="4">
        <v>0</v>
      </c>
      <c r="W1429" s="4"/>
      <c r="X1429" s="28" t="str">
        <f t="shared" si="134"/>
        <v>CHOOSE FORMULA</v>
      </c>
      <c r="Y1429" s="4"/>
      <c r="Z1429" s="4">
        <v>0</v>
      </c>
    </row>
    <row r="1430" spans="1:26">
      <c r="A1430" s="1" t="s">
        <v>6</v>
      </c>
      <c r="B1430" s="1" t="s">
        <v>566</v>
      </c>
      <c r="C1430" s="1" t="s">
        <v>241</v>
      </c>
      <c r="D1430" s="1" t="s">
        <v>297</v>
      </c>
      <c r="E1430" s="1" t="s">
        <v>8</v>
      </c>
      <c r="F1430" s="1" t="s">
        <v>298</v>
      </c>
      <c r="G1430" s="4">
        <v>2680</v>
      </c>
      <c r="H1430" s="4">
        <v>0</v>
      </c>
      <c r="I1430" s="4">
        <v>2680</v>
      </c>
      <c r="J1430" s="4">
        <v>244.85</v>
      </c>
      <c r="K1430" s="4">
        <v>1670.18</v>
      </c>
      <c r="L1430" s="4">
        <v>1210.31</v>
      </c>
      <c r="M1430" s="4">
        <v>2360.9699999999998</v>
      </c>
      <c r="N1430" s="24">
        <f>IF(AND(B1430="60",C1430="32"),(J1430/'FD Date'!$B$4*'FD Date'!$B$6+K1430),(J1430/Date!$B$4*Date!$B$6+K1430))</f>
        <v>2894.4300000000003</v>
      </c>
      <c r="O1430" s="24">
        <f t="shared" si="130"/>
        <v>489.7</v>
      </c>
      <c r="P1430" s="24">
        <f>K1430/Date!$B$2*Date!$B$3+K1430</f>
        <v>2505.27</v>
      </c>
      <c r="Q1430" s="24">
        <f>J1430*Date!$B$3+K1430</f>
        <v>2649.58</v>
      </c>
      <c r="R1430" s="24">
        <f t="shared" si="131"/>
        <v>3258.0453558179306</v>
      </c>
      <c r="S1430" s="24">
        <f>J1430/2*Date!$B$7+K1430</f>
        <v>2649.58</v>
      </c>
      <c r="T1430" s="24">
        <f t="shared" si="132"/>
        <v>2680</v>
      </c>
      <c r="U1430" s="24">
        <f t="shared" si="133"/>
        <v>1670.18</v>
      </c>
      <c r="V1430" s="4">
        <v>0</v>
      </c>
      <c r="W1430" s="4"/>
      <c r="X1430" s="28" t="str">
        <f t="shared" si="134"/>
        <v>CHOOSE FORMULA</v>
      </c>
      <c r="Y1430" s="4"/>
      <c r="Z1430" s="4">
        <v>5340</v>
      </c>
    </row>
    <row r="1431" spans="1:26">
      <c r="A1431" s="1" t="s">
        <v>6</v>
      </c>
      <c r="B1431" s="1" t="s">
        <v>566</v>
      </c>
      <c r="C1431" s="1" t="s">
        <v>241</v>
      </c>
      <c r="D1431" s="1" t="s">
        <v>299</v>
      </c>
      <c r="E1431" s="1" t="s">
        <v>8</v>
      </c>
      <c r="F1431" s="1" t="s">
        <v>300</v>
      </c>
      <c r="G1431" s="4">
        <v>19810</v>
      </c>
      <c r="H1431" s="4">
        <v>0</v>
      </c>
      <c r="I1431" s="4">
        <v>19810</v>
      </c>
      <c r="J1431" s="4">
        <v>0</v>
      </c>
      <c r="K1431" s="4">
        <v>15915</v>
      </c>
      <c r="L1431" s="4">
        <v>15810</v>
      </c>
      <c r="M1431" s="4">
        <v>15810</v>
      </c>
      <c r="N1431" s="24">
        <f>IF(AND(B1431="60",C1431="32"),(J1431/'FD Date'!$B$4*'FD Date'!$B$6+K1431),(J1431/Date!$B$4*Date!$B$6+K1431))</f>
        <v>15915</v>
      </c>
      <c r="O1431" s="24">
        <f t="shared" si="130"/>
        <v>0</v>
      </c>
      <c r="P1431" s="24">
        <f>K1431/Date!$B$2*Date!$B$3+K1431</f>
        <v>23872.5</v>
      </c>
      <c r="Q1431" s="24">
        <f>J1431*Date!$B$3+K1431</f>
        <v>15915</v>
      </c>
      <c r="R1431" s="24">
        <f t="shared" si="131"/>
        <v>15915</v>
      </c>
      <c r="S1431" s="24">
        <f>J1431/2*Date!$B$7+K1431</f>
        <v>15915</v>
      </c>
      <c r="T1431" s="24">
        <f t="shared" si="132"/>
        <v>19810</v>
      </c>
      <c r="U1431" s="24">
        <f t="shared" si="133"/>
        <v>15915</v>
      </c>
      <c r="V1431" s="4">
        <v>0</v>
      </c>
      <c r="W1431" s="4"/>
      <c r="X1431" s="28" t="str">
        <f t="shared" si="134"/>
        <v>CHOOSE FORMULA</v>
      </c>
      <c r="Y1431" s="4"/>
      <c r="Z1431" s="4">
        <v>19810</v>
      </c>
    </row>
    <row r="1432" spans="1:26">
      <c r="A1432" s="1" t="s">
        <v>6</v>
      </c>
      <c r="B1432" s="1" t="s">
        <v>566</v>
      </c>
      <c r="C1432" s="1" t="s">
        <v>241</v>
      </c>
      <c r="D1432" s="1" t="s">
        <v>406</v>
      </c>
      <c r="E1432" s="1" t="s">
        <v>8</v>
      </c>
      <c r="F1432" s="1" t="s">
        <v>407</v>
      </c>
      <c r="G1432" s="4">
        <v>14000</v>
      </c>
      <c r="H1432" s="4">
        <v>0</v>
      </c>
      <c r="I1432" s="4">
        <v>14000</v>
      </c>
      <c r="J1432" s="4">
        <v>1843.98</v>
      </c>
      <c r="K1432" s="4">
        <v>9565.18</v>
      </c>
      <c r="L1432" s="4">
        <v>10784.85</v>
      </c>
      <c r="M1432" s="4">
        <v>16834.82</v>
      </c>
      <c r="N1432" s="24">
        <f>IF(AND(B1432="60",C1432="32"),(J1432/'FD Date'!$B$4*'FD Date'!$B$6+K1432),(J1432/Date!$B$4*Date!$B$6+K1432))</f>
        <v>18785.080000000002</v>
      </c>
      <c r="O1432" s="24">
        <f t="shared" si="130"/>
        <v>3687.96</v>
      </c>
      <c r="P1432" s="24">
        <f>K1432/Date!$B$2*Date!$B$3+K1432</f>
        <v>14347.77</v>
      </c>
      <c r="Q1432" s="24">
        <f>J1432*Date!$B$3+K1432</f>
        <v>16941.099999999999</v>
      </c>
      <c r="R1432" s="24">
        <f t="shared" si="131"/>
        <v>14930.952546173567</v>
      </c>
      <c r="S1432" s="24">
        <f>J1432/2*Date!$B$7+K1432</f>
        <v>16941.099999999999</v>
      </c>
      <c r="T1432" s="24">
        <f t="shared" si="132"/>
        <v>14000</v>
      </c>
      <c r="U1432" s="24">
        <f t="shared" si="133"/>
        <v>9565.18</v>
      </c>
      <c r="V1432" s="4">
        <v>0</v>
      </c>
      <c r="W1432" s="4"/>
      <c r="X1432" s="28" t="str">
        <f t="shared" si="134"/>
        <v>CHOOSE FORMULA</v>
      </c>
      <c r="Y1432" s="4"/>
      <c r="Z1432" s="4">
        <v>13100</v>
      </c>
    </row>
    <row r="1433" spans="1:26">
      <c r="A1433" s="1" t="s">
        <v>6</v>
      </c>
      <c r="B1433" s="1" t="s">
        <v>566</v>
      </c>
      <c r="C1433" s="1" t="s">
        <v>241</v>
      </c>
      <c r="D1433" s="1" t="s">
        <v>301</v>
      </c>
      <c r="E1433" s="1" t="s">
        <v>8</v>
      </c>
      <c r="F1433" s="1" t="s">
        <v>302</v>
      </c>
      <c r="G1433" s="4">
        <v>7350</v>
      </c>
      <c r="H1433" s="4">
        <v>0</v>
      </c>
      <c r="I1433" s="4">
        <v>7350</v>
      </c>
      <c r="J1433" s="4">
        <v>12</v>
      </c>
      <c r="K1433" s="4">
        <v>765.46</v>
      </c>
      <c r="L1433" s="4">
        <v>0</v>
      </c>
      <c r="M1433" s="4">
        <v>578.5</v>
      </c>
      <c r="N1433" s="24">
        <f>IF(AND(B1433="60",C1433="32"),(J1433/'FD Date'!$B$4*'FD Date'!$B$6+K1433),(J1433/Date!$B$4*Date!$B$6+K1433))</f>
        <v>825.46</v>
      </c>
      <c r="O1433" s="24">
        <f t="shared" si="130"/>
        <v>24</v>
      </c>
      <c r="P1433" s="24">
        <f>K1433/Date!$B$2*Date!$B$3+K1433</f>
        <v>1148.19</v>
      </c>
      <c r="Q1433" s="24">
        <f>J1433*Date!$B$3+K1433</f>
        <v>813.46</v>
      </c>
      <c r="R1433" s="24">
        <f t="shared" si="131"/>
        <v>0</v>
      </c>
      <c r="S1433" s="24">
        <f>J1433/2*Date!$B$7+K1433</f>
        <v>813.46</v>
      </c>
      <c r="T1433" s="24">
        <f t="shared" si="132"/>
        <v>7350</v>
      </c>
      <c r="U1433" s="24">
        <f t="shared" si="133"/>
        <v>765.46</v>
      </c>
      <c r="V1433" s="4">
        <v>0</v>
      </c>
      <c r="W1433" s="4"/>
      <c r="X1433" s="28" t="str">
        <f t="shared" si="134"/>
        <v>CHOOSE FORMULA</v>
      </c>
      <c r="Y1433" s="4"/>
      <c r="Z1433" s="4">
        <v>5750</v>
      </c>
    </row>
    <row r="1434" spans="1:26">
      <c r="A1434" s="1" t="s">
        <v>6</v>
      </c>
      <c r="B1434" s="1" t="s">
        <v>566</v>
      </c>
      <c r="C1434" s="1" t="s">
        <v>241</v>
      </c>
      <c r="D1434" s="1" t="s">
        <v>303</v>
      </c>
      <c r="E1434" s="1" t="s">
        <v>8</v>
      </c>
      <c r="F1434" s="1" t="s">
        <v>304</v>
      </c>
      <c r="G1434" s="4">
        <v>1480</v>
      </c>
      <c r="H1434" s="4">
        <v>0</v>
      </c>
      <c r="I1434" s="4">
        <v>1480</v>
      </c>
      <c r="J1434" s="4">
        <v>0</v>
      </c>
      <c r="K1434" s="4">
        <v>1569</v>
      </c>
      <c r="L1434" s="4">
        <v>720</v>
      </c>
      <c r="M1434" s="4">
        <v>911</v>
      </c>
      <c r="N1434" s="24">
        <f>IF(AND(B1434="60",C1434="32"),(J1434/'FD Date'!$B$4*'FD Date'!$B$6+K1434),(J1434/Date!$B$4*Date!$B$6+K1434))</f>
        <v>1569</v>
      </c>
      <c r="O1434" s="24">
        <f t="shared" si="130"/>
        <v>0</v>
      </c>
      <c r="P1434" s="24">
        <f>K1434/Date!$B$2*Date!$B$3+K1434</f>
        <v>2353.5</v>
      </c>
      <c r="Q1434" s="24">
        <f>J1434*Date!$B$3+K1434</f>
        <v>1569</v>
      </c>
      <c r="R1434" s="24">
        <f t="shared" si="131"/>
        <v>1985.2208333333333</v>
      </c>
      <c r="S1434" s="24">
        <f>J1434/2*Date!$B$7+K1434</f>
        <v>1569</v>
      </c>
      <c r="T1434" s="24">
        <f t="shared" si="132"/>
        <v>1480</v>
      </c>
      <c r="U1434" s="24">
        <f t="shared" si="133"/>
        <v>1569</v>
      </c>
      <c r="V1434" s="4">
        <v>0</v>
      </c>
      <c r="W1434" s="4"/>
      <c r="X1434" s="28" t="str">
        <f t="shared" si="134"/>
        <v>CHOOSE FORMULA</v>
      </c>
      <c r="Y1434" s="4"/>
      <c r="Z1434" s="4">
        <v>1680</v>
      </c>
    </row>
    <row r="1435" spans="1:26">
      <c r="A1435" s="1" t="s">
        <v>6</v>
      </c>
      <c r="B1435" s="1" t="s">
        <v>566</v>
      </c>
      <c r="C1435" s="1" t="s">
        <v>241</v>
      </c>
      <c r="D1435" s="1" t="s">
        <v>305</v>
      </c>
      <c r="E1435" s="1" t="s">
        <v>8</v>
      </c>
      <c r="F1435" s="1" t="s">
        <v>306</v>
      </c>
      <c r="G1435" s="4">
        <v>1820</v>
      </c>
      <c r="H1435" s="4">
        <v>0</v>
      </c>
      <c r="I1435" s="4">
        <v>1820</v>
      </c>
      <c r="J1435" s="4">
        <v>0</v>
      </c>
      <c r="K1435" s="4">
        <v>1714</v>
      </c>
      <c r="L1435" s="4">
        <v>43.71</v>
      </c>
      <c r="M1435" s="4">
        <v>181.01</v>
      </c>
      <c r="N1435" s="24">
        <f>IF(AND(B1435="60",C1435="32"),(J1435/'FD Date'!$B$4*'FD Date'!$B$6+K1435),(J1435/Date!$B$4*Date!$B$6+K1435))</f>
        <v>1714</v>
      </c>
      <c r="O1435" s="24">
        <f t="shared" si="130"/>
        <v>0</v>
      </c>
      <c r="P1435" s="24">
        <f>K1435/Date!$B$2*Date!$B$3+K1435</f>
        <v>2571</v>
      </c>
      <c r="Q1435" s="24">
        <f>J1435*Date!$B$3+K1435</f>
        <v>1714</v>
      </c>
      <c r="R1435" s="24">
        <f t="shared" si="131"/>
        <v>7097.9441775337446</v>
      </c>
      <c r="S1435" s="24">
        <f>J1435/2*Date!$B$7+K1435</f>
        <v>1714</v>
      </c>
      <c r="T1435" s="24">
        <f t="shared" si="132"/>
        <v>1820</v>
      </c>
      <c r="U1435" s="24">
        <f t="shared" si="133"/>
        <v>1714</v>
      </c>
      <c r="V1435" s="4">
        <v>0</v>
      </c>
      <c r="W1435" s="4"/>
      <c r="X1435" s="28" t="str">
        <f t="shared" si="134"/>
        <v>CHOOSE FORMULA</v>
      </c>
      <c r="Y1435" s="4"/>
      <c r="Z1435" s="4">
        <v>1680</v>
      </c>
    </row>
    <row r="1436" spans="1:26">
      <c r="A1436" s="1" t="s">
        <v>6</v>
      </c>
      <c r="B1436" s="1" t="s">
        <v>566</v>
      </c>
      <c r="C1436" s="1" t="s">
        <v>241</v>
      </c>
      <c r="D1436" s="1" t="s">
        <v>379</v>
      </c>
      <c r="E1436" s="1" t="s">
        <v>8</v>
      </c>
      <c r="F1436" s="1" t="s">
        <v>380</v>
      </c>
      <c r="G1436" s="4">
        <v>49380</v>
      </c>
      <c r="H1436" s="4">
        <v>0</v>
      </c>
      <c r="I1436" s="4">
        <v>49380</v>
      </c>
      <c r="J1436" s="4">
        <v>3529.97</v>
      </c>
      <c r="K1436" s="4">
        <v>25753.82</v>
      </c>
      <c r="L1436" s="4">
        <v>12230.08</v>
      </c>
      <c r="M1436" s="4">
        <v>28621.15</v>
      </c>
      <c r="N1436" s="24">
        <f>IF(AND(B1436="60",C1436="32"),(J1436/'FD Date'!$B$4*'FD Date'!$B$6+K1436),(J1436/Date!$B$4*Date!$B$6+K1436))</f>
        <v>43403.67</v>
      </c>
      <c r="O1436" s="24">
        <f t="shared" si="130"/>
        <v>7059.94</v>
      </c>
      <c r="P1436" s="24">
        <f>K1436/Date!$B$2*Date!$B$3+K1436</f>
        <v>38630.729999999996</v>
      </c>
      <c r="Q1436" s="24">
        <f>J1436*Date!$B$3+K1436</f>
        <v>39873.699999999997</v>
      </c>
      <c r="R1436" s="24">
        <f t="shared" si="131"/>
        <v>60269.756640430809</v>
      </c>
      <c r="S1436" s="24">
        <f>J1436/2*Date!$B$7+K1436</f>
        <v>39873.699999999997</v>
      </c>
      <c r="T1436" s="24">
        <f t="shared" si="132"/>
        <v>49380</v>
      </c>
      <c r="U1436" s="24">
        <f t="shared" si="133"/>
        <v>25753.82</v>
      </c>
      <c r="V1436" s="4">
        <v>0</v>
      </c>
      <c r="W1436" s="4"/>
      <c r="X1436" s="28" t="str">
        <f t="shared" si="134"/>
        <v>CHOOSE FORMULA</v>
      </c>
      <c r="Y1436" s="4"/>
      <c r="Z1436" s="4">
        <v>56086</v>
      </c>
    </row>
    <row r="1437" spans="1:26">
      <c r="A1437" s="1" t="s">
        <v>6</v>
      </c>
      <c r="B1437" s="1" t="s">
        <v>566</v>
      </c>
      <c r="C1437" s="1" t="s">
        <v>241</v>
      </c>
      <c r="D1437" s="1" t="s">
        <v>381</v>
      </c>
      <c r="E1437" s="1" t="s">
        <v>8</v>
      </c>
      <c r="F1437" s="1" t="s">
        <v>382</v>
      </c>
      <c r="G1437" s="4">
        <v>10400</v>
      </c>
      <c r="H1437" s="4">
        <v>0</v>
      </c>
      <c r="I1437" s="4">
        <v>10400</v>
      </c>
      <c r="J1437" s="4">
        <v>682.51</v>
      </c>
      <c r="K1437" s="4">
        <v>4927.58</v>
      </c>
      <c r="L1437" s="4">
        <v>4163.5</v>
      </c>
      <c r="M1437" s="4">
        <v>7116.05</v>
      </c>
      <c r="N1437" s="24">
        <f>IF(AND(B1437="60",C1437="32"),(J1437/'FD Date'!$B$4*'FD Date'!$B$6+K1437),(J1437/Date!$B$4*Date!$B$6+K1437))</f>
        <v>8340.130000000001</v>
      </c>
      <c r="O1437" s="24">
        <f t="shared" si="130"/>
        <v>1365.02</v>
      </c>
      <c r="P1437" s="24">
        <f>K1437/Date!$B$2*Date!$B$3+K1437</f>
        <v>7391.37</v>
      </c>
      <c r="Q1437" s="24">
        <f>J1437*Date!$B$3+K1437</f>
        <v>7657.62</v>
      </c>
      <c r="R1437" s="24">
        <f t="shared" si="131"/>
        <v>8421.9780614867304</v>
      </c>
      <c r="S1437" s="24">
        <f>J1437/2*Date!$B$7+K1437</f>
        <v>7657.62</v>
      </c>
      <c r="T1437" s="24">
        <f t="shared" si="132"/>
        <v>10400</v>
      </c>
      <c r="U1437" s="24">
        <f t="shared" si="133"/>
        <v>4927.58</v>
      </c>
      <c r="V1437" s="4">
        <v>0</v>
      </c>
      <c r="W1437" s="4"/>
      <c r="X1437" s="28" t="str">
        <f t="shared" si="134"/>
        <v>CHOOSE FORMULA</v>
      </c>
      <c r="Y1437" s="4"/>
      <c r="Z1437" s="4">
        <v>8736</v>
      </c>
    </row>
    <row r="1438" spans="1:26">
      <c r="A1438" s="1" t="s">
        <v>6</v>
      </c>
      <c r="B1438" s="1" t="s">
        <v>566</v>
      </c>
      <c r="C1438" s="1" t="s">
        <v>241</v>
      </c>
      <c r="D1438" s="1" t="s">
        <v>307</v>
      </c>
      <c r="E1438" s="1" t="s">
        <v>8</v>
      </c>
      <c r="F1438" s="1" t="s">
        <v>308</v>
      </c>
      <c r="G1438" s="4">
        <v>2850</v>
      </c>
      <c r="H1438" s="4">
        <v>0</v>
      </c>
      <c r="I1438" s="4">
        <v>2850</v>
      </c>
      <c r="J1438" s="4">
        <v>30</v>
      </c>
      <c r="K1438" s="4">
        <v>210</v>
      </c>
      <c r="L1438" s="4">
        <v>2472.42</v>
      </c>
      <c r="M1438" s="4">
        <v>3911.88</v>
      </c>
      <c r="N1438" s="24">
        <f>IF(AND(B1438="60",C1438="32"),(J1438/'FD Date'!$B$4*'FD Date'!$B$6+K1438),(J1438/Date!$B$4*Date!$B$6+K1438))</f>
        <v>360</v>
      </c>
      <c r="O1438" s="24">
        <f t="shared" si="130"/>
        <v>60</v>
      </c>
      <c r="P1438" s="24">
        <f>K1438/Date!$B$2*Date!$B$3+K1438</f>
        <v>315</v>
      </c>
      <c r="Q1438" s="24">
        <f>J1438*Date!$B$3+K1438</f>
        <v>330</v>
      </c>
      <c r="R1438" s="24">
        <f t="shared" si="131"/>
        <v>332.26345038464342</v>
      </c>
      <c r="S1438" s="24">
        <f>J1438/2*Date!$B$7+K1438</f>
        <v>330</v>
      </c>
      <c r="T1438" s="24">
        <f t="shared" si="132"/>
        <v>2850</v>
      </c>
      <c r="U1438" s="24">
        <f t="shared" si="133"/>
        <v>210</v>
      </c>
      <c r="V1438" s="4">
        <v>0</v>
      </c>
      <c r="W1438" s="4"/>
      <c r="X1438" s="28" t="str">
        <f t="shared" si="134"/>
        <v>CHOOSE FORMULA</v>
      </c>
      <c r="Y1438" s="4"/>
      <c r="Z1438" s="4">
        <v>2850</v>
      </c>
    </row>
    <row r="1439" spans="1:26">
      <c r="A1439" s="1" t="s">
        <v>6</v>
      </c>
      <c r="B1439" s="1" t="s">
        <v>566</v>
      </c>
      <c r="C1439" s="1" t="s">
        <v>241</v>
      </c>
      <c r="D1439" s="1" t="s">
        <v>581</v>
      </c>
      <c r="E1439" s="1" t="s">
        <v>8</v>
      </c>
      <c r="F1439" s="1" t="s">
        <v>582</v>
      </c>
      <c r="G1439" s="4">
        <v>4000</v>
      </c>
      <c r="H1439" s="4">
        <v>0</v>
      </c>
      <c r="I1439" s="4">
        <v>4000</v>
      </c>
      <c r="J1439" s="4">
        <v>600</v>
      </c>
      <c r="K1439" s="4">
        <v>402.5</v>
      </c>
      <c r="L1439" s="4">
        <v>250</v>
      </c>
      <c r="M1439" s="4">
        <v>250</v>
      </c>
      <c r="N1439" s="24">
        <f>IF(AND(B1439="60",C1439="32"),(J1439/'FD Date'!$B$4*'FD Date'!$B$6+K1439),(J1439/Date!$B$4*Date!$B$6+K1439))</f>
        <v>3402.5</v>
      </c>
      <c r="O1439" s="24">
        <f t="shared" si="130"/>
        <v>1200</v>
      </c>
      <c r="P1439" s="24">
        <f>K1439/Date!$B$2*Date!$B$3+K1439</f>
        <v>603.75</v>
      </c>
      <c r="Q1439" s="24">
        <f>J1439*Date!$B$3+K1439</f>
        <v>2802.5</v>
      </c>
      <c r="R1439" s="24">
        <f t="shared" si="131"/>
        <v>402.5</v>
      </c>
      <c r="S1439" s="24">
        <f>J1439/2*Date!$B$7+K1439</f>
        <v>2802.5</v>
      </c>
      <c r="T1439" s="24">
        <f t="shared" si="132"/>
        <v>4000</v>
      </c>
      <c r="U1439" s="24">
        <f t="shared" si="133"/>
        <v>402.5</v>
      </c>
      <c r="V1439" s="4">
        <v>0</v>
      </c>
      <c r="W1439" s="4"/>
      <c r="X1439" s="28" t="str">
        <f t="shared" si="134"/>
        <v>CHOOSE FORMULA</v>
      </c>
      <c r="Y1439" s="4"/>
      <c r="Z1439" s="4">
        <v>4000</v>
      </c>
    </row>
    <row r="1440" spans="1:26">
      <c r="A1440" s="1" t="s">
        <v>6</v>
      </c>
      <c r="B1440" s="1" t="s">
        <v>566</v>
      </c>
      <c r="C1440" s="1" t="s">
        <v>241</v>
      </c>
      <c r="D1440" s="1" t="s">
        <v>313</v>
      </c>
      <c r="E1440" s="1" t="s">
        <v>8</v>
      </c>
      <c r="F1440" s="1" t="s">
        <v>314</v>
      </c>
      <c r="G1440" s="4">
        <v>2150</v>
      </c>
      <c r="H1440" s="4">
        <v>0</v>
      </c>
      <c r="I1440" s="4">
        <v>2150</v>
      </c>
      <c r="J1440" s="4">
        <v>0</v>
      </c>
      <c r="K1440" s="4">
        <v>0</v>
      </c>
      <c r="L1440" s="4">
        <v>275.13</v>
      </c>
      <c r="M1440" s="4">
        <v>275.13</v>
      </c>
      <c r="N1440" s="24">
        <f>IF(AND(B1440="60",C1440="32"),(J1440/'FD Date'!$B$4*'FD Date'!$B$6+K1440),(J1440/Date!$B$4*Date!$B$6+K1440))</f>
        <v>0</v>
      </c>
      <c r="O1440" s="24">
        <f t="shared" si="130"/>
        <v>0</v>
      </c>
      <c r="P1440" s="24">
        <f>K1440/Date!$B$2*Date!$B$3+K1440</f>
        <v>0</v>
      </c>
      <c r="Q1440" s="24">
        <f>J1440*Date!$B$3+K1440</f>
        <v>0</v>
      </c>
      <c r="R1440" s="24">
        <f t="shared" si="131"/>
        <v>0</v>
      </c>
      <c r="S1440" s="24">
        <f>J1440/2*Date!$B$7+K1440</f>
        <v>0</v>
      </c>
      <c r="T1440" s="24">
        <f t="shared" si="132"/>
        <v>2150</v>
      </c>
      <c r="U1440" s="24">
        <f t="shared" si="133"/>
        <v>0</v>
      </c>
      <c r="V1440" s="4">
        <v>0</v>
      </c>
      <c r="W1440" s="4"/>
      <c r="X1440" s="28" t="str">
        <f t="shared" si="134"/>
        <v>CHOOSE FORMULA</v>
      </c>
      <c r="Y1440" s="4"/>
      <c r="Z1440" s="4">
        <v>3150</v>
      </c>
    </row>
    <row r="1441" spans="1:26">
      <c r="A1441" s="1" t="s">
        <v>6</v>
      </c>
      <c r="B1441" s="1" t="s">
        <v>566</v>
      </c>
      <c r="C1441" s="1" t="s">
        <v>241</v>
      </c>
      <c r="D1441" s="1" t="s">
        <v>583</v>
      </c>
      <c r="E1441" s="1" t="s">
        <v>8</v>
      </c>
      <c r="F1441" s="1" t="s">
        <v>584</v>
      </c>
      <c r="G1441" s="4">
        <v>14380</v>
      </c>
      <c r="H1441" s="4">
        <v>0</v>
      </c>
      <c r="I1441" s="4">
        <v>14380</v>
      </c>
      <c r="J1441" s="4">
        <v>5450</v>
      </c>
      <c r="K1441" s="4">
        <v>11940</v>
      </c>
      <c r="L1441" s="4">
        <v>11503</v>
      </c>
      <c r="M1441" s="4">
        <v>18572</v>
      </c>
      <c r="N1441" s="24">
        <f>IF(AND(B1441="60",C1441="32"),(J1441/'FD Date'!$B$4*'FD Date'!$B$6+K1441),(J1441/Date!$B$4*Date!$B$6+K1441))</f>
        <v>39190</v>
      </c>
      <c r="O1441" s="24">
        <f t="shared" si="130"/>
        <v>10900</v>
      </c>
      <c r="P1441" s="24">
        <f>K1441/Date!$B$2*Date!$B$3+K1441</f>
        <v>17910</v>
      </c>
      <c r="Q1441" s="24">
        <f>J1441*Date!$B$3+K1441</f>
        <v>33740</v>
      </c>
      <c r="R1441" s="24">
        <f t="shared" si="131"/>
        <v>19277.5519429714</v>
      </c>
      <c r="S1441" s="24">
        <f>J1441/2*Date!$B$7+K1441</f>
        <v>33740</v>
      </c>
      <c r="T1441" s="24">
        <f t="shared" si="132"/>
        <v>14380</v>
      </c>
      <c r="U1441" s="24">
        <f t="shared" si="133"/>
        <v>11940</v>
      </c>
      <c r="V1441" s="4">
        <v>0</v>
      </c>
      <c r="W1441" s="4"/>
      <c r="X1441" s="28" t="str">
        <f t="shared" si="134"/>
        <v>CHOOSE FORMULA</v>
      </c>
      <c r="Y1441" s="4"/>
      <c r="Z1441" s="4">
        <v>13560</v>
      </c>
    </row>
    <row r="1442" spans="1:26">
      <c r="A1442" s="1" t="s">
        <v>6</v>
      </c>
      <c r="B1442" s="1" t="s">
        <v>566</v>
      </c>
      <c r="C1442" s="1" t="s">
        <v>241</v>
      </c>
      <c r="D1442" s="1" t="s">
        <v>585</v>
      </c>
      <c r="E1442" s="1" t="s">
        <v>8</v>
      </c>
      <c r="F1442" s="1" t="s">
        <v>586</v>
      </c>
      <c r="G1442" s="4">
        <v>1300</v>
      </c>
      <c r="H1442" s="4">
        <v>0</v>
      </c>
      <c r="I1442" s="4">
        <v>1300</v>
      </c>
      <c r="J1442" s="4">
        <v>259.25</v>
      </c>
      <c r="K1442" s="4">
        <v>836.98</v>
      </c>
      <c r="L1442" s="4">
        <v>381.89</v>
      </c>
      <c r="M1442" s="4">
        <v>608.42999999999995</v>
      </c>
      <c r="N1442" s="24">
        <f>IF(AND(B1442="60",C1442="32"),(J1442/'FD Date'!$B$4*'FD Date'!$B$6+K1442),(J1442/Date!$B$4*Date!$B$6+K1442))</f>
        <v>2133.23</v>
      </c>
      <c r="O1442" s="24">
        <f t="shared" si="130"/>
        <v>518.5</v>
      </c>
      <c r="P1442" s="24">
        <f>K1442/Date!$B$2*Date!$B$3+K1442</f>
        <v>1255.47</v>
      </c>
      <c r="Q1442" s="24">
        <f>J1442*Date!$B$3+K1442</f>
        <v>1873.98</v>
      </c>
      <c r="R1442" s="24">
        <f t="shared" si="131"/>
        <v>1333.4827866663175</v>
      </c>
      <c r="S1442" s="24">
        <f>J1442/2*Date!$B$7+K1442</f>
        <v>1873.98</v>
      </c>
      <c r="T1442" s="24">
        <f t="shared" si="132"/>
        <v>1300</v>
      </c>
      <c r="U1442" s="24">
        <f t="shared" si="133"/>
        <v>836.98</v>
      </c>
      <c r="V1442" s="4">
        <v>0</v>
      </c>
      <c r="W1442" s="4"/>
      <c r="X1442" s="28" t="str">
        <f t="shared" si="134"/>
        <v>CHOOSE FORMULA</v>
      </c>
      <c r="Y1442" s="4"/>
      <c r="Z1442" s="4">
        <v>1300</v>
      </c>
    </row>
    <row r="1443" spans="1:26">
      <c r="A1443" s="1" t="s">
        <v>6</v>
      </c>
      <c r="B1443" s="1" t="s">
        <v>566</v>
      </c>
      <c r="C1443" s="1" t="s">
        <v>241</v>
      </c>
      <c r="D1443" s="1" t="s">
        <v>410</v>
      </c>
      <c r="E1443" s="1" t="s">
        <v>8</v>
      </c>
      <c r="F1443" s="1" t="s">
        <v>411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  <c r="N1443" s="24">
        <f>IF(AND(B1443="60",C1443="32"),(J1443/'FD Date'!$B$4*'FD Date'!$B$6+K1443),(J1443/Date!$B$4*Date!$B$6+K1443))</f>
        <v>0</v>
      </c>
      <c r="O1443" s="24">
        <f t="shared" si="130"/>
        <v>0</v>
      </c>
      <c r="P1443" s="24">
        <f>K1443/Date!$B$2*Date!$B$3+K1443</f>
        <v>0</v>
      </c>
      <c r="Q1443" s="24">
        <f>J1443*Date!$B$3+K1443</f>
        <v>0</v>
      </c>
      <c r="R1443" s="24">
        <f t="shared" si="131"/>
        <v>0</v>
      </c>
      <c r="S1443" s="24">
        <f>J1443/2*Date!$B$7+K1443</f>
        <v>0</v>
      </c>
      <c r="T1443" s="24">
        <f t="shared" si="132"/>
        <v>0</v>
      </c>
      <c r="U1443" s="24">
        <f t="shared" si="133"/>
        <v>0</v>
      </c>
      <c r="V1443" s="4">
        <v>0</v>
      </c>
      <c r="W1443" s="4"/>
      <c r="X1443" s="28" t="str">
        <f t="shared" si="134"/>
        <v>CHOOSE FORMULA</v>
      </c>
      <c r="Y1443" s="4"/>
      <c r="Z1443" s="4">
        <v>0</v>
      </c>
    </row>
    <row r="1444" spans="1:26">
      <c r="A1444" s="1" t="s">
        <v>6</v>
      </c>
      <c r="B1444" s="1" t="s">
        <v>566</v>
      </c>
      <c r="C1444" s="1" t="s">
        <v>241</v>
      </c>
      <c r="D1444" s="1" t="s">
        <v>385</v>
      </c>
      <c r="E1444" s="1" t="s">
        <v>8</v>
      </c>
      <c r="F1444" s="1" t="s">
        <v>386</v>
      </c>
      <c r="G1444" s="4">
        <v>25000</v>
      </c>
      <c r="H1444" s="4">
        <v>0</v>
      </c>
      <c r="I1444" s="4">
        <v>25000</v>
      </c>
      <c r="J1444" s="4">
        <v>2080</v>
      </c>
      <c r="K1444" s="4">
        <v>16680</v>
      </c>
      <c r="L1444" s="4">
        <v>16680</v>
      </c>
      <c r="M1444" s="4">
        <v>25000</v>
      </c>
      <c r="N1444" s="24">
        <f>IF(AND(B1444="60",C1444="32"),(J1444/'FD Date'!$B$4*'FD Date'!$B$6+K1444),(J1444/Date!$B$4*Date!$B$6+K1444))</f>
        <v>27080</v>
      </c>
      <c r="O1444" s="24">
        <f t="shared" si="130"/>
        <v>4160</v>
      </c>
      <c r="P1444" s="24">
        <f>K1444/Date!$B$2*Date!$B$3+K1444</f>
        <v>25020</v>
      </c>
      <c r="Q1444" s="24">
        <f>J1444*Date!$B$3+K1444</f>
        <v>25000</v>
      </c>
      <c r="R1444" s="24">
        <f t="shared" si="131"/>
        <v>25000</v>
      </c>
      <c r="S1444" s="24">
        <f>J1444/2*Date!$B$7+K1444</f>
        <v>25000</v>
      </c>
      <c r="T1444" s="24">
        <f t="shared" si="132"/>
        <v>25000</v>
      </c>
      <c r="U1444" s="24">
        <f t="shared" si="133"/>
        <v>16680</v>
      </c>
      <c r="V1444" s="4">
        <v>0</v>
      </c>
      <c r="W1444" s="4"/>
      <c r="X1444" s="28" t="str">
        <f t="shared" si="134"/>
        <v>CHOOSE FORMULA</v>
      </c>
      <c r="Y1444" s="4"/>
      <c r="Z1444" s="4">
        <v>25000</v>
      </c>
    </row>
    <row r="1445" spans="1:26">
      <c r="A1445" s="1" t="s">
        <v>6</v>
      </c>
      <c r="B1445" s="1" t="s">
        <v>566</v>
      </c>
      <c r="C1445" s="1" t="s">
        <v>241</v>
      </c>
      <c r="D1445" s="1" t="s">
        <v>422</v>
      </c>
      <c r="E1445" s="1" t="s">
        <v>8</v>
      </c>
      <c r="F1445" s="1" t="s">
        <v>423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  <c r="N1445" s="24">
        <f>IF(AND(B1445="60",C1445="32"),(J1445/'FD Date'!$B$4*'FD Date'!$B$6+K1445),(J1445/Date!$B$4*Date!$B$6+K1445))</f>
        <v>0</v>
      </c>
      <c r="O1445" s="24">
        <f t="shared" si="130"/>
        <v>0</v>
      </c>
      <c r="P1445" s="24">
        <f>K1445/Date!$B$2*Date!$B$3+K1445</f>
        <v>0</v>
      </c>
      <c r="Q1445" s="24">
        <f>J1445*Date!$B$3+K1445</f>
        <v>0</v>
      </c>
      <c r="R1445" s="24">
        <f t="shared" si="131"/>
        <v>0</v>
      </c>
      <c r="S1445" s="24">
        <f>J1445/2*Date!$B$7+K1445</f>
        <v>0</v>
      </c>
      <c r="T1445" s="24">
        <f t="shared" si="132"/>
        <v>0</v>
      </c>
      <c r="U1445" s="24">
        <f t="shared" si="133"/>
        <v>0</v>
      </c>
      <c r="V1445" s="4">
        <v>0</v>
      </c>
      <c r="W1445" s="4"/>
      <c r="X1445" s="28" t="str">
        <f t="shared" si="134"/>
        <v>CHOOSE FORMULA</v>
      </c>
      <c r="Y1445" s="4"/>
      <c r="Z1445" s="4">
        <v>0</v>
      </c>
    </row>
    <row r="1446" spans="1:26">
      <c r="A1446" s="1" t="s">
        <v>6</v>
      </c>
      <c r="B1446" s="1" t="s">
        <v>566</v>
      </c>
      <c r="C1446" s="1" t="s">
        <v>241</v>
      </c>
      <c r="D1446" s="1" t="s">
        <v>473</v>
      </c>
      <c r="E1446" s="1" t="s">
        <v>8</v>
      </c>
      <c r="F1446" s="1" t="s">
        <v>474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  <c r="N1446" s="24">
        <f>IF(AND(B1446="60",C1446="32"),(J1446/'FD Date'!$B$4*'FD Date'!$B$6+K1446),(J1446/Date!$B$4*Date!$B$6+K1446))</f>
        <v>0</v>
      </c>
      <c r="O1446" s="24">
        <f t="shared" si="130"/>
        <v>0</v>
      </c>
      <c r="P1446" s="24">
        <f>K1446/Date!$B$2*Date!$B$3+K1446</f>
        <v>0</v>
      </c>
      <c r="Q1446" s="24">
        <f>J1446*Date!$B$3+K1446</f>
        <v>0</v>
      </c>
      <c r="R1446" s="24">
        <f t="shared" si="131"/>
        <v>0</v>
      </c>
      <c r="S1446" s="24">
        <f>J1446/2*Date!$B$7+K1446</f>
        <v>0</v>
      </c>
      <c r="T1446" s="24">
        <f t="shared" si="132"/>
        <v>0</v>
      </c>
      <c r="U1446" s="24">
        <f t="shared" si="133"/>
        <v>0</v>
      </c>
      <c r="V1446" s="4">
        <v>0</v>
      </c>
      <c r="W1446" s="4"/>
      <c r="X1446" s="28" t="str">
        <f t="shared" si="134"/>
        <v>CHOOSE FORMULA</v>
      </c>
      <c r="Y1446" s="4"/>
      <c r="Z1446" s="4">
        <v>0</v>
      </c>
    </row>
    <row r="1447" spans="1:26">
      <c r="A1447" s="1" t="s">
        <v>6</v>
      </c>
      <c r="B1447" s="1" t="s">
        <v>566</v>
      </c>
      <c r="C1447" s="1" t="s">
        <v>587</v>
      </c>
      <c r="D1447" s="1" t="s">
        <v>315</v>
      </c>
      <c r="E1447" s="1" t="s">
        <v>13</v>
      </c>
      <c r="F1447" s="1" t="s">
        <v>316</v>
      </c>
      <c r="G1447" s="4">
        <v>0</v>
      </c>
      <c r="H1447" s="4">
        <v>0</v>
      </c>
      <c r="I1447" s="4">
        <v>0</v>
      </c>
      <c r="J1447" s="4">
        <v>0</v>
      </c>
      <c r="K1447" s="4">
        <v>5912.75</v>
      </c>
      <c r="L1447" s="4">
        <v>15951.72</v>
      </c>
      <c r="M1447" s="4">
        <v>16164.56</v>
      </c>
      <c r="N1447" s="24">
        <f>IF(AND(B1447="60",C1447="32"),(J1447/'FD Date'!$B$4*'FD Date'!$B$6+K1447),(J1447/Date!$B$4*Date!$B$6+K1447))</f>
        <v>5912.75</v>
      </c>
      <c r="O1447" s="24">
        <f t="shared" si="130"/>
        <v>0</v>
      </c>
      <c r="P1447" s="24">
        <f>K1447/Date!$B$2*Date!$B$3+K1447</f>
        <v>8869.125</v>
      </c>
      <c r="Q1447" s="24">
        <f>J1447*Date!$B$3+K1447</f>
        <v>5912.75</v>
      </c>
      <c r="R1447" s="24">
        <f t="shared" si="131"/>
        <v>5991.6424147364678</v>
      </c>
      <c r="S1447" s="24">
        <f>J1447/2*Date!$B$7+K1447</f>
        <v>5912.75</v>
      </c>
      <c r="T1447" s="24">
        <f t="shared" si="132"/>
        <v>0</v>
      </c>
      <c r="U1447" s="24">
        <f t="shared" si="133"/>
        <v>5912.75</v>
      </c>
      <c r="V1447" s="4">
        <v>0</v>
      </c>
      <c r="W1447" s="4"/>
      <c r="X1447" s="28" t="str">
        <f t="shared" si="134"/>
        <v>CHOOSE FORMULA</v>
      </c>
      <c r="Y1447" s="4"/>
      <c r="Z1447" s="4">
        <v>5913</v>
      </c>
    </row>
    <row r="1448" spans="1:26">
      <c r="A1448" s="1" t="s">
        <v>6</v>
      </c>
      <c r="B1448" s="1" t="s">
        <v>566</v>
      </c>
      <c r="C1448" s="1" t="s">
        <v>587</v>
      </c>
      <c r="D1448" s="1" t="s">
        <v>318</v>
      </c>
      <c r="E1448" s="1" t="s">
        <v>8</v>
      </c>
      <c r="F1448" s="1" t="s">
        <v>319</v>
      </c>
      <c r="G1448" s="4">
        <v>799652</v>
      </c>
      <c r="H1448" s="4">
        <v>0</v>
      </c>
      <c r="I1448" s="4">
        <v>799652</v>
      </c>
      <c r="J1448" s="4">
        <v>63212.98</v>
      </c>
      <c r="K1448" s="4">
        <v>455380.94</v>
      </c>
      <c r="L1448" s="4">
        <v>409642.12</v>
      </c>
      <c r="M1448" s="4">
        <v>680751.04</v>
      </c>
      <c r="N1448" s="24">
        <f>IF(AND(B1448="60",C1448="32"),(J1448/'FD Date'!$B$4*'FD Date'!$B$6+K1448),(J1448/Date!$B$4*Date!$B$6+K1448))</f>
        <v>771445.84000000008</v>
      </c>
      <c r="O1448" s="24">
        <f t="shared" si="130"/>
        <v>126425.96</v>
      </c>
      <c r="P1448" s="24">
        <f>K1448/Date!$B$2*Date!$B$3+K1448</f>
        <v>683071.41</v>
      </c>
      <c r="Q1448" s="24">
        <f>J1448*Date!$B$3+K1448</f>
        <v>708232.86</v>
      </c>
      <c r="R1448" s="24">
        <f t="shared" si="131"/>
        <v>756760.67807963118</v>
      </c>
      <c r="S1448" s="24">
        <f>J1448/2*Date!$B$7+K1448</f>
        <v>708232.86</v>
      </c>
      <c r="T1448" s="24">
        <f t="shared" si="132"/>
        <v>799652</v>
      </c>
      <c r="U1448" s="24">
        <f t="shared" si="133"/>
        <v>455380.94</v>
      </c>
      <c r="V1448" s="4">
        <v>0</v>
      </c>
      <c r="W1448" s="4"/>
      <c r="X1448" s="28" t="str">
        <f t="shared" si="134"/>
        <v>CHOOSE FORMULA</v>
      </c>
      <c r="Y1448" s="4"/>
      <c r="Z1448" s="4">
        <v>704029</v>
      </c>
    </row>
    <row r="1449" spans="1:26">
      <c r="A1449" s="1" t="s">
        <v>6</v>
      </c>
      <c r="B1449" s="1" t="s">
        <v>566</v>
      </c>
      <c r="C1449" s="1" t="s">
        <v>587</v>
      </c>
      <c r="D1449" s="1" t="s">
        <v>318</v>
      </c>
      <c r="E1449" s="1" t="s">
        <v>80</v>
      </c>
      <c r="F1449" s="1" t="s">
        <v>322</v>
      </c>
      <c r="G1449" s="4">
        <v>6300</v>
      </c>
      <c r="H1449" s="4">
        <v>0</v>
      </c>
      <c r="I1449" s="4">
        <v>6300</v>
      </c>
      <c r="J1449" s="4">
        <v>507.72</v>
      </c>
      <c r="K1449" s="4">
        <v>3952.13</v>
      </c>
      <c r="L1449" s="4">
        <v>3216.18</v>
      </c>
      <c r="M1449" s="4">
        <v>5639.38</v>
      </c>
      <c r="N1449" s="24">
        <f>IF(AND(B1449="60",C1449="32"),(J1449/'FD Date'!$B$4*'FD Date'!$B$6+K1449),(J1449/Date!$B$4*Date!$B$6+K1449))</f>
        <v>6490.7300000000005</v>
      </c>
      <c r="O1449" s="24">
        <f t="shared" si="130"/>
        <v>1015.44</v>
      </c>
      <c r="P1449" s="24">
        <f>K1449/Date!$B$2*Date!$B$3+K1449</f>
        <v>5928.1949999999997</v>
      </c>
      <c r="Q1449" s="24">
        <f>J1449*Date!$B$3+K1449</f>
        <v>5983.01</v>
      </c>
      <c r="R1449" s="24">
        <f t="shared" si="131"/>
        <v>6929.8244748117331</v>
      </c>
      <c r="S1449" s="24">
        <f>J1449/2*Date!$B$7+K1449</f>
        <v>5983.01</v>
      </c>
      <c r="T1449" s="24">
        <f t="shared" si="132"/>
        <v>6300</v>
      </c>
      <c r="U1449" s="24">
        <f t="shared" si="133"/>
        <v>3952.13</v>
      </c>
      <c r="V1449" s="4">
        <v>0</v>
      </c>
      <c r="W1449" s="4"/>
      <c r="X1449" s="28" t="str">
        <f t="shared" si="134"/>
        <v>CHOOSE FORMULA</v>
      </c>
      <c r="Y1449" s="4"/>
      <c r="Z1449" s="4">
        <v>6318</v>
      </c>
    </row>
    <row r="1450" spans="1:26">
      <c r="A1450" s="1" t="s">
        <v>6</v>
      </c>
      <c r="B1450" s="1" t="s">
        <v>566</v>
      </c>
      <c r="C1450" s="1" t="s">
        <v>587</v>
      </c>
      <c r="D1450" s="1" t="s">
        <v>318</v>
      </c>
      <c r="E1450" s="1" t="s">
        <v>325</v>
      </c>
      <c r="F1450" s="1" t="s">
        <v>326</v>
      </c>
      <c r="G1450" s="4">
        <v>0</v>
      </c>
      <c r="H1450" s="4">
        <v>0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  <c r="N1450" s="24">
        <f>IF(AND(B1450="60",C1450="32"),(J1450/'FD Date'!$B$4*'FD Date'!$B$6+K1450),(J1450/Date!$B$4*Date!$B$6+K1450))</f>
        <v>0</v>
      </c>
      <c r="O1450" s="24">
        <f t="shared" si="130"/>
        <v>0</v>
      </c>
      <c r="P1450" s="24">
        <f>K1450/Date!$B$2*Date!$B$3+K1450</f>
        <v>0</v>
      </c>
      <c r="Q1450" s="24">
        <f>J1450*Date!$B$3+K1450</f>
        <v>0</v>
      </c>
      <c r="R1450" s="24">
        <f t="shared" si="131"/>
        <v>0</v>
      </c>
      <c r="S1450" s="24">
        <f>J1450/2*Date!$B$7+K1450</f>
        <v>0</v>
      </c>
      <c r="T1450" s="24">
        <f t="shared" si="132"/>
        <v>0</v>
      </c>
      <c r="U1450" s="24">
        <f t="shared" si="133"/>
        <v>0</v>
      </c>
      <c r="V1450" s="4">
        <v>0</v>
      </c>
      <c r="W1450" s="4"/>
      <c r="X1450" s="28" t="str">
        <f t="shared" si="134"/>
        <v>CHOOSE FORMULA</v>
      </c>
      <c r="Y1450" s="4"/>
      <c r="Z1450" s="4">
        <v>0</v>
      </c>
    </row>
    <row r="1451" spans="1:26">
      <c r="A1451" s="1" t="s">
        <v>6</v>
      </c>
      <c r="B1451" s="1" t="s">
        <v>566</v>
      </c>
      <c r="C1451" s="1" t="s">
        <v>587</v>
      </c>
      <c r="D1451" s="1" t="s">
        <v>327</v>
      </c>
      <c r="E1451" s="1" t="s">
        <v>8</v>
      </c>
      <c r="F1451" s="1" t="s">
        <v>328</v>
      </c>
      <c r="G1451" s="4">
        <v>12610</v>
      </c>
      <c r="H1451" s="4">
        <v>0</v>
      </c>
      <c r="I1451" s="4">
        <v>12610</v>
      </c>
      <c r="J1451" s="4">
        <v>482.5</v>
      </c>
      <c r="K1451" s="4">
        <v>482.5</v>
      </c>
      <c r="L1451" s="4">
        <v>0</v>
      </c>
      <c r="M1451" s="4">
        <v>12520</v>
      </c>
      <c r="N1451" s="24">
        <f>IF(AND(B1451="60",C1451="32"),(J1451/'FD Date'!$B$4*'FD Date'!$B$6+K1451),(J1451/Date!$B$4*Date!$B$6+K1451))</f>
        <v>2895</v>
      </c>
      <c r="O1451" s="24">
        <f t="shared" si="130"/>
        <v>965</v>
      </c>
      <c r="P1451" s="24">
        <f>K1451/Date!$B$2*Date!$B$3+K1451</f>
        <v>723.75</v>
      </c>
      <c r="Q1451" s="24">
        <f>J1451*Date!$B$3+K1451</f>
        <v>2412.5</v>
      </c>
      <c r="R1451" s="24">
        <f t="shared" si="131"/>
        <v>0</v>
      </c>
      <c r="S1451" s="24">
        <f>J1451/2*Date!$B$7+K1451</f>
        <v>2412.5</v>
      </c>
      <c r="T1451" s="24">
        <f t="shared" si="132"/>
        <v>12610</v>
      </c>
      <c r="U1451" s="24">
        <f t="shared" si="133"/>
        <v>482.5</v>
      </c>
      <c r="V1451" s="4">
        <v>0</v>
      </c>
      <c r="W1451" s="4"/>
      <c r="X1451" s="28" t="str">
        <f t="shared" si="134"/>
        <v>CHOOSE FORMULA</v>
      </c>
      <c r="Y1451" s="4"/>
      <c r="Z1451" s="4">
        <v>12610</v>
      </c>
    </row>
    <row r="1452" spans="1:26">
      <c r="A1452" s="1" t="s">
        <v>6</v>
      </c>
      <c r="B1452" s="1" t="s">
        <v>566</v>
      </c>
      <c r="C1452" s="1" t="s">
        <v>587</v>
      </c>
      <c r="D1452" s="1" t="s">
        <v>329</v>
      </c>
      <c r="E1452" s="1" t="s">
        <v>8</v>
      </c>
      <c r="F1452" s="1" t="s">
        <v>330</v>
      </c>
      <c r="G1452" s="4">
        <v>13000</v>
      </c>
      <c r="H1452" s="4">
        <v>0</v>
      </c>
      <c r="I1452" s="4">
        <v>13000</v>
      </c>
      <c r="J1452" s="4">
        <v>2010.61</v>
      </c>
      <c r="K1452" s="4">
        <v>10905.83</v>
      </c>
      <c r="L1452" s="4">
        <v>7773.63</v>
      </c>
      <c r="M1452" s="4">
        <v>8964.7000000000007</v>
      </c>
      <c r="N1452" s="24">
        <f>IF(AND(B1452="60",C1452="32"),(J1452/'FD Date'!$B$4*'FD Date'!$B$6+K1452),(J1452/Date!$B$4*Date!$B$6+K1452))</f>
        <v>20958.879999999997</v>
      </c>
      <c r="O1452" s="24">
        <f t="shared" si="130"/>
        <v>4021.22</v>
      </c>
      <c r="P1452" s="24">
        <f>K1452/Date!$B$2*Date!$B$3+K1452</f>
        <v>16358.744999999999</v>
      </c>
      <c r="Q1452" s="24">
        <f>J1452*Date!$B$3+K1452</f>
        <v>18948.27</v>
      </c>
      <c r="R1452" s="24">
        <f t="shared" si="131"/>
        <v>12576.813432206061</v>
      </c>
      <c r="S1452" s="24">
        <f>J1452/2*Date!$B$7+K1452</f>
        <v>18948.27</v>
      </c>
      <c r="T1452" s="24">
        <f t="shared" si="132"/>
        <v>13000</v>
      </c>
      <c r="U1452" s="24">
        <f t="shared" si="133"/>
        <v>10905.83</v>
      </c>
      <c r="V1452" s="4">
        <v>0</v>
      </c>
      <c r="W1452" s="4"/>
      <c r="X1452" s="28" t="str">
        <f t="shared" si="134"/>
        <v>CHOOSE FORMULA</v>
      </c>
      <c r="Y1452" s="4"/>
      <c r="Z1452" s="4">
        <v>15954</v>
      </c>
    </row>
    <row r="1453" spans="1:26">
      <c r="A1453" s="1" t="s">
        <v>6</v>
      </c>
      <c r="B1453" s="1" t="s">
        <v>566</v>
      </c>
      <c r="C1453" s="1" t="s">
        <v>587</v>
      </c>
      <c r="D1453" s="1" t="s">
        <v>331</v>
      </c>
      <c r="E1453" s="1" t="s">
        <v>84</v>
      </c>
      <c r="F1453" s="1" t="s">
        <v>333</v>
      </c>
      <c r="G1453" s="4">
        <v>1390</v>
      </c>
      <c r="H1453" s="4">
        <v>0</v>
      </c>
      <c r="I1453" s="4">
        <v>1390</v>
      </c>
      <c r="J1453" s="4">
        <v>102.64</v>
      </c>
      <c r="K1453" s="4">
        <v>797.52</v>
      </c>
      <c r="L1453" s="4">
        <v>845.73</v>
      </c>
      <c r="M1453" s="4">
        <v>1321.33</v>
      </c>
      <c r="N1453" s="24">
        <f>IF(AND(B1453="60",C1453="32"),(J1453/'FD Date'!$B$4*'FD Date'!$B$6+K1453),(J1453/Date!$B$4*Date!$B$6+K1453))</f>
        <v>1310.72</v>
      </c>
      <c r="O1453" s="24">
        <f t="shared" si="130"/>
        <v>205.28</v>
      </c>
      <c r="P1453" s="24">
        <f>K1453/Date!$B$2*Date!$B$3+K1453</f>
        <v>1196.28</v>
      </c>
      <c r="Q1453" s="24">
        <f>J1453*Date!$B$3+K1453</f>
        <v>1208.08</v>
      </c>
      <c r="R1453" s="24">
        <f t="shared" si="131"/>
        <v>1246.0088936185307</v>
      </c>
      <c r="S1453" s="24">
        <f>J1453/2*Date!$B$7+K1453</f>
        <v>1208.08</v>
      </c>
      <c r="T1453" s="24">
        <f t="shared" si="132"/>
        <v>1390</v>
      </c>
      <c r="U1453" s="24">
        <f t="shared" si="133"/>
        <v>797.52</v>
      </c>
      <c r="V1453" s="4">
        <v>0</v>
      </c>
      <c r="W1453" s="4"/>
      <c r="X1453" s="28" t="str">
        <f t="shared" si="134"/>
        <v>CHOOSE FORMULA</v>
      </c>
      <c r="Y1453" s="4"/>
      <c r="Z1453" s="4">
        <v>1237</v>
      </c>
    </row>
    <row r="1454" spans="1:26">
      <c r="A1454" s="1" t="s">
        <v>6</v>
      </c>
      <c r="B1454" s="1" t="s">
        <v>566</v>
      </c>
      <c r="C1454" s="1" t="s">
        <v>587</v>
      </c>
      <c r="D1454" s="1" t="s">
        <v>331</v>
      </c>
      <c r="E1454" s="1" t="s">
        <v>334</v>
      </c>
      <c r="F1454" s="1" t="s">
        <v>335</v>
      </c>
      <c r="G1454" s="4">
        <v>7160</v>
      </c>
      <c r="H1454" s="4">
        <v>0</v>
      </c>
      <c r="I1454" s="4">
        <v>7160</v>
      </c>
      <c r="J1454" s="4">
        <v>581.16</v>
      </c>
      <c r="K1454" s="4">
        <v>4556.9799999999996</v>
      </c>
      <c r="L1454" s="4">
        <v>3587.13</v>
      </c>
      <c r="M1454" s="4">
        <v>6014.89</v>
      </c>
      <c r="N1454" s="24">
        <f>IF(AND(B1454="60",C1454="32"),(J1454/'FD Date'!$B$4*'FD Date'!$B$6+K1454),(J1454/Date!$B$4*Date!$B$6+K1454))</f>
        <v>7462.7799999999988</v>
      </c>
      <c r="O1454" s="24">
        <f t="shared" si="130"/>
        <v>1162.32</v>
      </c>
      <c r="P1454" s="24">
        <f>K1454/Date!$B$2*Date!$B$3+K1454</f>
        <v>6835.4699999999993</v>
      </c>
      <c r="Q1454" s="24">
        <f>J1454*Date!$B$3+K1454</f>
        <v>6881.619999999999</v>
      </c>
      <c r="R1454" s="24">
        <f t="shared" si="131"/>
        <v>7641.1318887801663</v>
      </c>
      <c r="S1454" s="24">
        <f>J1454/2*Date!$B$7+K1454</f>
        <v>6881.619999999999</v>
      </c>
      <c r="T1454" s="24">
        <f t="shared" si="132"/>
        <v>7160</v>
      </c>
      <c r="U1454" s="24">
        <f t="shared" si="133"/>
        <v>4556.9799999999996</v>
      </c>
      <c r="V1454" s="4">
        <v>0</v>
      </c>
      <c r="W1454" s="4"/>
      <c r="X1454" s="28" t="str">
        <f t="shared" si="134"/>
        <v>CHOOSE FORMULA</v>
      </c>
      <c r="Y1454" s="4"/>
      <c r="Z1454" s="4">
        <v>7044</v>
      </c>
    </row>
    <row r="1455" spans="1:26">
      <c r="A1455" s="1" t="s">
        <v>6</v>
      </c>
      <c r="B1455" s="1" t="s">
        <v>566</v>
      </c>
      <c r="C1455" s="1" t="s">
        <v>587</v>
      </c>
      <c r="D1455" s="1" t="s">
        <v>331</v>
      </c>
      <c r="E1455" s="1" t="s">
        <v>336</v>
      </c>
      <c r="F1455" s="1" t="s">
        <v>337</v>
      </c>
      <c r="G1455" s="4">
        <v>118453</v>
      </c>
      <c r="H1455" s="4">
        <v>0</v>
      </c>
      <c r="I1455" s="4">
        <v>118453</v>
      </c>
      <c r="J1455" s="4">
        <v>10555.3</v>
      </c>
      <c r="K1455" s="4">
        <v>78935.78</v>
      </c>
      <c r="L1455" s="4">
        <v>58364.01</v>
      </c>
      <c r="M1455" s="4">
        <v>98184.92</v>
      </c>
      <c r="N1455" s="24">
        <f>IF(AND(B1455="60",C1455="32"),(J1455/'FD Date'!$B$4*'FD Date'!$B$6+K1455),(J1455/Date!$B$4*Date!$B$6+K1455))</f>
        <v>131712.28</v>
      </c>
      <c r="O1455" s="24">
        <f t="shared" si="130"/>
        <v>21110.6</v>
      </c>
      <c r="P1455" s="24">
        <f>K1455/Date!$B$2*Date!$B$3+K1455</f>
        <v>118403.67</v>
      </c>
      <c r="Q1455" s="24">
        <f>J1455*Date!$B$3+K1455</f>
        <v>121156.98</v>
      </c>
      <c r="R1455" s="24">
        <f t="shared" si="131"/>
        <v>132792.50765047842</v>
      </c>
      <c r="S1455" s="24">
        <f>J1455/2*Date!$B$7+K1455</f>
        <v>121156.98</v>
      </c>
      <c r="T1455" s="24">
        <f t="shared" si="132"/>
        <v>118453</v>
      </c>
      <c r="U1455" s="24">
        <f t="shared" si="133"/>
        <v>78935.78</v>
      </c>
      <c r="V1455" s="4">
        <v>0</v>
      </c>
      <c r="W1455" s="4"/>
      <c r="X1455" s="28" t="str">
        <f t="shared" si="134"/>
        <v>CHOOSE FORMULA</v>
      </c>
      <c r="Y1455" s="4"/>
      <c r="Z1455" s="4">
        <v>121157</v>
      </c>
    </row>
    <row r="1456" spans="1:26">
      <c r="A1456" s="1" t="s">
        <v>6</v>
      </c>
      <c r="B1456" s="1" t="s">
        <v>566</v>
      </c>
      <c r="C1456" s="1" t="s">
        <v>587</v>
      </c>
      <c r="D1456" s="1" t="s">
        <v>331</v>
      </c>
      <c r="E1456" s="1" t="s">
        <v>338</v>
      </c>
      <c r="F1456" s="1" t="s">
        <v>339</v>
      </c>
      <c r="G1456" s="4">
        <v>0</v>
      </c>
      <c r="H1456" s="4">
        <v>0</v>
      </c>
      <c r="I1456" s="4">
        <v>0</v>
      </c>
      <c r="J1456" s="4">
        <v>0</v>
      </c>
      <c r="K1456" s="4">
        <v>6535.72</v>
      </c>
      <c r="L1456" s="4">
        <v>8425.6</v>
      </c>
      <c r="M1456" s="4">
        <v>18639.88</v>
      </c>
      <c r="N1456" s="24">
        <f>IF(AND(B1456="60",C1456="32"),(J1456/'FD Date'!$B$4*'FD Date'!$B$6+K1456),(J1456/Date!$B$4*Date!$B$6+K1456))</f>
        <v>6535.72</v>
      </c>
      <c r="O1456" s="24">
        <f t="shared" si="130"/>
        <v>0</v>
      </c>
      <c r="P1456" s="24">
        <f>K1456/Date!$B$2*Date!$B$3+K1456</f>
        <v>9803.58</v>
      </c>
      <c r="Q1456" s="24">
        <f>J1456*Date!$B$3+K1456</f>
        <v>6535.72</v>
      </c>
      <c r="R1456" s="24">
        <f t="shared" si="131"/>
        <v>14458.915271743259</v>
      </c>
      <c r="S1456" s="24">
        <f>J1456/2*Date!$B$7+K1456</f>
        <v>6535.72</v>
      </c>
      <c r="T1456" s="24">
        <f t="shared" si="132"/>
        <v>0</v>
      </c>
      <c r="U1456" s="24">
        <f t="shared" si="133"/>
        <v>6535.72</v>
      </c>
      <c r="V1456" s="4">
        <v>0</v>
      </c>
      <c r="W1456" s="4"/>
      <c r="X1456" s="28" t="str">
        <f t="shared" si="134"/>
        <v>CHOOSE FORMULA</v>
      </c>
      <c r="Y1456" s="4"/>
      <c r="Z1456" s="4">
        <v>6536</v>
      </c>
    </row>
    <row r="1457" spans="1:26">
      <c r="A1457" s="1" t="s">
        <v>6</v>
      </c>
      <c r="B1457" s="1" t="s">
        <v>566</v>
      </c>
      <c r="C1457" s="1" t="s">
        <v>587</v>
      </c>
      <c r="D1457" s="1" t="s">
        <v>331</v>
      </c>
      <c r="E1457" s="1" t="s">
        <v>340</v>
      </c>
      <c r="F1457" s="1" t="s">
        <v>341</v>
      </c>
      <c r="G1457" s="4">
        <v>4280</v>
      </c>
      <c r="H1457" s="4">
        <v>0</v>
      </c>
      <c r="I1457" s="4">
        <v>4280</v>
      </c>
      <c r="J1457" s="4">
        <v>209</v>
      </c>
      <c r="K1457" s="4">
        <v>2391.4299999999998</v>
      </c>
      <c r="L1457" s="4">
        <v>2597.02</v>
      </c>
      <c r="M1457" s="4">
        <v>4152.09</v>
      </c>
      <c r="N1457" s="24">
        <f>IF(AND(B1457="60",C1457="32"),(J1457/'FD Date'!$B$4*'FD Date'!$B$6+K1457),(J1457/Date!$B$4*Date!$B$6+K1457))</f>
        <v>3436.43</v>
      </c>
      <c r="O1457" s="24">
        <f t="shared" si="130"/>
        <v>418</v>
      </c>
      <c r="P1457" s="24">
        <f>K1457/Date!$B$2*Date!$B$3+K1457</f>
        <v>3587.1449999999995</v>
      </c>
      <c r="Q1457" s="24">
        <f>J1457*Date!$B$3+K1457</f>
        <v>3227.43</v>
      </c>
      <c r="R1457" s="24">
        <f t="shared" si="131"/>
        <v>3823.3947326936259</v>
      </c>
      <c r="S1457" s="24">
        <f>J1457/2*Date!$B$7+K1457</f>
        <v>3227.43</v>
      </c>
      <c r="T1457" s="24">
        <f t="shared" si="132"/>
        <v>4280</v>
      </c>
      <c r="U1457" s="24">
        <f t="shared" si="133"/>
        <v>2391.4299999999998</v>
      </c>
      <c r="V1457" s="4">
        <v>0</v>
      </c>
      <c r="W1457" s="4"/>
      <c r="X1457" s="28" t="str">
        <f t="shared" si="134"/>
        <v>CHOOSE FORMULA</v>
      </c>
      <c r="Y1457" s="4"/>
      <c r="Z1457" s="4">
        <v>3929</v>
      </c>
    </row>
    <row r="1458" spans="1:26">
      <c r="A1458" s="1" t="s">
        <v>6</v>
      </c>
      <c r="B1458" s="1" t="s">
        <v>566</v>
      </c>
      <c r="C1458" s="1" t="s">
        <v>587</v>
      </c>
      <c r="D1458" s="1" t="s">
        <v>342</v>
      </c>
      <c r="E1458" s="1" t="s">
        <v>8</v>
      </c>
      <c r="F1458" s="1" t="s">
        <v>343</v>
      </c>
      <c r="G1458" s="4">
        <v>0</v>
      </c>
      <c r="H1458" s="4">
        <v>0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  <c r="N1458" s="24">
        <f>IF(AND(B1458="60",C1458="32"),(J1458/'FD Date'!$B$4*'FD Date'!$B$6+K1458),(J1458/Date!$B$4*Date!$B$6+K1458))</f>
        <v>0</v>
      </c>
      <c r="O1458" s="24">
        <f t="shared" si="130"/>
        <v>0</v>
      </c>
      <c r="P1458" s="24">
        <f>K1458/Date!$B$2*Date!$B$3+K1458</f>
        <v>0</v>
      </c>
      <c r="Q1458" s="24">
        <f>J1458*Date!$B$3+K1458</f>
        <v>0</v>
      </c>
      <c r="R1458" s="24">
        <f t="shared" si="131"/>
        <v>0</v>
      </c>
      <c r="S1458" s="24">
        <f>J1458/2*Date!$B$7+K1458</f>
        <v>0</v>
      </c>
      <c r="T1458" s="24">
        <f t="shared" si="132"/>
        <v>0</v>
      </c>
      <c r="U1458" s="24">
        <f t="shared" si="133"/>
        <v>0</v>
      </c>
      <c r="V1458" s="4">
        <v>0</v>
      </c>
      <c r="W1458" s="4"/>
      <c r="X1458" s="28" t="str">
        <f t="shared" si="134"/>
        <v>CHOOSE FORMULA</v>
      </c>
      <c r="Y1458" s="4"/>
      <c r="Z1458" s="4">
        <v>0</v>
      </c>
    </row>
    <row r="1459" spans="1:26">
      <c r="A1459" s="1" t="s">
        <v>6</v>
      </c>
      <c r="B1459" s="1" t="s">
        <v>566</v>
      </c>
      <c r="C1459" s="1" t="s">
        <v>587</v>
      </c>
      <c r="D1459" s="1" t="s">
        <v>342</v>
      </c>
      <c r="E1459" s="1" t="s">
        <v>13</v>
      </c>
      <c r="F1459" s="1" t="s">
        <v>344</v>
      </c>
      <c r="G1459" s="4">
        <v>131332</v>
      </c>
      <c r="H1459" s="4">
        <v>0</v>
      </c>
      <c r="I1459" s="4">
        <v>131332</v>
      </c>
      <c r="J1459" s="4">
        <v>10984.85</v>
      </c>
      <c r="K1459" s="4">
        <v>79678.87</v>
      </c>
      <c r="L1459" s="4">
        <v>60133.42</v>
      </c>
      <c r="M1459" s="4">
        <v>103600.82</v>
      </c>
      <c r="N1459" s="24">
        <f>IF(AND(B1459="60",C1459="32"),(J1459/'FD Date'!$B$4*'FD Date'!$B$6+K1459),(J1459/Date!$B$4*Date!$B$6+K1459))</f>
        <v>134603.12</v>
      </c>
      <c r="O1459" s="24">
        <f t="shared" si="130"/>
        <v>21969.7</v>
      </c>
      <c r="P1459" s="24">
        <f>K1459/Date!$B$2*Date!$B$3+K1459</f>
        <v>119518.30499999999</v>
      </c>
      <c r="Q1459" s="24">
        <f>J1459*Date!$B$3+K1459</f>
        <v>123618.26999999999</v>
      </c>
      <c r="R1459" s="24">
        <f t="shared" si="131"/>
        <v>137274.68467074382</v>
      </c>
      <c r="S1459" s="24">
        <f>J1459/2*Date!$B$7+K1459</f>
        <v>123618.26999999999</v>
      </c>
      <c r="T1459" s="24">
        <f t="shared" si="132"/>
        <v>131332</v>
      </c>
      <c r="U1459" s="24">
        <f t="shared" si="133"/>
        <v>79678.87</v>
      </c>
      <c r="V1459" s="4">
        <v>0</v>
      </c>
      <c r="W1459" s="4"/>
      <c r="X1459" s="28" t="str">
        <f t="shared" si="134"/>
        <v>CHOOSE FORMULA</v>
      </c>
      <c r="Y1459" s="4"/>
      <c r="Z1459" s="4">
        <v>126512</v>
      </c>
    </row>
    <row r="1460" spans="1:26">
      <c r="A1460" s="1" t="s">
        <v>6</v>
      </c>
      <c r="B1460" s="1" t="s">
        <v>566</v>
      </c>
      <c r="C1460" s="1" t="s">
        <v>587</v>
      </c>
      <c r="D1460" s="1" t="s">
        <v>345</v>
      </c>
      <c r="E1460" s="1" t="s">
        <v>8</v>
      </c>
      <c r="F1460" s="1" t="s">
        <v>346</v>
      </c>
      <c r="G1460" s="4">
        <v>0</v>
      </c>
      <c r="H1460" s="4">
        <v>0</v>
      </c>
      <c r="I1460" s="4">
        <v>0</v>
      </c>
      <c r="J1460" s="4">
        <v>0</v>
      </c>
      <c r="K1460" s="4">
        <v>123</v>
      </c>
      <c r="L1460" s="4">
        <v>620.98</v>
      </c>
      <c r="M1460" s="4">
        <v>1074.98</v>
      </c>
      <c r="N1460" s="24">
        <f>IF(AND(B1460="60",C1460="32"),(J1460/'FD Date'!$B$4*'FD Date'!$B$6+K1460),(J1460/Date!$B$4*Date!$B$6+K1460))</f>
        <v>123</v>
      </c>
      <c r="O1460" s="24">
        <f t="shared" si="130"/>
        <v>0</v>
      </c>
      <c r="P1460" s="24">
        <f>K1460/Date!$B$2*Date!$B$3+K1460</f>
        <v>184.5</v>
      </c>
      <c r="Q1460" s="24">
        <f>J1460*Date!$B$3+K1460</f>
        <v>123</v>
      </c>
      <c r="R1460" s="24">
        <f t="shared" si="131"/>
        <v>212.92560146864633</v>
      </c>
      <c r="S1460" s="24">
        <f>J1460/2*Date!$B$7+K1460</f>
        <v>123</v>
      </c>
      <c r="T1460" s="24">
        <f t="shared" si="132"/>
        <v>0</v>
      </c>
      <c r="U1460" s="24">
        <f t="shared" si="133"/>
        <v>123</v>
      </c>
      <c r="V1460" s="4">
        <v>0</v>
      </c>
      <c r="W1460" s="4"/>
      <c r="X1460" s="28" t="str">
        <f t="shared" si="134"/>
        <v>CHOOSE FORMULA</v>
      </c>
      <c r="Y1460" s="4"/>
      <c r="Z1460" s="4">
        <v>123</v>
      </c>
    </row>
    <row r="1461" spans="1:26">
      <c r="A1461" s="1" t="s">
        <v>6</v>
      </c>
      <c r="B1461" s="1" t="s">
        <v>566</v>
      </c>
      <c r="C1461" s="1" t="s">
        <v>587</v>
      </c>
      <c r="D1461" s="1" t="s">
        <v>347</v>
      </c>
      <c r="E1461" s="1" t="s">
        <v>8</v>
      </c>
      <c r="F1461" s="1" t="s">
        <v>348</v>
      </c>
      <c r="G1461" s="4">
        <v>11129</v>
      </c>
      <c r="H1461" s="4">
        <v>0</v>
      </c>
      <c r="I1461" s="4">
        <v>11129</v>
      </c>
      <c r="J1461" s="4">
        <v>-11688.43</v>
      </c>
      <c r="K1461" s="4">
        <v>3607.4</v>
      </c>
      <c r="L1461" s="4">
        <v>6370.06</v>
      </c>
      <c r="M1461" s="4">
        <v>7934.77</v>
      </c>
      <c r="N1461" s="24">
        <f>IF(AND(B1461="60",C1461="32"),(J1461/'FD Date'!$B$4*'FD Date'!$B$6+K1461),(J1461/Date!$B$4*Date!$B$6+K1461))</f>
        <v>-54834.75</v>
      </c>
      <c r="O1461" s="24">
        <f t="shared" si="130"/>
        <v>-23376.86</v>
      </c>
      <c r="P1461" s="24">
        <f>K1461/Date!$B$2*Date!$B$3+K1461</f>
        <v>5411.1</v>
      </c>
      <c r="Q1461" s="24">
        <f>J1461*Date!$B$3+K1461</f>
        <v>-43146.32</v>
      </c>
      <c r="R1461" s="24">
        <f t="shared" si="131"/>
        <v>4493.5038756306849</v>
      </c>
      <c r="S1461" s="24">
        <f>J1461/2*Date!$B$7+K1461</f>
        <v>-43146.32</v>
      </c>
      <c r="T1461" s="24">
        <f t="shared" si="132"/>
        <v>11129</v>
      </c>
      <c r="U1461" s="24">
        <f t="shared" si="133"/>
        <v>3607.4</v>
      </c>
      <c r="V1461" s="4">
        <v>0</v>
      </c>
      <c r="W1461" s="4"/>
      <c r="X1461" s="28" t="str">
        <f t="shared" si="134"/>
        <v>CHOOSE FORMULA</v>
      </c>
      <c r="Y1461" s="4"/>
      <c r="Z1461" s="4">
        <v>27772</v>
      </c>
    </row>
    <row r="1462" spans="1:26">
      <c r="A1462" s="1" t="s">
        <v>6</v>
      </c>
      <c r="B1462" s="1" t="s">
        <v>566</v>
      </c>
      <c r="C1462" s="1" t="s">
        <v>587</v>
      </c>
      <c r="D1462" s="1" t="s">
        <v>349</v>
      </c>
      <c r="E1462" s="1" t="s">
        <v>8</v>
      </c>
      <c r="F1462" s="1" t="s">
        <v>350</v>
      </c>
      <c r="G1462" s="4">
        <v>0</v>
      </c>
      <c r="H1462" s="4">
        <v>0</v>
      </c>
      <c r="I1462" s="4">
        <v>0</v>
      </c>
      <c r="J1462" s="4">
        <v>0</v>
      </c>
      <c r="K1462" s="4">
        <v>347.51</v>
      </c>
      <c r="L1462" s="4">
        <v>2126.67</v>
      </c>
      <c r="M1462" s="4">
        <v>4149.6899999999996</v>
      </c>
      <c r="N1462" s="24">
        <f>IF(AND(B1462="60",C1462="32"),(J1462/'FD Date'!$B$4*'FD Date'!$B$6+K1462),(J1462/Date!$B$4*Date!$B$6+K1462))</f>
        <v>347.51</v>
      </c>
      <c r="O1462" s="24">
        <f t="shared" si="130"/>
        <v>0</v>
      </c>
      <c r="P1462" s="24">
        <f>K1462/Date!$B$2*Date!$B$3+K1462</f>
        <v>521.26499999999999</v>
      </c>
      <c r="Q1462" s="24">
        <f>J1462*Date!$B$3+K1462</f>
        <v>347.51</v>
      </c>
      <c r="R1462" s="24">
        <f t="shared" si="131"/>
        <v>678.08299919592582</v>
      </c>
      <c r="S1462" s="24">
        <f>J1462/2*Date!$B$7+K1462</f>
        <v>347.51</v>
      </c>
      <c r="T1462" s="24">
        <f t="shared" si="132"/>
        <v>0</v>
      </c>
      <c r="U1462" s="24">
        <f t="shared" si="133"/>
        <v>347.51</v>
      </c>
      <c r="V1462" s="4">
        <v>0</v>
      </c>
      <c r="W1462" s="4"/>
      <c r="X1462" s="28" t="str">
        <f t="shared" si="134"/>
        <v>CHOOSE FORMULA</v>
      </c>
      <c r="Y1462" s="4"/>
      <c r="Z1462" s="4">
        <v>210</v>
      </c>
    </row>
    <row r="1463" spans="1:26">
      <c r="A1463" s="1" t="s">
        <v>6</v>
      </c>
      <c r="B1463" s="1" t="s">
        <v>566</v>
      </c>
      <c r="C1463" s="1" t="s">
        <v>587</v>
      </c>
      <c r="D1463" s="1" t="s">
        <v>351</v>
      </c>
      <c r="E1463" s="1" t="s">
        <v>8</v>
      </c>
      <c r="F1463" s="1" t="s">
        <v>352</v>
      </c>
      <c r="G1463" s="4">
        <v>9087</v>
      </c>
      <c r="H1463" s="4">
        <v>0</v>
      </c>
      <c r="I1463" s="4">
        <v>9087</v>
      </c>
      <c r="J1463" s="4">
        <v>749.65</v>
      </c>
      <c r="K1463" s="4">
        <v>5364.67</v>
      </c>
      <c r="L1463" s="4">
        <v>4851.07</v>
      </c>
      <c r="M1463" s="4">
        <v>7839.32</v>
      </c>
      <c r="N1463" s="24">
        <f>IF(AND(B1463="60",C1463="32"),(J1463/'FD Date'!$B$4*'FD Date'!$B$6+K1463),(J1463/Date!$B$4*Date!$B$6+K1463))</f>
        <v>9112.92</v>
      </c>
      <c r="O1463" s="24">
        <f t="shared" si="130"/>
        <v>1499.3</v>
      </c>
      <c r="P1463" s="24">
        <f>K1463/Date!$B$2*Date!$B$3+K1463</f>
        <v>8047.0050000000001</v>
      </c>
      <c r="Q1463" s="24">
        <f>J1463*Date!$B$3+K1463</f>
        <v>8363.27</v>
      </c>
      <c r="R1463" s="24">
        <f t="shared" si="131"/>
        <v>8669.296634433229</v>
      </c>
      <c r="S1463" s="24">
        <f>J1463/2*Date!$B$7+K1463</f>
        <v>8363.27</v>
      </c>
      <c r="T1463" s="24">
        <f t="shared" si="132"/>
        <v>9087</v>
      </c>
      <c r="U1463" s="24">
        <f t="shared" si="133"/>
        <v>5364.67</v>
      </c>
      <c r="V1463" s="4">
        <v>0</v>
      </c>
      <c r="W1463" s="4"/>
      <c r="X1463" s="28" t="str">
        <f t="shared" si="134"/>
        <v>CHOOSE FORMULA</v>
      </c>
      <c r="Y1463" s="4"/>
      <c r="Z1463" s="4">
        <v>8427</v>
      </c>
    </row>
    <row r="1464" spans="1:26">
      <c r="A1464" s="1" t="s">
        <v>6</v>
      </c>
      <c r="B1464" s="1" t="s">
        <v>566</v>
      </c>
      <c r="C1464" s="1" t="s">
        <v>587</v>
      </c>
      <c r="D1464" s="1" t="s">
        <v>355</v>
      </c>
      <c r="E1464" s="1" t="s">
        <v>8</v>
      </c>
      <c r="F1464" s="1" t="s">
        <v>356</v>
      </c>
      <c r="G1464" s="4">
        <v>1549</v>
      </c>
      <c r="H1464" s="4">
        <v>0</v>
      </c>
      <c r="I1464" s="4">
        <v>1549</v>
      </c>
      <c r="J1464" s="4">
        <v>125.44</v>
      </c>
      <c r="K1464" s="4">
        <v>997.86</v>
      </c>
      <c r="L1464" s="4">
        <v>949.66</v>
      </c>
      <c r="M1464" s="4">
        <v>1546.74</v>
      </c>
      <c r="N1464" s="24">
        <f>IF(AND(B1464="60",C1464="32"),(J1464/'FD Date'!$B$4*'FD Date'!$B$6+K1464),(J1464/Date!$B$4*Date!$B$6+K1464))</f>
        <v>1625.06</v>
      </c>
      <c r="O1464" s="24">
        <f t="shared" si="130"/>
        <v>250.88</v>
      </c>
      <c r="P1464" s="24">
        <f>K1464/Date!$B$2*Date!$B$3+K1464</f>
        <v>1496.79</v>
      </c>
      <c r="Q1464" s="24">
        <f>J1464*Date!$B$3+K1464</f>
        <v>1499.62</v>
      </c>
      <c r="R1464" s="24">
        <f t="shared" si="131"/>
        <v>1625.2447996124931</v>
      </c>
      <c r="S1464" s="24">
        <f>J1464/2*Date!$B$7+K1464</f>
        <v>1499.62</v>
      </c>
      <c r="T1464" s="24">
        <f t="shared" si="132"/>
        <v>1549</v>
      </c>
      <c r="U1464" s="24">
        <f t="shared" si="133"/>
        <v>997.86</v>
      </c>
      <c r="V1464" s="4">
        <v>0</v>
      </c>
      <c r="W1464" s="4"/>
      <c r="X1464" s="28" t="str">
        <f t="shared" si="134"/>
        <v>CHOOSE FORMULA</v>
      </c>
      <c r="Y1464" s="4"/>
      <c r="Z1464" s="4">
        <v>1552</v>
      </c>
    </row>
    <row r="1465" spans="1:26">
      <c r="A1465" s="1" t="s">
        <v>6</v>
      </c>
      <c r="B1465" s="1" t="s">
        <v>566</v>
      </c>
      <c r="C1465" s="1" t="s">
        <v>587</v>
      </c>
      <c r="D1465" s="1" t="s">
        <v>357</v>
      </c>
      <c r="E1465" s="1" t="s">
        <v>8</v>
      </c>
      <c r="F1465" s="1" t="s">
        <v>358</v>
      </c>
      <c r="G1465" s="4">
        <v>0</v>
      </c>
      <c r="H1465" s="4">
        <v>0</v>
      </c>
      <c r="I1465" s="4">
        <v>0</v>
      </c>
      <c r="J1465" s="4">
        <v>0</v>
      </c>
      <c r="K1465" s="4">
        <v>18.95</v>
      </c>
      <c r="L1465" s="4">
        <v>76.849999999999994</v>
      </c>
      <c r="M1465" s="4">
        <v>133.69999999999999</v>
      </c>
      <c r="N1465" s="24">
        <f>IF(AND(B1465="60",C1465="32"),(J1465/'FD Date'!$B$4*'FD Date'!$B$6+K1465),(J1465/Date!$B$4*Date!$B$6+K1465))</f>
        <v>18.95</v>
      </c>
      <c r="O1465" s="24">
        <f t="shared" si="130"/>
        <v>0</v>
      </c>
      <c r="P1465" s="24">
        <f>K1465/Date!$B$2*Date!$B$3+K1465</f>
        <v>28.424999999999997</v>
      </c>
      <c r="Q1465" s="24">
        <f>J1465*Date!$B$3+K1465</f>
        <v>18.95</v>
      </c>
      <c r="R1465" s="24">
        <f t="shared" si="131"/>
        <v>32.968314899154194</v>
      </c>
      <c r="S1465" s="24">
        <f>J1465/2*Date!$B$7+K1465</f>
        <v>18.95</v>
      </c>
      <c r="T1465" s="24">
        <f t="shared" si="132"/>
        <v>0</v>
      </c>
      <c r="U1465" s="24">
        <f t="shared" si="133"/>
        <v>18.95</v>
      </c>
      <c r="V1465" s="4">
        <v>0</v>
      </c>
      <c r="W1465" s="4"/>
      <c r="X1465" s="28" t="str">
        <f t="shared" si="134"/>
        <v>CHOOSE FORMULA</v>
      </c>
      <c r="Y1465" s="4"/>
      <c r="Z1465" s="4">
        <v>19</v>
      </c>
    </row>
    <row r="1466" spans="1:26">
      <c r="A1466" s="1" t="s">
        <v>6</v>
      </c>
      <c r="B1466" s="1" t="s">
        <v>566</v>
      </c>
      <c r="C1466" s="1" t="s">
        <v>587</v>
      </c>
      <c r="D1466" s="1" t="s">
        <v>359</v>
      </c>
      <c r="E1466" s="1" t="s">
        <v>8</v>
      </c>
      <c r="F1466" s="1" t="s">
        <v>360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9750</v>
      </c>
      <c r="M1466" s="4">
        <v>9750</v>
      </c>
      <c r="N1466" s="24">
        <f>IF(AND(B1466="60",C1466="32"),(J1466/'FD Date'!$B$4*'FD Date'!$B$6+K1466),(J1466/Date!$B$4*Date!$B$6+K1466))</f>
        <v>0</v>
      </c>
      <c r="O1466" s="24">
        <f t="shared" si="130"/>
        <v>0</v>
      </c>
      <c r="P1466" s="24">
        <f>K1466/Date!$B$2*Date!$B$3+K1466</f>
        <v>0</v>
      </c>
      <c r="Q1466" s="24">
        <f>J1466*Date!$B$3+K1466</f>
        <v>0</v>
      </c>
      <c r="R1466" s="24">
        <f t="shared" si="131"/>
        <v>0</v>
      </c>
      <c r="S1466" s="24">
        <f>J1466/2*Date!$B$7+K1466</f>
        <v>0</v>
      </c>
      <c r="T1466" s="24">
        <f t="shared" si="132"/>
        <v>0</v>
      </c>
      <c r="U1466" s="24">
        <f t="shared" si="133"/>
        <v>0</v>
      </c>
      <c r="V1466" s="4">
        <v>0</v>
      </c>
      <c r="W1466" s="4"/>
      <c r="X1466" s="28" t="str">
        <f t="shared" si="134"/>
        <v>CHOOSE FORMULA</v>
      </c>
      <c r="Y1466" s="4"/>
      <c r="Z1466" s="4">
        <v>0</v>
      </c>
    </row>
    <row r="1467" spans="1:26">
      <c r="A1467" s="1" t="s">
        <v>6</v>
      </c>
      <c r="B1467" s="1" t="s">
        <v>566</v>
      </c>
      <c r="C1467" s="1" t="s">
        <v>587</v>
      </c>
      <c r="D1467" s="1" t="s">
        <v>361</v>
      </c>
      <c r="E1467" s="1" t="s">
        <v>8</v>
      </c>
      <c r="F1467" s="1" t="s">
        <v>362</v>
      </c>
      <c r="G1467" s="4">
        <v>0</v>
      </c>
      <c r="H1467" s="4">
        <v>0</v>
      </c>
      <c r="I1467" s="4">
        <v>0</v>
      </c>
      <c r="J1467" s="4">
        <v>345.06</v>
      </c>
      <c r="K1467" s="4">
        <v>1983.42</v>
      </c>
      <c r="L1467" s="4">
        <v>3009.77</v>
      </c>
      <c r="M1467" s="4">
        <v>4018.88</v>
      </c>
      <c r="N1467" s="24">
        <f>IF(AND(B1467="60",C1467="32"),(J1467/'FD Date'!$B$4*'FD Date'!$B$6+K1467),(J1467/Date!$B$4*Date!$B$6+K1467))</f>
        <v>3708.7200000000003</v>
      </c>
      <c r="O1467" s="24">
        <f t="shared" si="130"/>
        <v>690.12</v>
      </c>
      <c r="P1467" s="24">
        <f>K1467/Date!$B$2*Date!$B$3+K1467</f>
        <v>2975.13</v>
      </c>
      <c r="Q1467" s="24">
        <f>J1467*Date!$B$3+K1467</f>
        <v>3363.66</v>
      </c>
      <c r="R1467" s="24">
        <f t="shared" si="131"/>
        <v>2648.4173108244154</v>
      </c>
      <c r="S1467" s="24">
        <f>J1467/2*Date!$B$7+K1467</f>
        <v>3363.66</v>
      </c>
      <c r="T1467" s="24">
        <f t="shared" si="132"/>
        <v>0</v>
      </c>
      <c r="U1467" s="24">
        <f t="shared" si="133"/>
        <v>1983.42</v>
      </c>
      <c r="V1467" s="4">
        <v>0</v>
      </c>
      <c r="W1467" s="4"/>
      <c r="X1467" s="28" t="str">
        <f t="shared" si="134"/>
        <v>CHOOSE FORMULA</v>
      </c>
      <c r="Y1467" s="4"/>
      <c r="Z1467" s="4">
        <v>2300</v>
      </c>
    </row>
    <row r="1468" spans="1:26">
      <c r="A1468" s="1" t="s">
        <v>6</v>
      </c>
      <c r="B1468" s="1" t="s">
        <v>566</v>
      </c>
      <c r="C1468" s="1" t="s">
        <v>587</v>
      </c>
      <c r="D1468" s="1" t="s">
        <v>284</v>
      </c>
      <c r="E1468" s="1" t="s">
        <v>8</v>
      </c>
      <c r="F1468" s="1" t="s">
        <v>285</v>
      </c>
      <c r="G1468" s="4">
        <v>1150</v>
      </c>
      <c r="H1468" s="4">
        <v>0</v>
      </c>
      <c r="I1468" s="4">
        <v>1150</v>
      </c>
      <c r="J1468" s="4">
        <v>115.63</v>
      </c>
      <c r="K1468" s="4">
        <v>766.89</v>
      </c>
      <c r="L1468" s="4">
        <v>852.71</v>
      </c>
      <c r="M1468" s="4">
        <v>1107.94</v>
      </c>
      <c r="N1468" s="24">
        <f>IF(AND(B1468="60",C1468="32"),(J1468/'FD Date'!$B$4*'FD Date'!$B$6+K1468),(J1468/Date!$B$4*Date!$B$6+K1468))</f>
        <v>1345.04</v>
      </c>
      <c r="O1468" s="24">
        <f t="shared" si="130"/>
        <v>231.26</v>
      </c>
      <c r="P1468" s="24">
        <f>K1468/Date!$B$2*Date!$B$3+K1468</f>
        <v>1150.335</v>
      </c>
      <c r="Q1468" s="24">
        <f>J1468*Date!$B$3+K1468</f>
        <v>1229.4099999999999</v>
      </c>
      <c r="R1468" s="24">
        <f t="shared" si="131"/>
        <v>996.43267535269899</v>
      </c>
      <c r="S1468" s="24">
        <f>J1468/2*Date!$B$7+K1468</f>
        <v>1229.4099999999999</v>
      </c>
      <c r="T1468" s="24">
        <f t="shared" si="132"/>
        <v>1150</v>
      </c>
      <c r="U1468" s="24">
        <f t="shared" si="133"/>
        <v>766.89</v>
      </c>
      <c r="V1468" s="4">
        <v>0</v>
      </c>
      <c r="W1468" s="4"/>
      <c r="X1468" s="28" t="str">
        <f t="shared" si="134"/>
        <v>CHOOSE FORMULA</v>
      </c>
      <c r="Y1468" s="4"/>
      <c r="Z1468" s="4">
        <v>1150</v>
      </c>
    </row>
    <row r="1469" spans="1:26">
      <c r="A1469" s="1" t="s">
        <v>6</v>
      </c>
      <c r="B1469" s="1" t="s">
        <v>566</v>
      </c>
      <c r="C1469" s="1" t="s">
        <v>587</v>
      </c>
      <c r="D1469" s="1" t="s">
        <v>363</v>
      </c>
      <c r="E1469" s="1" t="s">
        <v>8</v>
      </c>
      <c r="F1469" s="1" t="s">
        <v>364</v>
      </c>
      <c r="G1469" s="4">
        <v>7720</v>
      </c>
      <c r="H1469" s="4">
        <v>0</v>
      </c>
      <c r="I1469" s="4">
        <v>7720</v>
      </c>
      <c r="J1469" s="4">
        <v>205.39</v>
      </c>
      <c r="K1469" s="4">
        <v>5831.03</v>
      </c>
      <c r="L1469" s="4">
        <v>5649.53</v>
      </c>
      <c r="M1469" s="4">
        <v>7256</v>
      </c>
      <c r="N1469" s="24">
        <f>IF(AND(B1469="60",C1469="32"),(J1469/'FD Date'!$B$4*'FD Date'!$B$6+K1469),(J1469/Date!$B$4*Date!$B$6+K1469))</f>
        <v>6857.98</v>
      </c>
      <c r="O1469" s="24">
        <f t="shared" si="130"/>
        <v>410.78</v>
      </c>
      <c r="P1469" s="24">
        <f>K1469/Date!$B$2*Date!$B$3+K1469</f>
        <v>8746.5450000000001</v>
      </c>
      <c r="Q1469" s="24">
        <f>J1469*Date!$B$3+K1469</f>
        <v>6652.59</v>
      </c>
      <c r="R1469" s="24">
        <f t="shared" si="131"/>
        <v>7489.1103649330116</v>
      </c>
      <c r="S1469" s="24">
        <f>J1469/2*Date!$B$7+K1469</f>
        <v>6652.59</v>
      </c>
      <c r="T1469" s="24">
        <f t="shared" si="132"/>
        <v>7720</v>
      </c>
      <c r="U1469" s="24">
        <f t="shared" si="133"/>
        <v>5831.03</v>
      </c>
      <c r="V1469" s="4">
        <v>0</v>
      </c>
      <c r="W1469" s="4"/>
      <c r="X1469" s="28" t="str">
        <f t="shared" si="134"/>
        <v>CHOOSE FORMULA</v>
      </c>
      <c r="Y1469" s="4"/>
      <c r="Z1469" s="4">
        <v>7720</v>
      </c>
    </row>
    <row r="1470" spans="1:26">
      <c r="A1470" s="1" t="s">
        <v>6</v>
      </c>
      <c r="B1470" s="1" t="s">
        <v>566</v>
      </c>
      <c r="C1470" s="1" t="s">
        <v>587</v>
      </c>
      <c r="D1470" s="1" t="s">
        <v>365</v>
      </c>
      <c r="E1470" s="1" t="s">
        <v>8</v>
      </c>
      <c r="F1470" s="1" t="s">
        <v>366</v>
      </c>
      <c r="G1470" s="4">
        <v>18270</v>
      </c>
      <c r="H1470" s="4">
        <v>0</v>
      </c>
      <c r="I1470" s="4">
        <v>18270</v>
      </c>
      <c r="J1470" s="4">
        <v>3531.1</v>
      </c>
      <c r="K1470" s="4">
        <v>16800.63</v>
      </c>
      <c r="L1470" s="4">
        <v>8299.5400000000009</v>
      </c>
      <c r="M1470" s="4">
        <v>15483.66</v>
      </c>
      <c r="N1470" s="24">
        <f>IF(AND(B1470="60",C1470="32"),(J1470/'FD Date'!$B$4*'FD Date'!$B$6+K1470),(J1470/Date!$B$4*Date!$B$6+K1470))</f>
        <v>34456.130000000005</v>
      </c>
      <c r="O1470" s="24">
        <f t="shared" si="130"/>
        <v>7062.2</v>
      </c>
      <c r="P1470" s="24">
        <f>K1470/Date!$B$2*Date!$B$3+K1470</f>
        <v>25200.945</v>
      </c>
      <c r="Q1470" s="24">
        <f>J1470*Date!$B$3+K1470</f>
        <v>30925.03</v>
      </c>
      <c r="R1470" s="24">
        <f t="shared" si="131"/>
        <v>31343.332607084249</v>
      </c>
      <c r="S1470" s="24">
        <f>J1470/2*Date!$B$7+K1470</f>
        <v>30925.03</v>
      </c>
      <c r="T1470" s="24">
        <f t="shared" si="132"/>
        <v>18270</v>
      </c>
      <c r="U1470" s="24">
        <f t="shared" si="133"/>
        <v>16800.63</v>
      </c>
      <c r="V1470" s="4">
        <v>0</v>
      </c>
      <c r="W1470" s="4"/>
      <c r="X1470" s="28" t="str">
        <f t="shared" si="134"/>
        <v>CHOOSE FORMULA</v>
      </c>
      <c r="Y1470" s="4"/>
      <c r="Z1470" s="4">
        <v>18270</v>
      </c>
    </row>
    <row r="1471" spans="1:26">
      <c r="A1471" s="1" t="s">
        <v>6</v>
      </c>
      <c r="B1471" s="1" t="s">
        <v>566</v>
      </c>
      <c r="C1471" s="1" t="s">
        <v>587</v>
      </c>
      <c r="D1471" s="1" t="s">
        <v>367</v>
      </c>
      <c r="E1471" s="1" t="s">
        <v>8</v>
      </c>
      <c r="F1471" s="1" t="s">
        <v>368</v>
      </c>
      <c r="G1471" s="4">
        <v>25700</v>
      </c>
      <c r="H1471" s="4">
        <v>0</v>
      </c>
      <c r="I1471" s="4">
        <v>25700</v>
      </c>
      <c r="J1471" s="4">
        <v>5135.55</v>
      </c>
      <c r="K1471" s="4">
        <v>28314.36</v>
      </c>
      <c r="L1471" s="4">
        <v>25247.64</v>
      </c>
      <c r="M1471" s="4">
        <v>35432.81</v>
      </c>
      <c r="N1471" s="24">
        <f>IF(AND(B1471="60",C1471="32"),(J1471/'FD Date'!$B$4*'FD Date'!$B$6+K1471),(J1471/Date!$B$4*Date!$B$6+K1471))</f>
        <v>53992.11</v>
      </c>
      <c r="O1471" s="24">
        <f t="shared" si="130"/>
        <v>10271.1</v>
      </c>
      <c r="P1471" s="24">
        <f>K1471/Date!$B$2*Date!$B$3+K1471</f>
        <v>42471.54</v>
      </c>
      <c r="Q1471" s="24">
        <f>J1471*Date!$B$3+K1471</f>
        <v>48856.56</v>
      </c>
      <c r="R1471" s="24">
        <f t="shared" si="131"/>
        <v>39736.677889561164</v>
      </c>
      <c r="S1471" s="24">
        <f>J1471/2*Date!$B$7+K1471</f>
        <v>48856.56</v>
      </c>
      <c r="T1471" s="24">
        <f t="shared" si="132"/>
        <v>25700</v>
      </c>
      <c r="U1471" s="24">
        <f t="shared" si="133"/>
        <v>28314.36</v>
      </c>
      <c r="V1471" s="4">
        <v>0</v>
      </c>
      <c r="W1471" s="4"/>
      <c r="X1471" s="28" t="str">
        <f t="shared" si="134"/>
        <v>CHOOSE FORMULA</v>
      </c>
      <c r="Y1471" s="4"/>
      <c r="Z1471" s="4">
        <v>25700</v>
      </c>
    </row>
    <row r="1472" spans="1:26">
      <c r="A1472" s="1" t="s">
        <v>6</v>
      </c>
      <c r="B1472" s="1" t="s">
        <v>566</v>
      </c>
      <c r="C1472" s="1" t="s">
        <v>587</v>
      </c>
      <c r="D1472" s="1" t="s">
        <v>470</v>
      </c>
      <c r="E1472" s="1" t="s">
        <v>8</v>
      </c>
      <c r="F1472" s="1" t="s">
        <v>471</v>
      </c>
      <c r="G1472" s="4">
        <v>700</v>
      </c>
      <c r="H1472" s="4">
        <v>0</v>
      </c>
      <c r="I1472" s="4">
        <v>700</v>
      </c>
      <c r="J1472" s="4">
        <v>0</v>
      </c>
      <c r="K1472" s="4">
        <v>23.98</v>
      </c>
      <c r="L1472" s="4">
        <v>46.9</v>
      </c>
      <c r="M1472" s="4">
        <v>277.91000000000003</v>
      </c>
      <c r="N1472" s="24">
        <f>IF(AND(B1472="60",C1472="32"),(J1472/'FD Date'!$B$4*'FD Date'!$B$6+K1472),(J1472/Date!$B$4*Date!$B$6+K1472))</f>
        <v>23.98</v>
      </c>
      <c r="O1472" s="24">
        <f t="shared" si="130"/>
        <v>0</v>
      </c>
      <c r="P1472" s="24">
        <f>K1472/Date!$B$2*Date!$B$3+K1472</f>
        <v>35.97</v>
      </c>
      <c r="Q1472" s="24">
        <f>J1472*Date!$B$3+K1472</f>
        <v>23.98</v>
      </c>
      <c r="R1472" s="24">
        <f t="shared" si="131"/>
        <v>142.09556076759065</v>
      </c>
      <c r="S1472" s="24">
        <f>J1472/2*Date!$B$7+K1472</f>
        <v>23.98</v>
      </c>
      <c r="T1472" s="24">
        <f t="shared" si="132"/>
        <v>700</v>
      </c>
      <c r="U1472" s="24">
        <f t="shared" si="133"/>
        <v>23.98</v>
      </c>
      <c r="V1472" s="4">
        <v>0</v>
      </c>
      <c r="W1472" s="4"/>
      <c r="X1472" s="28" t="str">
        <f t="shared" si="134"/>
        <v>CHOOSE FORMULA</v>
      </c>
      <c r="Y1472" s="4"/>
      <c r="Z1472" s="4">
        <v>700</v>
      </c>
    </row>
    <row r="1473" spans="1:26">
      <c r="A1473" s="1" t="s">
        <v>6</v>
      </c>
      <c r="B1473" s="1" t="s">
        <v>566</v>
      </c>
      <c r="C1473" s="1" t="s">
        <v>587</v>
      </c>
      <c r="D1473" s="1" t="s">
        <v>438</v>
      </c>
      <c r="E1473" s="1" t="s">
        <v>8</v>
      </c>
      <c r="F1473" s="1" t="s">
        <v>439</v>
      </c>
      <c r="G1473" s="4">
        <v>900</v>
      </c>
      <c r="H1473" s="4">
        <v>0</v>
      </c>
      <c r="I1473" s="4">
        <v>900</v>
      </c>
      <c r="J1473" s="4">
        <v>0</v>
      </c>
      <c r="K1473" s="4">
        <v>508.4</v>
      </c>
      <c r="L1473" s="4">
        <v>535.4</v>
      </c>
      <c r="M1473" s="4">
        <v>1603.76</v>
      </c>
      <c r="N1473" s="24">
        <f>IF(AND(B1473="60",C1473="32"),(J1473/'FD Date'!$B$4*'FD Date'!$B$6+K1473),(J1473/Date!$B$4*Date!$B$6+K1473))</f>
        <v>508.4</v>
      </c>
      <c r="O1473" s="24">
        <f t="shared" si="130"/>
        <v>0</v>
      </c>
      <c r="P1473" s="24">
        <f>K1473/Date!$B$2*Date!$B$3+K1473</f>
        <v>762.59999999999991</v>
      </c>
      <c r="Q1473" s="24">
        <f>J1473*Date!$B$3+K1473</f>
        <v>508.4</v>
      </c>
      <c r="R1473" s="24">
        <f t="shared" si="131"/>
        <v>1522.8830481882705</v>
      </c>
      <c r="S1473" s="24">
        <f>J1473/2*Date!$B$7+K1473</f>
        <v>508.4</v>
      </c>
      <c r="T1473" s="24">
        <f t="shared" si="132"/>
        <v>900</v>
      </c>
      <c r="U1473" s="24">
        <f t="shared" si="133"/>
        <v>508.4</v>
      </c>
      <c r="V1473" s="4">
        <v>0</v>
      </c>
      <c r="W1473" s="4"/>
      <c r="X1473" s="28" t="str">
        <f t="shared" si="134"/>
        <v>CHOOSE FORMULA</v>
      </c>
      <c r="Y1473" s="4"/>
      <c r="Z1473" s="4">
        <v>900</v>
      </c>
    </row>
    <row r="1474" spans="1:26">
      <c r="A1474" s="1" t="s">
        <v>6</v>
      </c>
      <c r="B1474" s="1" t="s">
        <v>566</v>
      </c>
      <c r="C1474" s="1" t="s">
        <v>587</v>
      </c>
      <c r="D1474" s="1" t="s">
        <v>288</v>
      </c>
      <c r="E1474" s="1" t="s">
        <v>8</v>
      </c>
      <c r="F1474" s="1" t="s">
        <v>289</v>
      </c>
      <c r="G1474" s="4">
        <v>4450</v>
      </c>
      <c r="H1474" s="4">
        <v>0</v>
      </c>
      <c r="I1474" s="4">
        <v>4450</v>
      </c>
      <c r="J1474" s="4">
        <v>0</v>
      </c>
      <c r="K1474" s="4">
        <v>3873.77</v>
      </c>
      <c r="L1474" s="4">
        <v>5204.76</v>
      </c>
      <c r="M1474" s="4">
        <v>5626.71</v>
      </c>
      <c r="N1474" s="24">
        <f>IF(AND(B1474="60",C1474="32"),(J1474/'FD Date'!$B$4*'FD Date'!$B$6+K1474),(J1474/Date!$B$4*Date!$B$6+K1474))</f>
        <v>3873.77</v>
      </c>
      <c r="O1474" s="24">
        <f t="shared" si="130"/>
        <v>0</v>
      </c>
      <c r="P1474" s="24">
        <f>K1474/Date!$B$2*Date!$B$3+K1474</f>
        <v>5810.6549999999997</v>
      </c>
      <c r="Q1474" s="24">
        <f>J1474*Date!$B$3+K1474</f>
        <v>3873.77</v>
      </c>
      <c r="R1474" s="24">
        <f t="shared" si="131"/>
        <v>4187.8166133885134</v>
      </c>
      <c r="S1474" s="24">
        <f>J1474/2*Date!$B$7+K1474</f>
        <v>3873.77</v>
      </c>
      <c r="T1474" s="24">
        <f t="shared" si="132"/>
        <v>4450</v>
      </c>
      <c r="U1474" s="24">
        <f t="shared" si="133"/>
        <v>3873.77</v>
      </c>
      <c r="V1474" s="4">
        <v>0</v>
      </c>
      <c r="W1474" s="4"/>
      <c r="X1474" s="28" t="str">
        <f t="shared" si="134"/>
        <v>CHOOSE FORMULA</v>
      </c>
      <c r="Y1474" s="4"/>
      <c r="Z1474" s="4">
        <v>4450</v>
      </c>
    </row>
    <row r="1475" spans="1:26">
      <c r="A1475" s="1" t="s">
        <v>6</v>
      </c>
      <c r="B1475" s="1" t="s">
        <v>566</v>
      </c>
      <c r="C1475" s="1" t="s">
        <v>587</v>
      </c>
      <c r="D1475" s="1" t="s">
        <v>478</v>
      </c>
      <c r="E1475" s="1" t="s">
        <v>8</v>
      </c>
      <c r="F1475" s="1" t="s">
        <v>479</v>
      </c>
      <c r="G1475" s="4">
        <v>8500</v>
      </c>
      <c r="H1475" s="4">
        <v>0</v>
      </c>
      <c r="I1475" s="4">
        <v>8500</v>
      </c>
      <c r="J1475" s="4">
        <v>1981.78</v>
      </c>
      <c r="K1475" s="4">
        <v>8484.4599999999991</v>
      </c>
      <c r="L1475" s="4">
        <v>9908.33</v>
      </c>
      <c r="M1475" s="4">
        <v>11666.94</v>
      </c>
      <c r="N1475" s="24">
        <f>IF(AND(B1475="60",C1475="32"),(J1475/'FD Date'!$B$4*'FD Date'!$B$6+K1475),(J1475/Date!$B$4*Date!$B$6+K1475))</f>
        <v>18393.36</v>
      </c>
      <c r="O1475" s="24">
        <f t="shared" ref="O1475:O1538" si="135">J1475*2</f>
        <v>3963.56</v>
      </c>
      <c r="P1475" s="24">
        <f>K1475/Date!$B$2*Date!$B$3+K1475</f>
        <v>12726.689999999999</v>
      </c>
      <c r="Q1475" s="24">
        <f>J1475*Date!$B$3+K1475</f>
        <v>16411.579999999998</v>
      </c>
      <c r="R1475" s="24">
        <f t="shared" ref="R1475:R1538" si="136">IF(OR(L1475=0,M1475=0),0,K1475/(L1475/M1475))</f>
        <v>9990.3501147418374</v>
      </c>
      <c r="S1475" s="24">
        <f>J1475/2*Date!$B$7+K1475</f>
        <v>16411.579999999998</v>
      </c>
      <c r="T1475" s="24">
        <f t="shared" ref="T1475:T1538" si="137">I1475</f>
        <v>8500</v>
      </c>
      <c r="U1475" s="24">
        <f t="shared" ref="U1475:U1538" si="138">K1475</f>
        <v>8484.4599999999991</v>
      </c>
      <c r="V1475" s="4">
        <v>0</v>
      </c>
      <c r="W1475" s="4"/>
      <c r="X1475" s="28" t="str">
        <f t="shared" ref="X1475:X1538" si="139">IF($W1475=1,($N1475+$V1475),IF($W1475=2,($O1475+$V1475), IF($W1475=3,($P1475+$V1475), IF($W1475=4,($Q1475+$V1475), IF($W1475=5,($R1475+$V1475), IF($W1475=6,($S1475+$V1475), IF($W1475=7,($T1475+$V1475), IF($W1475=8,($U1475+$V1475),"CHOOSE FORMULA"))))))))</f>
        <v>CHOOSE FORMULA</v>
      </c>
      <c r="Y1475" s="4"/>
      <c r="Z1475" s="4">
        <v>8500</v>
      </c>
    </row>
    <row r="1476" spans="1:26">
      <c r="A1476" s="1" t="s">
        <v>6</v>
      </c>
      <c r="B1476" s="1" t="s">
        <v>566</v>
      </c>
      <c r="C1476" s="1" t="s">
        <v>587</v>
      </c>
      <c r="D1476" s="1" t="s">
        <v>388</v>
      </c>
      <c r="E1476" s="1" t="s">
        <v>8</v>
      </c>
      <c r="F1476" s="1" t="s">
        <v>389</v>
      </c>
      <c r="G1476" s="4">
        <v>100</v>
      </c>
      <c r="H1476" s="4">
        <v>0</v>
      </c>
      <c r="I1476" s="4">
        <v>100</v>
      </c>
      <c r="J1476" s="4">
        <v>0</v>
      </c>
      <c r="K1476" s="4">
        <v>1.1599999999999999</v>
      </c>
      <c r="L1476" s="4">
        <v>0.11</v>
      </c>
      <c r="M1476" s="4">
        <v>0.11</v>
      </c>
      <c r="N1476" s="24">
        <f>IF(AND(B1476="60",C1476="32"),(J1476/'FD Date'!$B$4*'FD Date'!$B$6+K1476),(J1476/Date!$B$4*Date!$B$6+K1476))</f>
        <v>1.1599999999999999</v>
      </c>
      <c r="O1476" s="24">
        <f t="shared" si="135"/>
        <v>0</v>
      </c>
      <c r="P1476" s="24">
        <f>K1476/Date!$B$2*Date!$B$3+K1476</f>
        <v>1.7399999999999998</v>
      </c>
      <c r="Q1476" s="24">
        <f>J1476*Date!$B$3+K1476</f>
        <v>1.1599999999999999</v>
      </c>
      <c r="R1476" s="24">
        <f t="shared" si="136"/>
        <v>1.1599999999999999</v>
      </c>
      <c r="S1476" s="24">
        <f>J1476/2*Date!$B$7+K1476</f>
        <v>1.1599999999999999</v>
      </c>
      <c r="T1476" s="24">
        <f t="shared" si="137"/>
        <v>100</v>
      </c>
      <c r="U1476" s="24">
        <f t="shared" si="138"/>
        <v>1.1599999999999999</v>
      </c>
      <c r="V1476" s="4">
        <v>0</v>
      </c>
      <c r="W1476" s="4"/>
      <c r="X1476" s="28" t="str">
        <f t="shared" si="139"/>
        <v>CHOOSE FORMULA</v>
      </c>
      <c r="Y1476" s="4"/>
      <c r="Z1476" s="4">
        <v>100</v>
      </c>
    </row>
    <row r="1477" spans="1:26">
      <c r="A1477" s="1" t="s">
        <v>6</v>
      </c>
      <c r="B1477" s="1" t="s">
        <v>566</v>
      </c>
      <c r="C1477" s="1" t="s">
        <v>587</v>
      </c>
      <c r="D1477" s="1" t="s">
        <v>369</v>
      </c>
      <c r="E1477" s="1" t="s">
        <v>8</v>
      </c>
      <c r="F1477" s="1" t="s">
        <v>370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25</v>
      </c>
      <c r="N1477" s="24">
        <f>IF(AND(B1477="60",C1477="32"),(J1477/'FD Date'!$B$4*'FD Date'!$B$6+K1477),(J1477/Date!$B$4*Date!$B$6+K1477))</f>
        <v>0</v>
      </c>
      <c r="O1477" s="24">
        <f t="shared" si="135"/>
        <v>0</v>
      </c>
      <c r="P1477" s="24">
        <f>K1477/Date!$B$2*Date!$B$3+K1477</f>
        <v>0</v>
      </c>
      <c r="Q1477" s="24">
        <f>J1477*Date!$B$3+K1477</f>
        <v>0</v>
      </c>
      <c r="R1477" s="24">
        <f t="shared" si="136"/>
        <v>0</v>
      </c>
      <c r="S1477" s="24">
        <f>J1477/2*Date!$B$7+K1477</f>
        <v>0</v>
      </c>
      <c r="T1477" s="24">
        <f t="shared" si="137"/>
        <v>0</v>
      </c>
      <c r="U1477" s="24">
        <f t="shared" si="138"/>
        <v>0</v>
      </c>
      <c r="V1477" s="4">
        <v>0</v>
      </c>
      <c r="W1477" s="4"/>
      <c r="X1477" s="28" t="str">
        <f t="shared" si="139"/>
        <v>CHOOSE FORMULA</v>
      </c>
      <c r="Y1477" s="4"/>
      <c r="Z1477" s="4">
        <v>0</v>
      </c>
    </row>
    <row r="1478" spans="1:26">
      <c r="A1478" s="1" t="s">
        <v>6</v>
      </c>
      <c r="B1478" s="1" t="s">
        <v>566</v>
      </c>
      <c r="C1478" s="1" t="s">
        <v>587</v>
      </c>
      <c r="D1478" s="1" t="s">
        <v>373</v>
      </c>
      <c r="E1478" s="1" t="s">
        <v>8</v>
      </c>
      <c r="F1478" s="1" t="s">
        <v>374</v>
      </c>
      <c r="G1478" s="4">
        <v>400</v>
      </c>
      <c r="H1478" s="4">
        <v>0</v>
      </c>
      <c r="I1478" s="4">
        <v>400</v>
      </c>
      <c r="J1478" s="4">
        <v>0</v>
      </c>
      <c r="K1478" s="4">
        <v>0</v>
      </c>
      <c r="L1478" s="4">
        <v>0</v>
      </c>
      <c r="M1478" s="4">
        <v>23.95</v>
      </c>
      <c r="N1478" s="24">
        <f>IF(AND(B1478="60",C1478="32"),(J1478/'FD Date'!$B$4*'FD Date'!$B$6+K1478),(J1478/Date!$B$4*Date!$B$6+K1478))</f>
        <v>0</v>
      </c>
      <c r="O1478" s="24">
        <f t="shared" si="135"/>
        <v>0</v>
      </c>
      <c r="P1478" s="24">
        <f>K1478/Date!$B$2*Date!$B$3+K1478</f>
        <v>0</v>
      </c>
      <c r="Q1478" s="24">
        <f>J1478*Date!$B$3+K1478</f>
        <v>0</v>
      </c>
      <c r="R1478" s="24">
        <f t="shared" si="136"/>
        <v>0</v>
      </c>
      <c r="S1478" s="24">
        <f>J1478/2*Date!$B$7+K1478</f>
        <v>0</v>
      </c>
      <c r="T1478" s="24">
        <f t="shared" si="137"/>
        <v>400</v>
      </c>
      <c r="U1478" s="24">
        <f t="shared" si="138"/>
        <v>0</v>
      </c>
      <c r="V1478" s="4">
        <v>0</v>
      </c>
      <c r="W1478" s="4"/>
      <c r="X1478" s="28" t="str">
        <f t="shared" si="139"/>
        <v>CHOOSE FORMULA</v>
      </c>
      <c r="Y1478" s="4"/>
      <c r="Z1478" s="4">
        <v>400</v>
      </c>
    </row>
    <row r="1479" spans="1:26">
      <c r="A1479" s="1" t="s">
        <v>6</v>
      </c>
      <c r="B1479" s="1" t="s">
        <v>566</v>
      </c>
      <c r="C1479" s="1" t="s">
        <v>587</v>
      </c>
      <c r="D1479" s="1" t="s">
        <v>588</v>
      </c>
      <c r="E1479" s="1" t="s">
        <v>8</v>
      </c>
      <c r="F1479" s="1" t="s">
        <v>589</v>
      </c>
      <c r="G1479" s="4">
        <v>23790</v>
      </c>
      <c r="H1479" s="4">
        <v>0</v>
      </c>
      <c r="I1479" s="4">
        <v>23790</v>
      </c>
      <c r="J1479" s="4">
        <v>5152.53</v>
      </c>
      <c r="K1479" s="4">
        <v>25028.77</v>
      </c>
      <c r="L1479" s="4">
        <v>10869.1</v>
      </c>
      <c r="M1479" s="4">
        <v>28048.37</v>
      </c>
      <c r="N1479" s="24">
        <f>IF(AND(B1479="60",C1479="32"),(J1479/'FD Date'!$B$4*'FD Date'!$B$6+K1479),(J1479/Date!$B$4*Date!$B$6+K1479))</f>
        <v>50791.42</v>
      </c>
      <c r="O1479" s="24">
        <f t="shared" si="135"/>
        <v>10305.06</v>
      </c>
      <c r="P1479" s="24">
        <f>K1479/Date!$B$2*Date!$B$3+K1479</f>
        <v>37543.154999999999</v>
      </c>
      <c r="Q1479" s="24">
        <f>J1479*Date!$B$3+K1479</f>
        <v>45638.89</v>
      </c>
      <c r="R1479" s="24">
        <f t="shared" si="136"/>
        <v>64588.254924961584</v>
      </c>
      <c r="S1479" s="24">
        <f>J1479/2*Date!$B$7+K1479</f>
        <v>45638.89</v>
      </c>
      <c r="T1479" s="24">
        <f t="shared" si="137"/>
        <v>23790</v>
      </c>
      <c r="U1479" s="24">
        <f t="shared" si="138"/>
        <v>25028.77</v>
      </c>
      <c r="V1479" s="4">
        <v>0</v>
      </c>
      <c r="W1479" s="4"/>
      <c r="X1479" s="28" t="str">
        <f t="shared" si="139"/>
        <v>CHOOSE FORMULA</v>
      </c>
      <c r="Y1479" s="4"/>
      <c r="Z1479" s="4">
        <v>23790</v>
      </c>
    </row>
    <row r="1480" spans="1:26">
      <c r="A1480" s="1" t="s">
        <v>6</v>
      </c>
      <c r="B1480" s="1" t="s">
        <v>566</v>
      </c>
      <c r="C1480" s="1" t="s">
        <v>587</v>
      </c>
      <c r="D1480" s="1" t="s">
        <v>444</v>
      </c>
      <c r="E1480" s="1" t="s">
        <v>8</v>
      </c>
      <c r="F1480" s="1" t="s">
        <v>445</v>
      </c>
      <c r="G1480" s="4">
        <v>7500</v>
      </c>
      <c r="H1480" s="4">
        <v>0</v>
      </c>
      <c r="I1480" s="4">
        <v>7500</v>
      </c>
      <c r="J1480" s="4">
        <v>153.16</v>
      </c>
      <c r="K1480" s="4">
        <v>5718.79</v>
      </c>
      <c r="L1480" s="4">
        <v>6914.25</v>
      </c>
      <c r="M1480" s="4">
        <v>8779.75</v>
      </c>
      <c r="N1480" s="24">
        <f>IF(AND(B1480="60",C1480="32"),(J1480/'FD Date'!$B$4*'FD Date'!$B$6+K1480),(J1480/Date!$B$4*Date!$B$6+K1480))</f>
        <v>6484.59</v>
      </c>
      <c r="O1480" s="24">
        <f t="shared" si="135"/>
        <v>306.32</v>
      </c>
      <c r="P1480" s="24">
        <f>K1480/Date!$B$2*Date!$B$3+K1480</f>
        <v>8578.1849999999995</v>
      </c>
      <c r="Q1480" s="24">
        <f>J1480*Date!$B$3+K1480</f>
        <v>6331.43</v>
      </c>
      <c r="R1480" s="24">
        <f t="shared" si="136"/>
        <v>7261.7487800556819</v>
      </c>
      <c r="S1480" s="24">
        <f>J1480/2*Date!$B$7+K1480</f>
        <v>6331.43</v>
      </c>
      <c r="T1480" s="24">
        <f t="shared" si="137"/>
        <v>7500</v>
      </c>
      <c r="U1480" s="24">
        <f t="shared" si="138"/>
        <v>5718.79</v>
      </c>
      <c r="V1480" s="4">
        <v>0</v>
      </c>
      <c r="W1480" s="4"/>
      <c r="X1480" s="28" t="str">
        <f t="shared" si="139"/>
        <v>CHOOSE FORMULA</v>
      </c>
      <c r="Y1480" s="4"/>
      <c r="Z1480" s="4">
        <v>7500</v>
      </c>
    </row>
    <row r="1481" spans="1:26">
      <c r="A1481" s="1" t="s">
        <v>6</v>
      </c>
      <c r="B1481" s="1" t="s">
        <v>566</v>
      </c>
      <c r="C1481" s="1" t="s">
        <v>587</v>
      </c>
      <c r="D1481" s="1" t="s">
        <v>403</v>
      </c>
      <c r="E1481" s="1" t="s">
        <v>8</v>
      </c>
      <c r="F1481" s="1" t="s">
        <v>404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  <c r="N1481" s="24">
        <f>IF(AND(B1481="60",C1481="32"),(J1481/'FD Date'!$B$4*'FD Date'!$B$6+K1481),(J1481/Date!$B$4*Date!$B$6+K1481))</f>
        <v>0</v>
      </c>
      <c r="O1481" s="24">
        <f t="shared" si="135"/>
        <v>0</v>
      </c>
      <c r="P1481" s="24">
        <f>K1481/Date!$B$2*Date!$B$3+K1481</f>
        <v>0</v>
      </c>
      <c r="Q1481" s="24">
        <f>J1481*Date!$B$3+K1481</f>
        <v>0</v>
      </c>
      <c r="R1481" s="24">
        <f t="shared" si="136"/>
        <v>0</v>
      </c>
      <c r="S1481" s="24">
        <f>J1481/2*Date!$B$7+K1481</f>
        <v>0</v>
      </c>
      <c r="T1481" s="24">
        <f t="shared" si="137"/>
        <v>0</v>
      </c>
      <c r="U1481" s="24">
        <f t="shared" si="138"/>
        <v>0</v>
      </c>
      <c r="V1481" s="4">
        <v>0</v>
      </c>
      <c r="W1481" s="4"/>
      <c r="X1481" s="28" t="str">
        <f t="shared" si="139"/>
        <v>CHOOSE FORMULA</v>
      </c>
      <c r="Y1481" s="4"/>
      <c r="Z1481" s="4">
        <v>0</v>
      </c>
    </row>
    <row r="1482" spans="1:26">
      <c r="A1482" s="1" t="s">
        <v>6</v>
      </c>
      <c r="B1482" s="1" t="s">
        <v>566</v>
      </c>
      <c r="C1482" s="1" t="s">
        <v>587</v>
      </c>
      <c r="D1482" s="1" t="s">
        <v>482</v>
      </c>
      <c r="E1482" s="1" t="s">
        <v>8</v>
      </c>
      <c r="F1482" s="1" t="s">
        <v>483</v>
      </c>
      <c r="G1482" s="4">
        <v>1000</v>
      </c>
      <c r="H1482" s="4">
        <v>0</v>
      </c>
      <c r="I1482" s="4">
        <v>1000</v>
      </c>
      <c r="J1482" s="4">
        <v>0</v>
      </c>
      <c r="K1482" s="4">
        <v>0</v>
      </c>
      <c r="L1482" s="4">
        <v>0</v>
      </c>
      <c r="M1482" s="4">
        <v>350</v>
      </c>
      <c r="N1482" s="24">
        <f>IF(AND(B1482="60",C1482="32"),(J1482/'FD Date'!$B$4*'FD Date'!$B$6+K1482),(J1482/Date!$B$4*Date!$B$6+K1482))</f>
        <v>0</v>
      </c>
      <c r="O1482" s="24">
        <f t="shared" si="135"/>
        <v>0</v>
      </c>
      <c r="P1482" s="24">
        <f>K1482/Date!$B$2*Date!$B$3+K1482</f>
        <v>0</v>
      </c>
      <c r="Q1482" s="24">
        <f>J1482*Date!$B$3+K1482</f>
        <v>0</v>
      </c>
      <c r="R1482" s="24">
        <f t="shared" si="136"/>
        <v>0</v>
      </c>
      <c r="S1482" s="24">
        <f>J1482/2*Date!$B$7+K1482</f>
        <v>0</v>
      </c>
      <c r="T1482" s="24">
        <f t="shared" si="137"/>
        <v>1000</v>
      </c>
      <c r="U1482" s="24">
        <f t="shared" si="138"/>
        <v>0</v>
      </c>
      <c r="V1482" s="4">
        <v>0</v>
      </c>
      <c r="W1482" s="4"/>
      <c r="X1482" s="28" t="str">
        <f t="shared" si="139"/>
        <v>CHOOSE FORMULA</v>
      </c>
      <c r="Y1482" s="4"/>
      <c r="Z1482" s="4">
        <v>1000</v>
      </c>
    </row>
    <row r="1483" spans="1:26">
      <c r="A1483" s="1" t="s">
        <v>6</v>
      </c>
      <c r="B1483" s="1" t="s">
        <v>566</v>
      </c>
      <c r="C1483" s="1" t="s">
        <v>587</v>
      </c>
      <c r="D1483" s="1" t="s">
        <v>590</v>
      </c>
      <c r="E1483" s="1" t="s">
        <v>8</v>
      </c>
      <c r="F1483" s="1" t="s">
        <v>591</v>
      </c>
      <c r="G1483" s="4">
        <v>1000</v>
      </c>
      <c r="H1483" s="4">
        <v>0</v>
      </c>
      <c r="I1483" s="4">
        <v>1000</v>
      </c>
      <c r="J1483" s="4">
        <v>0</v>
      </c>
      <c r="K1483" s="4">
        <v>0</v>
      </c>
      <c r="L1483" s="4">
        <v>68.09</v>
      </c>
      <c r="M1483" s="4">
        <v>1926.1</v>
      </c>
      <c r="N1483" s="24">
        <f>IF(AND(B1483="60",C1483="32"),(J1483/'FD Date'!$B$4*'FD Date'!$B$6+K1483),(J1483/Date!$B$4*Date!$B$6+K1483))</f>
        <v>0</v>
      </c>
      <c r="O1483" s="24">
        <f t="shared" si="135"/>
        <v>0</v>
      </c>
      <c r="P1483" s="24">
        <f>K1483/Date!$B$2*Date!$B$3+K1483</f>
        <v>0</v>
      </c>
      <c r="Q1483" s="24">
        <f>J1483*Date!$B$3+K1483</f>
        <v>0</v>
      </c>
      <c r="R1483" s="24">
        <f t="shared" si="136"/>
        <v>0</v>
      </c>
      <c r="S1483" s="24">
        <f>J1483/2*Date!$B$7+K1483</f>
        <v>0</v>
      </c>
      <c r="T1483" s="24">
        <f t="shared" si="137"/>
        <v>1000</v>
      </c>
      <c r="U1483" s="24">
        <f t="shared" si="138"/>
        <v>0</v>
      </c>
      <c r="V1483" s="4">
        <v>0</v>
      </c>
      <c r="W1483" s="4"/>
      <c r="X1483" s="28" t="str">
        <f t="shared" si="139"/>
        <v>CHOOSE FORMULA</v>
      </c>
      <c r="Y1483" s="4"/>
      <c r="Z1483" s="4">
        <v>1000</v>
      </c>
    </row>
    <row r="1484" spans="1:26">
      <c r="A1484" s="1" t="s">
        <v>6</v>
      </c>
      <c r="B1484" s="1" t="s">
        <v>566</v>
      </c>
      <c r="C1484" s="1" t="s">
        <v>587</v>
      </c>
      <c r="D1484" s="1" t="s">
        <v>292</v>
      </c>
      <c r="E1484" s="1" t="s">
        <v>8</v>
      </c>
      <c r="F1484" s="1" t="s">
        <v>293</v>
      </c>
      <c r="G1484" s="4">
        <v>10000</v>
      </c>
      <c r="H1484" s="4">
        <v>0</v>
      </c>
      <c r="I1484" s="4">
        <v>10000</v>
      </c>
      <c r="J1484" s="4">
        <v>343</v>
      </c>
      <c r="K1484" s="4">
        <v>11964.46</v>
      </c>
      <c r="L1484" s="4">
        <v>7152.02</v>
      </c>
      <c r="M1484" s="4">
        <v>12040.13</v>
      </c>
      <c r="N1484" s="24">
        <f>IF(AND(B1484="60",C1484="32"),(J1484/'FD Date'!$B$4*'FD Date'!$B$6+K1484),(J1484/Date!$B$4*Date!$B$6+K1484))</f>
        <v>13679.46</v>
      </c>
      <c r="O1484" s="24">
        <f t="shared" si="135"/>
        <v>686</v>
      </c>
      <c r="P1484" s="24">
        <f>K1484/Date!$B$2*Date!$B$3+K1484</f>
        <v>17946.689999999999</v>
      </c>
      <c r="Q1484" s="24">
        <f>J1484*Date!$B$3+K1484</f>
        <v>13336.46</v>
      </c>
      <c r="R1484" s="24">
        <f t="shared" si="136"/>
        <v>20141.67379003414</v>
      </c>
      <c r="S1484" s="24">
        <f>J1484/2*Date!$B$7+K1484</f>
        <v>13336.46</v>
      </c>
      <c r="T1484" s="24">
        <f t="shared" si="137"/>
        <v>10000</v>
      </c>
      <c r="U1484" s="24">
        <f t="shared" si="138"/>
        <v>11964.46</v>
      </c>
      <c r="V1484" s="4">
        <v>0</v>
      </c>
      <c r="W1484" s="4"/>
      <c r="X1484" s="28" t="str">
        <f t="shared" si="139"/>
        <v>CHOOSE FORMULA</v>
      </c>
      <c r="Y1484" s="4"/>
      <c r="Z1484" s="4">
        <v>10000</v>
      </c>
    </row>
    <row r="1485" spans="1:26">
      <c r="A1485" s="1" t="s">
        <v>6</v>
      </c>
      <c r="B1485" s="1" t="s">
        <v>566</v>
      </c>
      <c r="C1485" s="1" t="s">
        <v>587</v>
      </c>
      <c r="D1485" s="1" t="s">
        <v>375</v>
      </c>
      <c r="E1485" s="1" t="s">
        <v>8</v>
      </c>
      <c r="F1485" s="1" t="s">
        <v>376</v>
      </c>
      <c r="G1485" s="4">
        <v>0</v>
      </c>
      <c r="H1485" s="4">
        <v>0</v>
      </c>
      <c r="I1485" s="4">
        <v>0</v>
      </c>
      <c r="J1485" s="4">
        <v>0</v>
      </c>
      <c r="K1485" s="4">
        <v>147.63999999999999</v>
      </c>
      <c r="L1485" s="4">
        <v>369.01</v>
      </c>
      <c r="M1485" s="4">
        <v>798.41</v>
      </c>
      <c r="N1485" s="24">
        <f>IF(AND(B1485="60",C1485="32"),(J1485/'FD Date'!$B$4*'FD Date'!$B$6+K1485),(J1485/Date!$B$4*Date!$B$6+K1485))</f>
        <v>147.63999999999999</v>
      </c>
      <c r="O1485" s="24">
        <f t="shared" si="135"/>
        <v>0</v>
      </c>
      <c r="P1485" s="24">
        <f>K1485/Date!$B$2*Date!$B$3+K1485</f>
        <v>221.45999999999998</v>
      </c>
      <c r="Q1485" s="24">
        <f>J1485*Date!$B$3+K1485</f>
        <v>147.63999999999999</v>
      </c>
      <c r="R1485" s="24">
        <f t="shared" si="136"/>
        <v>319.44189154765451</v>
      </c>
      <c r="S1485" s="24">
        <f>J1485/2*Date!$B$7+K1485</f>
        <v>147.63999999999999</v>
      </c>
      <c r="T1485" s="24">
        <f t="shared" si="137"/>
        <v>0</v>
      </c>
      <c r="U1485" s="24">
        <f t="shared" si="138"/>
        <v>147.63999999999999</v>
      </c>
      <c r="V1485" s="4">
        <v>0</v>
      </c>
      <c r="W1485" s="4"/>
      <c r="X1485" s="28" t="str">
        <f t="shared" si="139"/>
        <v>CHOOSE FORMULA</v>
      </c>
      <c r="Y1485" s="4"/>
      <c r="Z1485" s="4">
        <v>0</v>
      </c>
    </row>
    <row r="1486" spans="1:26">
      <c r="A1486" s="1" t="s">
        <v>6</v>
      </c>
      <c r="B1486" s="1" t="s">
        <v>566</v>
      </c>
      <c r="C1486" s="1" t="s">
        <v>587</v>
      </c>
      <c r="D1486" s="1" t="s">
        <v>375</v>
      </c>
      <c r="E1486" s="1" t="s">
        <v>13</v>
      </c>
      <c r="F1486" s="1" t="s">
        <v>440</v>
      </c>
      <c r="G1486" s="4">
        <v>0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  <c r="N1486" s="24">
        <f>IF(AND(B1486="60",C1486="32"),(J1486/'FD Date'!$B$4*'FD Date'!$B$6+K1486),(J1486/Date!$B$4*Date!$B$6+K1486))</f>
        <v>0</v>
      </c>
      <c r="O1486" s="24">
        <f t="shared" si="135"/>
        <v>0</v>
      </c>
      <c r="P1486" s="24">
        <f>K1486/Date!$B$2*Date!$B$3+K1486</f>
        <v>0</v>
      </c>
      <c r="Q1486" s="24">
        <f>J1486*Date!$B$3+K1486</f>
        <v>0</v>
      </c>
      <c r="R1486" s="24">
        <f t="shared" si="136"/>
        <v>0</v>
      </c>
      <c r="S1486" s="24">
        <f>J1486/2*Date!$B$7+K1486</f>
        <v>0</v>
      </c>
      <c r="T1486" s="24">
        <f t="shared" si="137"/>
        <v>0</v>
      </c>
      <c r="U1486" s="24">
        <f t="shared" si="138"/>
        <v>0</v>
      </c>
      <c r="V1486" s="4">
        <v>0</v>
      </c>
      <c r="W1486" s="4"/>
      <c r="X1486" s="28" t="str">
        <f t="shared" si="139"/>
        <v>CHOOSE FORMULA</v>
      </c>
      <c r="Y1486" s="4"/>
      <c r="Z1486" s="4">
        <v>0</v>
      </c>
    </row>
    <row r="1487" spans="1:26">
      <c r="A1487" s="1" t="s">
        <v>6</v>
      </c>
      <c r="B1487" s="1" t="s">
        <v>566</v>
      </c>
      <c r="C1487" s="1" t="s">
        <v>587</v>
      </c>
      <c r="D1487" s="1" t="s">
        <v>592</v>
      </c>
      <c r="E1487" s="1" t="s">
        <v>8</v>
      </c>
      <c r="F1487" s="1" t="s">
        <v>593</v>
      </c>
      <c r="G1487" s="4">
        <v>7200</v>
      </c>
      <c r="H1487" s="4">
        <v>0</v>
      </c>
      <c r="I1487" s="4">
        <v>7200</v>
      </c>
      <c r="J1487" s="4">
        <v>2329.4</v>
      </c>
      <c r="K1487" s="4">
        <v>7632.94</v>
      </c>
      <c r="L1487" s="4">
        <v>3635.42</v>
      </c>
      <c r="M1487" s="4">
        <v>8646.51</v>
      </c>
      <c r="N1487" s="24">
        <f>IF(AND(B1487="60",C1487="32"),(J1487/'FD Date'!$B$4*'FD Date'!$B$6+K1487),(J1487/Date!$B$4*Date!$B$6+K1487))</f>
        <v>19279.939999999999</v>
      </c>
      <c r="O1487" s="24">
        <f t="shared" si="135"/>
        <v>4658.8</v>
      </c>
      <c r="P1487" s="24">
        <f>K1487/Date!$B$2*Date!$B$3+K1487</f>
        <v>11449.41</v>
      </c>
      <c r="Q1487" s="24">
        <f>J1487*Date!$B$3+K1487</f>
        <v>16950.54</v>
      </c>
      <c r="R1487" s="24">
        <f t="shared" si="136"/>
        <v>18154.241336461811</v>
      </c>
      <c r="S1487" s="24">
        <f>J1487/2*Date!$B$7+K1487</f>
        <v>16950.54</v>
      </c>
      <c r="T1487" s="24">
        <f t="shared" si="137"/>
        <v>7200</v>
      </c>
      <c r="U1487" s="24">
        <f t="shared" si="138"/>
        <v>7632.94</v>
      </c>
      <c r="V1487" s="4">
        <v>0</v>
      </c>
      <c r="W1487" s="4"/>
      <c r="X1487" s="28" t="str">
        <f t="shared" si="139"/>
        <v>CHOOSE FORMULA</v>
      </c>
      <c r="Y1487" s="4"/>
      <c r="Z1487" s="4">
        <v>7200</v>
      </c>
    </row>
    <row r="1488" spans="1:26">
      <c r="A1488" s="1" t="s">
        <v>6</v>
      </c>
      <c r="B1488" s="1" t="s">
        <v>566</v>
      </c>
      <c r="C1488" s="1" t="s">
        <v>587</v>
      </c>
      <c r="D1488" s="1" t="s">
        <v>594</v>
      </c>
      <c r="E1488" s="1" t="s">
        <v>8</v>
      </c>
      <c r="F1488" s="1" t="s">
        <v>595</v>
      </c>
      <c r="G1488" s="4">
        <v>12000</v>
      </c>
      <c r="H1488" s="4">
        <v>0</v>
      </c>
      <c r="I1488" s="4">
        <v>12000</v>
      </c>
      <c r="J1488" s="4">
        <v>224.86</v>
      </c>
      <c r="K1488" s="4">
        <v>5790.88</v>
      </c>
      <c r="L1488" s="4">
        <v>4937.25</v>
      </c>
      <c r="M1488" s="4">
        <v>7622.72</v>
      </c>
      <c r="N1488" s="24">
        <f>IF(AND(B1488="60",C1488="32"),(J1488/'FD Date'!$B$4*'FD Date'!$B$6+K1488),(J1488/Date!$B$4*Date!$B$6+K1488))</f>
        <v>6915.18</v>
      </c>
      <c r="O1488" s="24">
        <f t="shared" si="135"/>
        <v>449.72</v>
      </c>
      <c r="P1488" s="24">
        <f>K1488/Date!$B$2*Date!$B$3+K1488</f>
        <v>8686.32</v>
      </c>
      <c r="Q1488" s="24">
        <f>J1488*Date!$B$3+K1488</f>
        <v>6690.32</v>
      </c>
      <c r="R1488" s="24">
        <f t="shared" si="136"/>
        <v>8940.6565990379258</v>
      </c>
      <c r="S1488" s="24">
        <f>J1488/2*Date!$B$7+K1488</f>
        <v>6690.32</v>
      </c>
      <c r="T1488" s="24">
        <f t="shared" si="137"/>
        <v>12000</v>
      </c>
      <c r="U1488" s="24">
        <f t="shared" si="138"/>
        <v>5790.88</v>
      </c>
      <c r="V1488" s="4">
        <v>0</v>
      </c>
      <c r="W1488" s="4"/>
      <c r="X1488" s="28" t="str">
        <f t="shared" si="139"/>
        <v>CHOOSE FORMULA</v>
      </c>
      <c r="Y1488" s="4"/>
      <c r="Z1488" s="4">
        <v>12000</v>
      </c>
    </row>
    <row r="1489" spans="1:26">
      <c r="A1489" s="1" t="s">
        <v>6</v>
      </c>
      <c r="B1489" s="1" t="s">
        <v>566</v>
      </c>
      <c r="C1489" s="1" t="s">
        <v>587</v>
      </c>
      <c r="D1489" s="1" t="s">
        <v>596</v>
      </c>
      <c r="E1489" s="1" t="s">
        <v>8</v>
      </c>
      <c r="F1489" s="1" t="s">
        <v>597</v>
      </c>
      <c r="G1489" s="4">
        <v>8000</v>
      </c>
      <c r="H1489" s="4">
        <v>0</v>
      </c>
      <c r="I1489" s="4">
        <v>8000</v>
      </c>
      <c r="J1489" s="4">
        <v>30.71</v>
      </c>
      <c r="K1489" s="4">
        <v>373.95</v>
      </c>
      <c r="L1489" s="4">
        <v>1292.93</v>
      </c>
      <c r="M1489" s="4">
        <v>1829.62</v>
      </c>
      <c r="N1489" s="24">
        <f>IF(AND(B1489="60",C1489="32"),(J1489/'FD Date'!$B$4*'FD Date'!$B$6+K1489),(J1489/Date!$B$4*Date!$B$6+K1489))</f>
        <v>527.5</v>
      </c>
      <c r="O1489" s="24">
        <f t="shared" si="135"/>
        <v>61.42</v>
      </c>
      <c r="P1489" s="24">
        <f>K1489/Date!$B$2*Date!$B$3+K1489</f>
        <v>560.92499999999995</v>
      </c>
      <c r="Q1489" s="24">
        <f>J1489*Date!$B$3+K1489</f>
        <v>496.78999999999996</v>
      </c>
      <c r="R1489" s="24">
        <f t="shared" si="136"/>
        <v>529.17512858391399</v>
      </c>
      <c r="S1489" s="24">
        <f>J1489/2*Date!$B$7+K1489</f>
        <v>496.78999999999996</v>
      </c>
      <c r="T1489" s="24">
        <f t="shared" si="137"/>
        <v>8000</v>
      </c>
      <c r="U1489" s="24">
        <f t="shared" si="138"/>
        <v>373.95</v>
      </c>
      <c r="V1489" s="4">
        <v>0</v>
      </c>
      <c r="W1489" s="4"/>
      <c r="X1489" s="28" t="str">
        <f t="shared" si="139"/>
        <v>CHOOSE FORMULA</v>
      </c>
      <c r="Y1489" s="4"/>
      <c r="Z1489" s="4">
        <v>8000</v>
      </c>
    </row>
    <row r="1490" spans="1:26">
      <c r="A1490" s="1" t="s">
        <v>6</v>
      </c>
      <c r="B1490" s="1" t="s">
        <v>566</v>
      </c>
      <c r="C1490" s="1" t="s">
        <v>587</v>
      </c>
      <c r="D1490" s="1" t="s">
        <v>297</v>
      </c>
      <c r="E1490" s="1" t="s">
        <v>8</v>
      </c>
      <c r="F1490" s="1" t="s">
        <v>298</v>
      </c>
      <c r="G1490" s="4">
        <v>300</v>
      </c>
      <c r="H1490" s="4">
        <v>0</v>
      </c>
      <c r="I1490" s="4">
        <v>300</v>
      </c>
      <c r="J1490" s="4">
        <v>349.81</v>
      </c>
      <c r="K1490" s="4">
        <v>1614.67</v>
      </c>
      <c r="L1490" s="4">
        <v>902.83</v>
      </c>
      <c r="M1490" s="4">
        <v>1570.14</v>
      </c>
      <c r="N1490" s="24">
        <f>IF(AND(B1490="60",C1490="32"),(J1490/'FD Date'!$B$4*'FD Date'!$B$6+K1490),(J1490/Date!$B$4*Date!$B$6+K1490))</f>
        <v>3363.7200000000003</v>
      </c>
      <c r="O1490" s="24">
        <f t="shared" si="135"/>
        <v>699.62</v>
      </c>
      <c r="P1490" s="24">
        <f>K1490/Date!$B$2*Date!$B$3+K1490</f>
        <v>2422.0050000000001</v>
      </c>
      <c r="Q1490" s="24">
        <f>J1490*Date!$B$3+K1490</f>
        <v>3013.91</v>
      </c>
      <c r="R1490" s="24">
        <f t="shared" si="136"/>
        <v>2808.1232943078985</v>
      </c>
      <c r="S1490" s="24">
        <f>J1490/2*Date!$B$7+K1490</f>
        <v>3013.91</v>
      </c>
      <c r="T1490" s="24">
        <f t="shared" si="137"/>
        <v>300</v>
      </c>
      <c r="U1490" s="24">
        <f t="shared" si="138"/>
        <v>1614.67</v>
      </c>
      <c r="V1490" s="4">
        <v>0</v>
      </c>
      <c r="W1490" s="4"/>
      <c r="X1490" s="28" t="str">
        <f t="shared" si="139"/>
        <v>CHOOSE FORMULA</v>
      </c>
      <c r="Y1490" s="4"/>
      <c r="Z1490" s="4">
        <v>300</v>
      </c>
    </row>
    <row r="1491" spans="1:26">
      <c r="A1491" s="1" t="s">
        <v>6</v>
      </c>
      <c r="B1491" s="1" t="s">
        <v>566</v>
      </c>
      <c r="C1491" s="1" t="s">
        <v>587</v>
      </c>
      <c r="D1491" s="1" t="s">
        <v>299</v>
      </c>
      <c r="E1491" s="1" t="s">
        <v>8</v>
      </c>
      <c r="F1491" s="1" t="s">
        <v>300</v>
      </c>
      <c r="G1491" s="4">
        <v>254430</v>
      </c>
      <c r="H1491" s="4">
        <v>0</v>
      </c>
      <c r="I1491" s="4">
        <v>254430</v>
      </c>
      <c r="J1491" s="4">
        <v>42017</v>
      </c>
      <c r="K1491" s="4">
        <v>132129</v>
      </c>
      <c r="L1491" s="4">
        <v>114062.54</v>
      </c>
      <c r="M1491" s="4">
        <v>261706.04</v>
      </c>
      <c r="N1491" s="24">
        <f>IF(AND(B1491="60",C1491="32"),(J1491/'FD Date'!$B$4*'FD Date'!$B$6+K1491),(J1491/Date!$B$4*Date!$B$6+K1491))</f>
        <v>342214</v>
      </c>
      <c r="O1491" s="24">
        <f t="shared" si="135"/>
        <v>84034</v>
      </c>
      <c r="P1491" s="24">
        <f>K1491/Date!$B$2*Date!$B$3+K1491</f>
        <v>198193.5</v>
      </c>
      <c r="Q1491" s="24">
        <f>J1491*Date!$B$3+K1491</f>
        <v>300197</v>
      </c>
      <c r="R1491" s="24">
        <f t="shared" si="136"/>
        <v>303157.87601398322</v>
      </c>
      <c r="S1491" s="24">
        <f>J1491/2*Date!$B$7+K1491</f>
        <v>300197</v>
      </c>
      <c r="T1491" s="24">
        <f t="shared" si="137"/>
        <v>254430</v>
      </c>
      <c r="U1491" s="24">
        <f t="shared" si="138"/>
        <v>132129</v>
      </c>
      <c r="V1491" s="4">
        <v>0</v>
      </c>
      <c r="W1491" s="4"/>
      <c r="X1491" s="28" t="str">
        <f t="shared" si="139"/>
        <v>CHOOSE FORMULA</v>
      </c>
      <c r="Y1491" s="4"/>
      <c r="Z1491" s="4">
        <v>254430</v>
      </c>
    </row>
    <row r="1492" spans="1:26">
      <c r="A1492" s="1" t="s">
        <v>6</v>
      </c>
      <c r="B1492" s="1" t="s">
        <v>566</v>
      </c>
      <c r="C1492" s="1" t="s">
        <v>587</v>
      </c>
      <c r="D1492" s="1" t="s">
        <v>301</v>
      </c>
      <c r="E1492" s="1" t="s">
        <v>8</v>
      </c>
      <c r="F1492" s="1" t="s">
        <v>302</v>
      </c>
      <c r="G1492" s="4">
        <v>9000</v>
      </c>
      <c r="H1492" s="4">
        <v>0</v>
      </c>
      <c r="I1492" s="4">
        <v>9000</v>
      </c>
      <c r="J1492" s="4">
        <v>0</v>
      </c>
      <c r="K1492" s="4">
        <v>3476.64</v>
      </c>
      <c r="L1492" s="4">
        <v>0</v>
      </c>
      <c r="M1492" s="4">
        <v>1768.61</v>
      </c>
      <c r="N1492" s="24">
        <f>IF(AND(B1492="60",C1492="32"),(J1492/'FD Date'!$B$4*'FD Date'!$B$6+K1492),(J1492/Date!$B$4*Date!$B$6+K1492))</f>
        <v>3476.64</v>
      </c>
      <c r="O1492" s="24">
        <f t="shared" si="135"/>
        <v>0</v>
      </c>
      <c r="P1492" s="24">
        <f>K1492/Date!$B$2*Date!$B$3+K1492</f>
        <v>5214.96</v>
      </c>
      <c r="Q1492" s="24">
        <f>J1492*Date!$B$3+K1492</f>
        <v>3476.64</v>
      </c>
      <c r="R1492" s="24">
        <f t="shared" si="136"/>
        <v>0</v>
      </c>
      <c r="S1492" s="24">
        <f>J1492/2*Date!$B$7+K1492</f>
        <v>3476.64</v>
      </c>
      <c r="T1492" s="24">
        <f t="shared" si="137"/>
        <v>9000</v>
      </c>
      <c r="U1492" s="24">
        <f t="shared" si="138"/>
        <v>3476.64</v>
      </c>
      <c r="V1492" s="4">
        <v>0</v>
      </c>
      <c r="W1492" s="4"/>
      <c r="X1492" s="28" t="str">
        <f t="shared" si="139"/>
        <v>CHOOSE FORMULA</v>
      </c>
      <c r="Y1492" s="4"/>
      <c r="Z1492" s="4">
        <v>9000</v>
      </c>
    </row>
    <row r="1493" spans="1:26">
      <c r="A1493" s="1" t="s">
        <v>6</v>
      </c>
      <c r="B1493" s="1" t="s">
        <v>566</v>
      </c>
      <c r="C1493" s="1" t="s">
        <v>587</v>
      </c>
      <c r="D1493" s="1" t="s">
        <v>408</v>
      </c>
      <c r="E1493" s="1" t="s">
        <v>8</v>
      </c>
      <c r="F1493" s="1" t="s">
        <v>409</v>
      </c>
      <c r="G1493" s="4">
        <v>900</v>
      </c>
      <c r="H1493" s="4">
        <v>0</v>
      </c>
      <c r="I1493" s="4">
        <v>900</v>
      </c>
      <c r="J1493" s="4">
        <v>0</v>
      </c>
      <c r="K1493" s="4">
        <v>1766.83</v>
      </c>
      <c r="L1493" s="4">
        <v>171.6</v>
      </c>
      <c r="M1493" s="4">
        <v>331.76</v>
      </c>
      <c r="N1493" s="24">
        <f>IF(AND(B1493="60",C1493="32"),(J1493/'FD Date'!$B$4*'FD Date'!$B$6+K1493),(J1493/Date!$B$4*Date!$B$6+K1493))</f>
        <v>1766.83</v>
      </c>
      <c r="O1493" s="24">
        <f t="shared" si="135"/>
        <v>0</v>
      </c>
      <c r="P1493" s="24">
        <f>K1493/Date!$B$2*Date!$B$3+K1493</f>
        <v>2650.2449999999999</v>
      </c>
      <c r="Q1493" s="24">
        <f>J1493*Date!$B$3+K1493</f>
        <v>1766.83</v>
      </c>
      <c r="R1493" s="24">
        <f t="shared" si="136"/>
        <v>3415.871333333333</v>
      </c>
      <c r="S1493" s="24">
        <f>J1493/2*Date!$B$7+K1493</f>
        <v>1766.83</v>
      </c>
      <c r="T1493" s="24">
        <f t="shared" si="137"/>
        <v>900</v>
      </c>
      <c r="U1493" s="24">
        <f t="shared" si="138"/>
        <v>1766.83</v>
      </c>
      <c r="V1493" s="4">
        <v>0</v>
      </c>
      <c r="W1493" s="4"/>
      <c r="X1493" s="28" t="str">
        <f t="shared" si="139"/>
        <v>CHOOSE FORMULA</v>
      </c>
      <c r="Y1493" s="4"/>
      <c r="Z1493" s="4">
        <v>900</v>
      </c>
    </row>
    <row r="1494" spans="1:26">
      <c r="A1494" s="1" t="s">
        <v>6</v>
      </c>
      <c r="B1494" s="1" t="s">
        <v>566</v>
      </c>
      <c r="C1494" s="1" t="s">
        <v>587</v>
      </c>
      <c r="D1494" s="1" t="s">
        <v>303</v>
      </c>
      <c r="E1494" s="1" t="s">
        <v>8</v>
      </c>
      <c r="F1494" s="1" t="s">
        <v>304</v>
      </c>
      <c r="G1494" s="4">
        <v>4060</v>
      </c>
      <c r="H1494" s="4">
        <v>0</v>
      </c>
      <c r="I1494" s="4">
        <v>4060</v>
      </c>
      <c r="J1494" s="4">
        <v>0</v>
      </c>
      <c r="K1494" s="4">
        <v>907.51</v>
      </c>
      <c r="L1494" s="4">
        <v>1236.82</v>
      </c>
      <c r="M1494" s="4">
        <v>1296.82</v>
      </c>
      <c r="N1494" s="24">
        <f>IF(AND(B1494="60",C1494="32"),(J1494/'FD Date'!$B$4*'FD Date'!$B$6+K1494),(J1494/Date!$B$4*Date!$B$6+K1494))</f>
        <v>907.51</v>
      </c>
      <c r="O1494" s="24">
        <f t="shared" si="135"/>
        <v>0</v>
      </c>
      <c r="P1494" s="24">
        <f>K1494/Date!$B$2*Date!$B$3+K1494</f>
        <v>1361.2649999999999</v>
      </c>
      <c r="Q1494" s="24">
        <f>J1494*Date!$B$3+K1494</f>
        <v>907.51</v>
      </c>
      <c r="R1494" s="24">
        <f t="shared" si="136"/>
        <v>951.5346761857021</v>
      </c>
      <c r="S1494" s="24">
        <f>J1494/2*Date!$B$7+K1494</f>
        <v>907.51</v>
      </c>
      <c r="T1494" s="24">
        <f t="shared" si="137"/>
        <v>4060</v>
      </c>
      <c r="U1494" s="24">
        <f t="shared" si="138"/>
        <v>907.51</v>
      </c>
      <c r="V1494" s="4">
        <v>0</v>
      </c>
      <c r="W1494" s="4"/>
      <c r="X1494" s="28" t="str">
        <f t="shared" si="139"/>
        <v>CHOOSE FORMULA</v>
      </c>
      <c r="Y1494" s="4"/>
      <c r="Z1494" s="4">
        <v>4060</v>
      </c>
    </row>
    <row r="1495" spans="1:26">
      <c r="A1495" s="1" t="s">
        <v>6</v>
      </c>
      <c r="B1495" s="1" t="s">
        <v>566</v>
      </c>
      <c r="C1495" s="1" t="s">
        <v>587</v>
      </c>
      <c r="D1495" s="1" t="s">
        <v>305</v>
      </c>
      <c r="E1495" s="1" t="s">
        <v>8</v>
      </c>
      <c r="F1495" s="1" t="s">
        <v>306</v>
      </c>
      <c r="G1495" s="4">
        <v>8110</v>
      </c>
      <c r="H1495" s="4">
        <v>0</v>
      </c>
      <c r="I1495" s="4">
        <v>8110</v>
      </c>
      <c r="J1495" s="4">
        <v>0</v>
      </c>
      <c r="K1495" s="4">
        <v>4413.57</v>
      </c>
      <c r="L1495" s="4">
        <v>370</v>
      </c>
      <c r="M1495" s="4">
        <v>2724</v>
      </c>
      <c r="N1495" s="24">
        <f>IF(AND(B1495="60",C1495="32"),(J1495/'FD Date'!$B$4*'FD Date'!$B$6+K1495),(J1495/Date!$B$4*Date!$B$6+K1495))</f>
        <v>4413.57</v>
      </c>
      <c r="O1495" s="24">
        <f t="shared" si="135"/>
        <v>0</v>
      </c>
      <c r="P1495" s="24">
        <f>K1495/Date!$B$2*Date!$B$3+K1495</f>
        <v>6620.3549999999996</v>
      </c>
      <c r="Q1495" s="24">
        <f>J1495*Date!$B$3+K1495</f>
        <v>4413.57</v>
      </c>
      <c r="R1495" s="24">
        <f t="shared" si="136"/>
        <v>32493.418054054051</v>
      </c>
      <c r="S1495" s="24">
        <f>J1495/2*Date!$B$7+K1495</f>
        <v>4413.57</v>
      </c>
      <c r="T1495" s="24">
        <f t="shared" si="137"/>
        <v>8110</v>
      </c>
      <c r="U1495" s="24">
        <f t="shared" si="138"/>
        <v>4413.57</v>
      </c>
      <c r="V1495" s="4">
        <v>0</v>
      </c>
      <c r="W1495" s="4"/>
      <c r="X1495" s="28" t="str">
        <f t="shared" si="139"/>
        <v>CHOOSE FORMULA</v>
      </c>
      <c r="Y1495" s="4"/>
      <c r="Z1495" s="4">
        <v>8110</v>
      </c>
    </row>
    <row r="1496" spans="1:26">
      <c r="A1496" s="1" t="s">
        <v>6</v>
      </c>
      <c r="B1496" s="1" t="s">
        <v>566</v>
      </c>
      <c r="C1496" s="1" t="s">
        <v>587</v>
      </c>
      <c r="D1496" s="1" t="s">
        <v>379</v>
      </c>
      <c r="E1496" s="1" t="s">
        <v>8</v>
      </c>
      <c r="F1496" s="1" t="s">
        <v>380</v>
      </c>
      <c r="G1496" s="4">
        <v>72600</v>
      </c>
      <c r="H1496" s="4">
        <v>0</v>
      </c>
      <c r="I1496" s="4">
        <v>72600</v>
      </c>
      <c r="J1496" s="4">
        <v>4704.41</v>
      </c>
      <c r="K1496" s="4">
        <v>32823.919999999998</v>
      </c>
      <c r="L1496" s="4">
        <v>17689.03</v>
      </c>
      <c r="M1496" s="4">
        <v>35250.35</v>
      </c>
      <c r="N1496" s="24">
        <f>IF(AND(B1496="60",C1496="32"),(J1496/'FD Date'!$B$4*'FD Date'!$B$6+K1496),(J1496/Date!$B$4*Date!$B$6+K1496))</f>
        <v>56345.97</v>
      </c>
      <c r="O1496" s="24">
        <f t="shared" si="135"/>
        <v>9408.82</v>
      </c>
      <c r="P1496" s="24">
        <f>K1496/Date!$B$2*Date!$B$3+K1496</f>
        <v>49235.88</v>
      </c>
      <c r="Q1496" s="24">
        <f>J1496*Date!$B$3+K1496</f>
        <v>51641.56</v>
      </c>
      <c r="R1496" s="24">
        <f t="shared" si="136"/>
        <v>65410.860198213231</v>
      </c>
      <c r="S1496" s="24">
        <f>J1496/2*Date!$B$7+K1496</f>
        <v>51641.56</v>
      </c>
      <c r="T1496" s="24">
        <f t="shared" si="137"/>
        <v>72600</v>
      </c>
      <c r="U1496" s="24">
        <f t="shared" si="138"/>
        <v>32823.919999999998</v>
      </c>
      <c r="V1496" s="4">
        <v>0</v>
      </c>
      <c r="W1496" s="4"/>
      <c r="X1496" s="28" t="str">
        <f t="shared" si="139"/>
        <v>CHOOSE FORMULA</v>
      </c>
      <c r="Y1496" s="4"/>
      <c r="Z1496" s="4">
        <v>55589</v>
      </c>
    </row>
    <row r="1497" spans="1:26">
      <c r="A1497" s="1" t="s">
        <v>6</v>
      </c>
      <c r="B1497" s="1" t="s">
        <v>566</v>
      </c>
      <c r="C1497" s="1" t="s">
        <v>587</v>
      </c>
      <c r="D1497" s="1" t="s">
        <v>381</v>
      </c>
      <c r="E1497" s="1" t="s">
        <v>8</v>
      </c>
      <c r="F1497" s="1" t="s">
        <v>382</v>
      </c>
      <c r="G1497" s="4">
        <v>118540</v>
      </c>
      <c r="H1497" s="4">
        <v>0</v>
      </c>
      <c r="I1497" s="4">
        <v>118540</v>
      </c>
      <c r="J1497" s="4">
        <v>7940.06</v>
      </c>
      <c r="K1497" s="4">
        <v>64292.480000000003</v>
      </c>
      <c r="L1497" s="4">
        <v>52678.32</v>
      </c>
      <c r="M1497" s="4">
        <v>89474.84</v>
      </c>
      <c r="N1497" s="24">
        <f>IF(AND(B1497="60",C1497="32"),(J1497/'FD Date'!$B$4*'FD Date'!$B$6+K1497),(J1497/Date!$B$4*Date!$B$6+K1497))</f>
        <v>103992.78</v>
      </c>
      <c r="O1497" s="24">
        <f t="shared" si="135"/>
        <v>15880.12</v>
      </c>
      <c r="P1497" s="24">
        <f>K1497/Date!$B$2*Date!$B$3+K1497</f>
        <v>96438.720000000001</v>
      </c>
      <c r="Q1497" s="24">
        <f>J1497*Date!$B$3+K1497</f>
        <v>96052.72</v>
      </c>
      <c r="R1497" s="24">
        <f t="shared" si="136"/>
        <v>109201.64806324878</v>
      </c>
      <c r="S1497" s="24">
        <f>J1497/2*Date!$B$7+K1497</f>
        <v>96052.72</v>
      </c>
      <c r="T1497" s="24">
        <f t="shared" si="137"/>
        <v>118540</v>
      </c>
      <c r="U1497" s="24">
        <f t="shared" si="138"/>
        <v>64292.480000000003</v>
      </c>
      <c r="V1497" s="4">
        <v>0</v>
      </c>
      <c r="W1497" s="4"/>
      <c r="X1497" s="28" t="str">
        <f t="shared" si="139"/>
        <v>CHOOSE FORMULA</v>
      </c>
      <c r="Y1497" s="4"/>
      <c r="Z1497" s="4">
        <v>111419</v>
      </c>
    </row>
    <row r="1498" spans="1:26">
      <c r="A1498" s="1" t="s">
        <v>6</v>
      </c>
      <c r="B1498" s="1" t="s">
        <v>566</v>
      </c>
      <c r="C1498" s="1" t="s">
        <v>587</v>
      </c>
      <c r="D1498" s="1" t="s">
        <v>383</v>
      </c>
      <c r="E1498" s="1" t="s">
        <v>8</v>
      </c>
      <c r="F1498" s="1" t="s">
        <v>384</v>
      </c>
      <c r="G1498" s="4">
        <v>3000</v>
      </c>
      <c r="H1498" s="4">
        <v>0</v>
      </c>
      <c r="I1498" s="4">
        <v>3000</v>
      </c>
      <c r="J1498" s="4">
        <v>170.49</v>
      </c>
      <c r="K1498" s="4">
        <v>2495.9299999999998</v>
      </c>
      <c r="L1498" s="4">
        <v>2205.0100000000002</v>
      </c>
      <c r="M1498" s="4">
        <v>2523.2600000000002</v>
      </c>
      <c r="N1498" s="24">
        <f>IF(AND(B1498="60",C1498="32"),(J1498/'FD Date'!$B$4*'FD Date'!$B$6+K1498),(J1498/Date!$B$4*Date!$B$6+K1498))</f>
        <v>3348.38</v>
      </c>
      <c r="O1498" s="24">
        <f t="shared" si="135"/>
        <v>340.98</v>
      </c>
      <c r="P1498" s="24">
        <f>K1498/Date!$B$2*Date!$B$3+K1498</f>
        <v>3743.8949999999995</v>
      </c>
      <c r="Q1498" s="24">
        <f>J1498*Date!$B$3+K1498</f>
        <v>3177.89</v>
      </c>
      <c r="R1498" s="24">
        <f t="shared" si="136"/>
        <v>2856.1686032262892</v>
      </c>
      <c r="S1498" s="24">
        <f>J1498/2*Date!$B$7+K1498</f>
        <v>3177.89</v>
      </c>
      <c r="T1498" s="24">
        <f t="shared" si="137"/>
        <v>3000</v>
      </c>
      <c r="U1498" s="24">
        <f t="shared" si="138"/>
        <v>2495.9299999999998</v>
      </c>
      <c r="V1498" s="4">
        <v>0</v>
      </c>
      <c r="W1498" s="4"/>
      <c r="X1498" s="28" t="str">
        <f t="shared" si="139"/>
        <v>CHOOSE FORMULA</v>
      </c>
      <c r="Y1498" s="4"/>
      <c r="Z1498" s="4">
        <v>1660</v>
      </c>
    </row>
    <row r="1499" spans="1:26">
      <c r="A1499" s="1" t="s">
        <v>6</v>
      </c>
      <c r="B1499" s="1" t="s">
        <v>566</v>
      </c>
      <c r="C1499" s="1" t="s">
        <v>587</v>
      </c>
      <c r="D1499" s="1" t="s">
        <v>313</v>
      </c>
      <c r="E1499" s="1" t="s">
        <v>8</v>
      </c>
      <c r="F1499" s="1" t="s">
        <v>314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  <c r="N1499" s="24">
        <f>IF(AND(B1499="60",C1499="32"),(J1499/'FD Date'!$B$4*'FD Date'!$B$6+K1499),(J1499/Date!$B$4*Date!$B$6+K1499))</f>
        <v>0</v>
      </c>
      <c r="O1499" s="24">
        <f t="shared" si="135"/>
        <v>0</v>
      </c>
      <c r="P1499" s="24">
        <f>K1499/Date!$B$2*Date!$B$3+K1499</f>
        <v>0</v>
      </c>
      <c r="Q1499" s="24">
        <f>J1499*Date!$B$3+K1499</f>
        <v>0</v>
      </c>
      <c r="R1499" s="24">
        <f t="shared" si="136"/>
        <v>0</v>
      </c>
      <c r="S1499" s="24">
        <f>J1499/2*Date!$B$7+K1499</f>
        <v>0</v>
      </c>
      <c r="T1499" s="24">
        <f t="shared" si="137"/>
        <v>0</v>
      </c>
      <c r="U1499" s="24">
        <f t="shared" si="138"/>
        <v>0</v>
      </c>
      <c r="V1499" s="4">
        <v>0</v>
      </c>
      <c r="W1499" s="4"/>
      <c r="X1499" s="28" t="str">
        <f t="shared" si="139"/>
        <v>CHOOSE FORMULA</v>
      </c>
      <c r="Y1499" s="4"/>
      <c r="Z1499" s="4">
        <v>0</v>
      </c>
    </row>
    <row r="1500" spans="1:26">
      <c r="A1500" s="1" t="s">
        <v>6</v>
      </c>
      <c r="B1500" s="1" t="s">
        <v>566</v>
      </c>
      <c r="C1500" s="1" t="s">
        <v>587</v>
      </c>
      <c r="D1500" s="1" t="s">
        <v>410</v>
      </c>
      <c r="E1500" s="1" t="s">
        <v>8</v>
      </c>
      <c r="F1500" s="1" t="s">
        <v>411</v>
      </c>
      <c r="G1500" s="4">
        <v>0</v>
      </c>
      <c r="H1500" s="4">
        <v>0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  <c r="N1500" s="24">
        <f>IF(AND(B1500="60",C1500="32"),(J1500/'FD Date'!$B$4*'FD Date'!$B$6+K1500),(J1500/Date!$B$4*Date!$B$6+K1500))</f>
        <v>0</v>
      </c>
      <c r="O1500" s="24">
        <f t="shared" si="135"/>
        <v>0</v>
      </c>
      <c r="P1500" s="24">
        <f>K1500/Date!$B$2*Date!$B$3+K1500</f>
        <v>0</v>
      </c>
      <c r="Q1500" s="24">
        <f>J1500*Date!$B$3+K1500</f>
        <v>0</v>
      </c>
      <c r="R1500" s="24">
        <f t="shared" si="136"/>
        <v>0</v>
      </c>
      <c r="S1500" s="24">
        <f>J1500/2*Date!$B$7+K1500</f>
        <v>0</v>
      </c>
      <c r="T1500" s="24">
        <f t="shared" si="137"/>
        <v>0</v>
      </c>
      <c r="U1500" s="24">
        <f t="shared" si="138"/>
        <v>0</v>
      </c>
      <c r="V1500" s="4">
        <v>0</v>
      </c>
      <c r="W1500" s="4"/>
      <c r="X1500" s="28" t="str">
        <f t="shared" si="139"/>
        <v>CHOOSE FORMULA</v>
      </c>
      <c r="Y1500" s="4"/>
      <c r="Z1500" s="4">
        <v>0</v>
      </c>
    </row>
    <row r="1501" spans="1:26">
      <c r="A1501" s="1" t="s">
        <v>6</v>
      </c>
      <c r="B1501" s="1" t="s">
        <v>566</v>
      </c>
      <c r="C1501" s="1" t="s">
        <v>587</v>
      </c>
      <c r="D1501" s="1" t="s">
        <v>385</v>
      </c>
      <c r="E1501" s="1" t="s">
        <v>8</v>
      </c>
      <c r="F1501" s="1" t="s">
        <v>386</v>
      </c>
      <c r="G1501" s="4">
        <v>50000</v>
      </c>
      <c r="H1501" s="4">
        <v>0</v>
      </c>
      <c r="I1501" s="4">
        <v>50000</v>
      </c>
      <c r="J1501" s="4">
        <v>4160</v>
      </c>
      <c r="K1501" s="4">
        <v>33360</v>
      </c>
      <c r="L1501" s="4">
        <v>33360</v>
      </c>
      <c r="M1501" s="4">
        <v>50000</v>
      </c>
      <c r="N1501" s="24">
        <f>IF(AND(B1501="60",C1501="32"),(J1501/'FD Date'!$B$4*'FD Date'!$B$6+K1501),(J1501/Date!$B$4*Date!$B$6+K1501))</f>
        <v>54160</v>
      </c>
      <c r="O1501" s="24">
        <f t="shared" si="135"/>
        <v>8320</v>
      </c>
      <c r="P1501" s="24">
        <f>K1501/Date!$B$2*Date!$B$3+K1501</f>
        <v>50040</v>
      </c>
      <c r="Q1501" s="24">
        <f>J1501*Date!$B$3+K1501</f>
        <v>50000</v>
      </c>
      <c r="R1501" s="24">
        <f t="shared" si="136"/>
        <v>50000</v>
      </c>
      <c r="S1501" s="24">
        <f>J1501/2*Date!$B$7+K1501</f>
        <v>50000</v>
      </c>
      <c r="T1501" s="24">
        <f t="shared" si="137"/>
        <v>50000</v>
      </c>
      <c r="U1501" s="24">
        <f t="shared" si="138"/>
        <v>33360</v>
      </c>
      <c r="V1501" s="4">
        <v>0</v>
      </c>
      <c r="W1501" s="4"/>
      <c r="X1501" s="28" t="str">
        <f t="shared" si="139"/>
        <v>CHOOSE FORMULA</v>
      </c>
      <c r="Y1501" s="4"/>
      <c r="Z1501" s="4">
        <v>50000</v>
      </c>
    </row>
    <row r="1502" spans="1:26">
      <c r="A1502" s="1" t="s">
        <v>6</v>
      </c>
      <c r="B1502" s="1" t="s">
        <v>566</v>
      </c>
      <c r="C1502" s="1" t="s">
        <v>587</v>
      </c>
      <c r="D1502" s="1" t="s">
        <v>448</v>
      </c>
      <c r="E1502" s="1" t="s">
        <v>8</v>
      </c>
      <c r="F1502" s="1" t="s">
        <v>449</v>
      </c>
      <c r="G1502" s="4">
        <v>0</v>
      </c>
      <c r="H1502" s="4">
        <v>0</v>
      </c>
      <c r="I1502" s="4">
        <v>0</v>
      </c>
      <c r="J1502" s="4">
        <v>0</v>
      </c>
      <c r="K1502" s="4">
        <v>120.73</v>
      </c>
      <c r="L1502" s="4">
        <v>0</v>
      </c>
      <c r="M1502" s="4">
        <v>0</v>
      </c>
      <c r="N1502" s="24">
        <f>IF(AND(B1502="60",C1502="32"),(J1502/'FD Date'!$B$4*'FD Date'!$B$6+K1502),(J1502/Date!$B$4*Date!$B$6+K1502))</f>
        <v>120.73</v>
      </c>
      <c r="O1502" s="24">
        <f t="shared" si="135"/>
        <v>0</v>
      </c>
      <c r="P1502" s="24">
        <f>K1502/Date!$B$2*Date!$B$3+K1502</f>
        <v>181.095</v>
      </c>
      <c r="Q1502" s="24">
        <f>J1502*Date!$B$3+K1502</f>
        <v>120.73</v>
      </c>
      <c r="R1502" s="24">
        <f t="shared" si="136"/>
        <v>0</v>
      </c>
      <c r="S1502" s="24">
        <f>J1502/2*Date!$B$7+K1502</f>
        <v>120.73</v>
      </c>
      <c r="T1502" s="24">
        <f t="shared" si="137"/>
        <v>0</v>
      </c>
      <c r="U1502" s="24">
        <f t="shared" si="138"/>
        <v>120.73</v>
      </c>
      <c r="V1502" s="4">
        <v>0</v>
      </c>
      <c r="W1502" s="4"/>
      <c r="X1502" s="28" t="str">
        <f t="shared" si="139"/>
        <v>CHOOSE FORMULA</v>
      </c>
      <c r="Y1502" s="4"/>
      <c r="Z1502" s="4">
        <v>0</v>
      </c>
    </row>
    <row r="1503" spans="1:26">
      <c r="A1503" s="1" t="s">
        <v>6</v>
      </c>
      <c r="B1503" s="1" t="s">
        <v>566</v>
      </c>
      <c r="C1503" s="1" t="s">
        <v>587</v>
      </c>
      <c r="D1503" s="1" t="s">
        <v>422</v>
      </c>
      <c r="E1503" s="1" t="s">
        <v>8</v>
      </c>
      <c r="F1503" s="1" t="s">
        <v>423</v>
      </c>
      <c r="G1503" s="4">
        <v>90050</v>
      </c>
      <c r="H1503" s="4">
        <v>0</v>
      </c>
      <c r="I1503" s="4">
        <v>90050</v>
      </c>
      <c r="J1503" s="4">
        <v>0</v>
      </c>
      <c r="K1503" s="4">
        <v>69550.350000000006</v>
      </c>
      <c r="L1503" s="4">
        <v>0</v>
      </c>
      <c r="M1503" s="4">
        <v>0</v>
      </c>
      <c r="N1503" s="24">
        <f>IF(AND(B1503="60",C1503="32"),(J1503/'FD Date'!$B$4*'FD Date'!$B$6+K1503),(J1503/Date!$B$4*Date!$B$6+K1503))</f>
        <v>69550.350000000006</v>
      </c>
      <c r="O1503" s="24">
        <f t="shared" si="135"/>
        <v>0</v>
      </c>
      <c r="P1503" s="24">
        <f>K1503/Date!$B$2*Date!$B$3+K1503</f>
        <v>104325.52500000001</v>
      </c>
      <c r="Q1503" s="24">
        <f>J1503*Date!$B$3+K1503</f>
        <v>69550.350000000006</v>
      </c>
      <c r="R1503" s="24">
        <f t="shared" si="136"/>
        <v>0</v>
      </c>
      <c r="S1503" s="24">
        <f>J1503/2*Date!$B$7+K1503</f>
        <v>69550.350000000006</v>
      </c>
      <c r="T1503" s="24">
        <f t="shared" si="137"/>
        <v>90050</v>
      </c>
      <c r="U1503" s="24">
        <f t="shared" si="138"/>
        <v>69550.350000000006</v>
      </c>
      <c r="V1503" s="4">
        <v>0</v>
      </c>
      <c r="W1503" s="4"/>
      <c r="X1503" s="28" t="str">
        <f t="shared" si="139"/>
        <v>CHOOSE FORMULA</v>
      </c>
      <c r="Y1503" s="4"/>
      <c r="Z1503" s="4">
        <v>90050</v>
      </c>
    </row>
    <row r="1504" spans="1:26">
      <c r="A1504" s="1" t="s">
        <v>6</v>
      </c>
      <c r="B1504" s="1" t="s">
        <v>566</v>
      </c>
      <c r="C1504" s="1" t="s">
        <v>587</v>
      </c>
      <c r="D1504" s="1" t="s">
        <v>475</v>
      </c>
      <c r="E1504" s="1" t="s">
        <v>8</v>
      </c>
      <c r="F1504" s="1" t="s">
        <v>476</v>
      </c>
      <c r="G1504" s="4">
        <v>0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  <c r="N1504" s="24">
        <f>IF(AND(B1504="60",C1504="32"),(J1504/'FD Date'!$B$4*'FD Date'!$B$6+K1504),(J1504/Date!$B$4*Date!$B$6+K1504))</f>
        <v>0</v>
      </c>
      <c r="O1504" s="24">
        <f t="shared" si="135"/>
        <v>0</v>
      </c>
      <c r="P1504" s="24">
        <f>K1504/Date!$B$2*Date!$B$3+K1504</f>
        <v>0</v>
      </c>
      <c r="Q1504" s="24">
        <f>J1504*Date!$B$3+K1504</f>
        <v>0</v>
      </c>
      <c r="R1504" s="24">
        <f t="shared" si="136"/>
        <v>0</v>
      </c>
      <c r="S1504" s="24">
        <f>J1504/2*Date!$B$7+K1504</f>
        <v>0</v>
      </c>
      <c r="T1504" s="24">
        <f t="shared" si="137"/>
        <v>0</v>
      </c>
      <c r="U1504" s="24">
        <f t="shared" si="138"/>
        <v>0</v>
      </c>
      <c r="V1504" s="4">
        <v>0</v>
      </c>
      <c r="W1504" s="4"/>
      <c r="X1504" s="28" t="str">
        <f t="shared" si="139"/>
        <v>CHOOSE FORMULA</v>
      </c>
      <c r="Y1504" s="4"/>
      <c r="Z1504" s="4">
        <v>0</v>
      </c>
    </row>
    <row r="1505" spans="1:26">
      <c r="A1505" s="1" t="s">
        <v>6</v>
      </c>
      <c r="B1505" s="1" t="s">
        <v>566</v>
      </c>
      <c r="C1505" s="1" t="s">
        <v>598</v>
      </c>
      <c r="D1505" s="1" t="s">
        <v>315</v>
      </c>
      <c r="E1505" s="1" t="s">
        <v>13</v>
      </c>
      <c r="F1505" s="1" t="s">
        <v>316</v>
      </c>
      <c r="G1505" s="4">
        <v>0</v>
      </c>
      <c r="H1505" s="4">
        <v>0</v>
      </c>
      <c r="I1505" s="4">
        <v>0</v>
      </c>
      <c r="J1505" s="4">
        <v>0</v>
      </c>
      <c r="K1505" s="4">
        <v>1920.41</v>
      </c>
      <c r="L1505" s="4">
        <v>15953.63</v>
      </c>
      <c r="M1505" s="4">
        <v>15953.63</v>
      </c>
      <c r="N1505" s="24">
        <f>IF(AND(B1505="60",C1505="32"),(J1505/'FD Date'!$B$4*'FD Date'!$B$6+K1505),(J1505/Date!$B$4*Date!$B$6+K1505))</f>
        <v>1920.41</v>
      </c>
      <c r="O1505" s="24">
        <f t="shared" si="135"/>
        <v>0</v>
      </c>
      <c r="P1505" s="24">
        <f>K1505/Date!$B$2*Date!$B$3+K1505</f>
        <v>2880.6150000000002</v>
      </c>
      <c r="Q1505" s="24">
        <f>J1505*Date!$B$3+K1505</f>
        <v>1920.41</v>
      </c>
      <c r="R1505" s="24">
        <f t="shared" si="136"/>
        <v>1920.41</v>
      </c>
      <c r="S1505" s="24">
        <f>J1505/2*Date!$B$7+K1505</f>
        <v>1920.41</v>
      </c>
      <c r="T1505" s="24">
        <f t="shared" si="137"/>
        <v>0</v>
      </c>
      <c r="U1505" s="24">
        <f t="shared" si="138"/>
        <v>1920.41</v>
      </c>
      <c r="V1505" s="4">
        <v>0</v>
      </c>
      <c r="W1505" s="4"/>
      <c r="X1505" s="28" t="str">
        <f t="shared" si="139"/>
        <v>CHOOSE FORMULA</v>
      </c>
      <c r="Y1505" s="4"/>
      <c r="Z1505" s="4">
        <v>1920</v>
      </c>
    </row>
    <row r="1506" spans="1:26">
      <c r="A1506" s="1" t="s">
        <v>6</v>
      </c>
      <c r="B1506" s="1" t="s">
        <v>566</v>
      </c>
      <c r="C1506" s="1" t="s">
        <v>598</v>
      </c>
      <c r="D1506" s="1" t="s">
        <v>318</v>
      </c>
      <c r="E1506" s="1" t="s">
        <v>8</v>
      </c>
      <c r="F1506" s="1" t="s">
        <v>319</v>
      </c>
      <c r="G1506" s="4">
        <v>506047</v>
      </c>
      <c r="H1506" s="4">
        <v>0</v>
      </c>
      <c r="I1506" s="4">
        <v>506047</v>
      </c>
      <c r="J1506" s="4">
        <v>19759.48</v>
      </c>
      <c r="K1506" s="4">
        <v>141536.9</v>
      </c>
      <c r="L1506" s="4">
        <v>156226.51</v>
      </c>
      <c r="M1506" s="4">
        <v>258315.13</v>
      </c>
      <c r="N1506" s="24">
        <f>IF(AND(B1506="60",C1506="32"),(J1506/'FD Date'!$B$4*'FD Date'!$B$6+K1506),(J1506/Date!$B$4*Date!$B$6+K1506))</f>
        <v>240334.3</v>
      </c>
      <c r="O1506" s="24">
        <f t="shared" si="135"/>
        <v>39518.959999999999</v>
      </c>
      <c r="P1506" s="24">
        <f>K1506/Date!$B$2*Date!$B$3+K1506</f>
        <v>212305.34999999998</v>
      </c>
      <c r="Q1506" s="24">
        <f>J1506*Date!$B$3+K1506</f>
        <v>220574.82</v>
      </c>
      <c r="R1506" s="24">
        <f t="shared" si="136"/>
        <v>234026.36801716304</v>
      </c>
      <c r="S1506" s="24">
        <f>J1506/2*Date!$B$7+K1506</f>
        <v>220574.82</v>
      </c>
      <c r="T1506" s="24">
        <f t="shared" si="137"/>
        <v>506047</v>
      </c>
      <c r="U1506" s="24">
        <f t="shared" si="138"/>
        <v>141536.9</v>
      </c>
      <c r="V1506" s="4">
        <v>0</v>
      </c>
      <c r="W1506" s="4"/>
      <c r="X1506" s="28" t="str">
        <f t="shared" si="139"/>
        <v>CHOOSE FORMULA</v>
      </c>
      <c r="Y1506" s="4"/>
      <c r="Z1506" s="4">
        <v>220379</v>
      </c>
    </row>
    <row r="1507" spans="1:26">
      <c r="A1507" s="1" t="s">
        <v>6</v>
      </c>
      <c r="B1507" s="1" t="s">
        <v>566</v>
      </c>
      <c r="C1507" s="1" t="s">
        <v>598</v>
      </c>
      <c r="D1507" s="1" t="s">
        <v>318</v>
      </c>
      <c r="E1507" s="1" t="s">
        <v>80</v>
      </c>
      <c r="F1507" s="1" t="s">
        <v>322</v>
      </c>
      <c r="G1507" s="4">
        <v>1350</v>
      </c>
      <c r="H1507" s="4">
        <v>0</v>
      </c>
      <c r="I1507" s="4">
        <v>1350</v>
      </c>
      <c r="J1507" s="4">
        <v>103.86</v>
      </c>
      <c r="K1507" s="4">
        <v>830.88</v>
      </c>
      <c r="L1507" s="4">
        <v>0</v>
      </c>
      <c r="M1507" s="4">
        <v>0</v>
      </c>
      <c r="N1507" s="24">
        <f>IF(AND(B1507="60",C1507="32"),(J1507/'FD Date'!$B$4*'FD Date'!$B$6+K1507),(J1507/Date!$B$4*Date!$B$6+K1507))</f>
        <v>1350.1799999999998</v>
      </c>
      <c r="O1507" s="24">
        <f t="shared" si="135"/>
        <v>207.72</v>
      </c>
      <c r="P1507" s="24">
        <f>K1507/Date!$B$2*Date!$B$3+K1507</f>
        <v>1246.32</v>
      </c>
      <c r="Q1507" s="24">
        <f>J1507*Date!$B$3+K1507</f>
        <v>1246.32</v>
      </c>
      <c r="R1507" s="24">
        <f t="shared" si="136"/>
        <v>0</v>
      </c>
      <c r="S1507" s="24">
        <f>J1507/2*Date!$B$7+K1507</f>
        <v>1246.32</v>
      </c>
      <c r="T1507" s="24">
        <f t="shared" si="137"/>
        <v>1350</v>
      </c>
      <c r="U1507" s="24">
        <f t="shared" si="138"/>
        <v>830.88</v>
      </c>
      <c r="V1507" s="4">
        <v>0</v>
      </c>
      <c r="W1507" s="4"/>
      <c r="X1507" s="28" t="str">
        <f t="shared" si="139"/>
        <v>CHOOSE FORMULA</v>
      </c>
      <c r="Y1507" s="4"/>
      <c r="Z1507" s="4">
        <v>1350</v>
      </c>
    </row>
    <row r="1508" spans="1:26">
      <c r="A1508" s="1" t="s">
        <v>6</v>
      </c>
      <c r="B1508" s="1" t="s">
        <v>566</v>
      </c>
      <c r="C1508" s="1" t="s">
        <v>598</v>
      </c>
      <c r="D1508" s="1" t="s">
        <v>318</v>
      </c>
      <c r="E1508" s="1" t="s">
        <v>323</v>
      </c>
      <c r="F1508" s="1" t="s">
        <v>324</v>
      </c>
      <c r="G1508" s="4">
        <v>0</v>
      </c>
      <c r="H1508" s="4">
        <v>0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  <c r="N1508" s="24">
        <f>IF(AND(B1508="60",C1508="32"),(J1508/'FD Date'!$B$4*'FD Date'!$B$6+K1508),(J1508/Date!$B$4*Date!$B$6+K1508))</f>
        <v>0</v>
      </c>
      <c r="O1508" s="24">
        <f t="shared" si="135"/>
        <v>0</v>
      </c>
      <c r="P1508" s="24">
        <f>K1508/Date!$B$2*Date!$B$3+K1508</f>
        <v>0</v>
      </c>
      <c r="Q1508" s="24">
        <f>J1508*Date!$B$3+K1508</f>
        <v>0</v>
      </c>
      <c r="R1508" s="24">
        <f t="shared" si="136"/>
        <v>0</v>
      </c>
      <c r="S1508" s="24">
        <f>J1508/2*Date!$B$7+K1508</f>
        <v>0</v>
      </c>
      <c r="T1508" s="24">
        <f t="shared" si="137"/>
        <v>0</v>
      </c>
      <c r="U1508" s="24">
        <f t="shared" si="138"/>
        <v>0</v>
      </c>
      <c r="V1508" s="4">
        <v>0</v>
      </c>
      <c r="W1508" s="4"/>
      <c r="X1508" s="28" t="str">
        <f t="shared" si="139"/>
        <v>CHOOSE FORMULA</v>
      </c>
      <c r="Y1508" s="4"/>
      <c r="Z1508" s="4">
        <v>0</v>
      </c>
    </row>
    <row r="1509" spans="1:26">
      <c r="A1509" s="1" t="s">
        <v>6</v>
      </c>
      <c r="B1509" s="1" t="s">
        <v>566</v>
      </c>
      <c r="C1509" s="1" t="s">
        <v>598</v>
      </c>
      <c r="D1509" s="1" t="s">
        <v>318</v>
      </c>
      <c r="E1509" s="1" t="s">
        <v>325</v>
      </c>
      <c r="F1509" s="1" t="s">
        <v>326</v>
      </c>
      <c r="G1509" s="4">
        <v>0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  <c r="N1509" s="24">
        <f>IF(AND(B1509="60",C1509="32"),(J1509/'FD Date'!$B$4*'FD Date'!$B$6+K1509),(J1509/Date!$B$4*Date!$B$6+K1509))</f>
        <v>0</v>
      </c>
      <c r="O1509" s="24">
        <f t="shared" si="135"/>
        <v>0</v>
      </c>
      <c r="P1509" s="24">
        <f>K1509/Date!$B$2*Date!$B$3+K1509</f>
        <v>0</v>
      </c>
      <c r="Q1509" s="24">
        <f>J1509*Date!$B$3+K1509</f>
        <v>0</v>
      </c>
      <c r="R1509" s="24">
        <f t="shared" si="136"/>
        <v>0</v>
      </c>
      <c r="S1509" s="24">
        <f>J1509/2*Date!$B$7+K1509</f>
        <v>0</v>
      </c>
      <c r="T1509" s="24">
        <f t="shared" si="137"/>
        <v>0</v>
      </c>
      <c r="U1509" s="24">
        <f t="shared" si="138"/>
        <v>0</v>
      </c>
      <c r="V1509" s="4">
        <v>0</v>
      </c>
      <c r="W1509" s="4"/>
      <c r="X1509" s="28" t="str">
        <f t="shared" si="139"/>
        <v>CHOOSE FORMULA</v>
      </c>
      <c r="Y1509" s="4"/>
      <c r="Z1509" s="4">
        <v>0</v>
      </c>
    </row>
    <row r="1510" spans="1:26">
      <c r="A1510" s="1" t="s">
        <v>6</v>
      </c>
      <c r="B1510" s="1" t="s">
        <v>566</v>
      </c>
      <c r="C1510" s="1" t="s">
        <v>598</v>
      </c>
      <c r="D1510" s="1" t="s">
        <v>327</v>
      </c>
      <c r="E1510" s="1" t="s">
        <v>8</v>
      </c>
      <c r="F1510" s="1" t="s">
        <v>328</v>
      </c>
      <c r="G1510" s="4">
        <v>2530</v>
      </c>
      <c r="H1510" s="4">
        <v>0</v>
      </c>
      <c r="I1510" s="4">
        <v>2530</v>
      </c>
      <c r="J1510" s="4">
        <v>0</v>
      </c>
      <c r="K1510" s="4">
        <v>0</v>
      </c>
      <c r="L1510" s="4">
        <v>68.33</v>
      </c>
      <c r="M1510" s="4">
        <v>2320.83</v>
      </c>
      <c r="N1510" s="24">
        <f>IF(AND(B1510="60",C1510="32"),(J1510/'FD Date'!$B$4*'FD Date'!$B$6+K1510),(J1510/Date!$B$4*Date!$B$6+K1510))</f>
        <v>0</v>
      </c>
      <c r="O1510" s="24">
        <f t="shared" si="135"/>
        <v>0</v>
      </c>
      <c r="P1510" s="24">
        <f>K1510/Date!$B$2*Date!$B$3+K1510</f>
        <v>0</v>
      </c>
      <c r="Q1510" s="24">
        <f>J1510*Date!$B$3+K1510</f>
        <v>0</v>
      </c>
      <c r="R1510" s="24">
        <f t="shared" si="136"/>
        <v>0</v>
      </c>
      <c r="S1510" s="24">
        <f>J1510/2*Date!$B$7+K1510</f>
        <v>0</v>
      </c>
      <c r="T1510" s="24">
        <f t="shared" si="137"/>
        <v>2530</v>
      </c>
      <c r="U1510" s="24">
        <f t="shared" si="138"/>
        <v>0</v>
      </c>
      <c r="V1510" s="4">
        <v>0</v>
      </c>
      <c r="W1510" s="4"/>
      <c r="X1510" s="28" t="str">
        <f t="shared" si="139"/>
        <v>CHOOSE FORMULA</v>
      </c>
      <c r="Y1510" s="4"/>
      <c r="Z1510" s="4">
        <v>2530</v>
      </c>
    </row>
    <row r="1511" spans="1:26">
      <c r="A1511" s="1" t="s">
        <v>6</v>
      </c>
      <c r="B1511" s="1" t="s">
        <v>566</v>
      </c>
      <c r="C1511" s="1" t="s">
        <v>598</v>
      </c>
      <c r="D1511" s="1" t="s">
        <v>329</v>
      </c>
      <c r="E1511" s="1" t="s">
        <v>8</v>
      </c>
      <c r="F1511" s="1" t="s">
        <v>330</v>
      </c>
      <c r="G1511" s="4">
        <v>9000</v>
      </c>
      <c r="H1511" s="4">
        <v>0</v>
      </c>
      <c r="I1511" s="4">
        <v>9000</v>
      </c>
      <c r="J1511" s="4">
        <v>846.17</v>
      </c>
      <c r="K1511" s="4">
        <v>4927.7</v>
      </c>
      <c r="L1511" s="4">
        <v>2866.05</v>
      </c>
      <c r="M1511" s="4">
        <v>8312.6299999999992</v>
      </c>
      <c r="N1511" s="24">
        <f>IF(AND(B1511="60",C1511="32"),(J1511/'FD Date'!$B$4*'FD Date'!$B$6+K1511),(J1511/Date!$B$4*Date!$B$6+K1511))</f>
        <v>9158.5499999999993</v>
      </c>
      <c r="O1511" s="24">
        <f t="shared" si="135"/>
        <v>1692.34</v>
      </c>
      <c r="P1511" s="24">
        <f>K1511/Date!$B$2*Date!$B$3+K1511</f>
        <v>7391.5499999999993</v>
      </c>
      <c r="Q1511" s="24">
        <f>J1511*Date!$B$3+K1511</f>
        <v>8312.3799999999992</v>
      </c>
      <c r="R1511" s="24">
        <f t="shared" si="136"/>
        <v>14292.195478445943</v>
      </c>
      <c r="S1511" s="24">
        <f>J1511/2*Date!$B$7+K1511</f>
        <v>8312.3799999999992</v>
      </c>
      <c r="T1511" s="24">
        <f t="shared" si="137"/>
        <v>9000</v>
      </c>
      <c r="U1511" s="24">
        <f t="shared" si="138"/>
        <v>4927.7</v>
      </c>
      <c r="V1511" s="4">
        <v>0</v>
      </c>
      <c r="W1511" s="4"/>
      <c r="X1511" s="28" t="str">
        <f t="shared" si="139"/>
        <v>CHOOSE FORMULA</v>
      </c>
      <c r="Y1511" s="4"/>
      <c r="Z1511" s="4">
        <v>6506</v>
      </c>
    </row>
    <row r="1512" spans="1:26">
      <c r="A1512" s="1" t="s">
        <v>6</v>
      </c>
      <c r="B1512" s="1" t="s">
        <v>566</v>
      </c>
      <c r="C1512" s="1" t="s">
        <v>598</v>
      </c>
      <c r="D1512" s="1" t="s">
        <v>331</v>
      </c>
      <c r="E1512" s="1" t="s">
        <v>84</v>
      </c>
      <c r="F1512" s="1" t="s">
        <v>333</v>
      </c>
      <c r="G1512" s="4">
        <v>550</v>
      </c>
      <c r="H1512" s="4">
        <v>0</v>
      </c>
      <c r="I1512" s="4">
        <v>550</v>
      </c>
      <c r="J1512" s="4">
        <v>31.24</v>
      </c>
      <c r="K1512" s="4">
        <v>235.08</v>
      </c>
      <c r="L1512" s="4">
        <v>338.76</v>
      </c>
      <c r="M1512" s="4">
        <v>456.78</v>
      </c>
      <c r="N1512" s="24">
        <f>IF(AND(B1512="60",C1512="32"),(J1512/'FD Date'!$B$4*'FD Date'!$B$6+K1512),(J1512/Date!$B$4*Date!$B$6+K1512))</f>
        <v>391.28</v>
      </c>
      <c r="O1512" s="24">
        <f t="shared" si="135"/>
        <v>62.48</v>
      </c>
      <c r="P1512" s="24">
        <f>K1512/Date!$B$2*Date!$B$3+K1512</f>
        <v>352.62</v>
      </c>
      <c r="Q1512" s="24">
        <f>J1512*Date!$B$3+K1512</f>
        <v>360.04</v>
      </c>
      <c r="R1512" s="24">
        <f t="shared" si="136"/>
        <v>316.97910733262489</v>
      </c>
      <c r="S1512" s="24">
        <f>J1512/2*Date!$B$7+K1512</f>
        <v>360.04</v>
      </c>
      <c r="T1512" s="24">
        <f t="shared" si="137"/>
        <v>550</v>
      </c>
      <c r="U1512" s="24">
        <f t="shared" si="138"/>
        <v>235.08</v>
      </c>
      <c r="V1512" s="4">
        <v>0</v>
      </c>
      <c r="W1512" s="4"/>
      <c r="X1512" s="28" t="str">
        <f t="shared" si="139"/>
        <v>CHOOSE FORMULA</v>
      </c>
      <c r="Y1512" s="4"/>
      <c r="Z1512" s="4">
        <v>360</v>
      </c>
    </row>
    <row r="1513" spans="1:26">
      <c r="A1513" s="1" t="s">
        <v>6</v>
      </c>
      <c r="B1513" s="1" t="s">
        <v>566</v>
      </c>
      <c r="C1513" s="1" t="s">
        <v>598</v>
      </c>
      <c r="D1513" s="1" t="s">
        <v>331</v>
      </c>
      <c r="E1513" s="1" t="s">
        <v>334</v>
      </c>
      <c r="F1513" s="1" t="s">
        <v>335</v>
      </c>
      <c r="G1513" s="4">
        <v>2580</v>
      </c>
      <c r="H1513" s="4">
        <v>0</v>
      </c>
      <c r="I1513" s="4">
        <v>2580</v>
      </c>
      <c r="J1513" s="4">
        <v>124.94</v>
      </c>
      <c r="K1513" s="4">
        <v>940.47</v>
      </c>
      <c r="L1513" s="4">
        <v>1087.8800000000001</v>
      </c>
      <c r="M1513" s="4">
        <v>1474.89</v>
      </c>
      <c r="N1513" s="24">
        <f>IF(AND(B1513="60",C1513="32"),(J1513/'FD Date'!$B$4*'FD Date'!$B$6+K1513),(J1513/Date!$B$4*Date!$B$6+K1513))</f>
        <v>1565.17</v>
      </c>
      <c r="O1513" s="24">
        <f t="shared" si="135"/>
        <v>249.88</v>
      </c>
      <c r="P1513" s="24">
        <f>K1513/Date!$B$2*Date!$B$3+K1513</f>
        <v>1410.7049999999999</v>
      </c>
      <c r="Q1513" s="24">
        <f>J1513*Date!$B$3+K1513</f>
        <v>1440.23</v>
      </c>
      <c r="R1513" s="24">
        <f t="shared" si="136"/>
        <v>1275.0393410118763</v>
      </c>
      <c r="S1513" s="24">
        <f>J1513/2*Date!$B$7+K1513</f>
        <v>1440.23</v>
      </c>
      <c r="T1513" s="24">
        <f t="shared" si="137"/>
        <v>2580</v>
      </c>
      <c r="U1513" s="24">
        <f t="shared" si="138"/>
        <v>940.47</v>
      </c>
      <c r="V1513" s="4">
        <v>0</v>
      </c>
      <c r="W1513" s="4"/>
      <c r="X1513" s="28" t="str">
        <f t="shared" si="139"/>
        <v>CHOOSE FORMULA</v>
      </c>
      <c r="Y1513" s="4"/>
      <c r="Z1513" s="4">
        <v>1440</v>
      </c>
    </row>
    <row r="1514" spans="1:26">
      <c r="A1514" s="1" t="s">
        <v>6</v>
      </c>
      <c r="B1514" s="1" t="s">
        <v>566</v>
      </c>
      <c r="C1514" s="1" t="s">
        <v>598</v>
      </c>
      <c r="D1514" s="1" t="s">
        <v>331</v>
      </c>
      <c r="E1514" s="1" t="s">
        <v>336</v>
      </c>
      <c r="F1514" s="1" t="s">
        <v>337</v>
      </c>
      <c r="G1514" s="4">
        <v>52926</v>
      </c>
      <c r="H1514" s="4">
        <v>0</v>
      </c>
      <c r="I1514" s="4">
        <v>52926</v>
      </c>
      <c r="J1514" s="4">
        <v>3464.82</v>
      </c>
      <c r="K1514" s="4">
        <v>26164.27</v>
      </c>
      <c r="L1514" s="4">
        <v>27608.799999999999</v>
      </c>
      <c r="M1514" s="4">
        <v>40226.04</v>
      </c>
      <c r="N1514" s="24">
        <f>IF(AND(B1514="60",C1514="32"),(J1514/'FD Date'!$B$4*'FD Date'!$B$6+K1514),(J1514/Date!$B$4*Date!$B$6+K1514))</f>
        <v>43488.37</v>
      </c>
      <c r="O1514" s="24">
        <f t="shared" si="135"/>
        <v>6929.64</v>
      </c>
      <c r="P1514" s="24">
        <f>K1514/Date!$B$2*Date!$B$3+K1514</f>
        <v>39246.404999999999</v>
      </c>
      <c r="Q1514" s="24">
        <f>J1514*Date!$B$3+K1514</f>
        <v>40023.550000000003</v>
      </c>
      <c r="R1514" s="24">
        <f t="shared" si="136"/>
        <v>38121.358827286953</v>
      </c>
      <c r="S1514" s="24">
        <f>J1514/2*Date!$B$7+K1514</f>
        <v>40023.550000000003</v>
      </c>
      <c r="T1514" s="24">
        <f t="shared" si="137"/>
        <v>52926</v>
      </c>
      <c r="U1514" s="24">
        <f t="shared" si="138"/>
        <v>26164.27</v>
      </c>
      <c r="V1514" s="4">
        <v>0</v>
      </c>
      <c r="W1514" s="4"/>
      <c r="X1514" s="28" t="str">
        <f t="shared" si="139"/>
        <v>CHOOSE FORMULA</v>
      </c>
      <c r="Y1514" s="4"/>
      <c r="Z1514" s="4">
        <v>40024</v>
      </c>
    </row>
    <row r="1515" spans="1:26">
      <c r="A1515" s="1" t="s">
        <v>6</v>
      </c>
      <c r="B1515" s="1" t="s">
        <v>566</v>
      </c>
      <c r="C1515" s="1" t="s">
        <v>598</v>
      </c>
      <c r="D1515" s="1" t="s">
        <v>331</v>
      </c>
      <c r="E1515" s="1" t="s">
        <v>338</v>
      </c>
      <c r="F1515" s="1" t="s">
        <v>339</v>
      </c>
      <c r="G1515" s="4">
        <v>310</v>
      </c>
      <c r="H1515" s="4">
        <v>0</v>
      </c>
      <c r="I1515" s="4">
        <v>310</v>
      </c>
      <c r="J1515" s="4">
        <v>0</v>
      </c>
      <c r="K1515" s="4">
        <v>500</v>
      </c>
      <c r="L1515" s="4">
        <v>4341.07</v>
      </c>
      <c r="M1515" s="4">
        <v>4341.07</v>
      </c>
      <c r="N1515" s="24">
        <f>IF(AND(B1515="60",C1515="32"),(J1515/'FD Date'!$B$4*'FD Date'!$B$6+K1515),(J1515/Date!$B$4*Date!$B$6+K1515))</f>
        <v>500</v>
      </c>
      <c r="O1515" s="24">
        <f t="shared" si="135"/>
        <v>0</v>
      </c>
      <c r="P1515" s="24">
        <f>K1515/Date!$B$2*Date!$B$3+K1515</f>
        <v>750</v>
      </c>
      <c r="Q1515" s="24">
        <f>J1515*Date!$B$3+K1515</f>
        <v>500</v>
      </c>
      <c r="R1515" s="24">
        <f t="shared" si="136"/>
        <v>500</v>
      </c>
      <c r="S1515" s="24">
        <f>J1515/2*Date!$B$7+K1515</f>
        <v>500</v>
      </c>
      <c r="T1515" s="24">
        <f t="shared" si="137"/>
        <v>310</v>
      </c>
      <c r="U1515" s="24">
        <f t="shared" si="138"/>
        <v>500</v>
      </c>
      <c r="V1515" s="4">
        <v>0</v>
      </c>
      <c r="W1515" s="4"/>
      <c r="X1515" s="28" t="str">
        <f t="shared" si="139"/>
        <v>CHOOSE FORMULA</v>
      </c>
      <c r="Y1515" s="4"/>
      <c r="Z1515" s="4">
        <v>500</v>
      </c>
    </row>
    <row r="1516" spans="1:26">
      <c r="A1516" s="1" t="s">
        <v>6</v>
      </c>
      <c r="B1516" s="1" t="s">
        <v>566</v>
      </c>
      <c r="C1516" s="1" t="s">
        <v>598</v>
      </c>
      <c r="D1516" s="1" t="s">
        <v>331</v>
      </c>
      <c r="E1516" s="1" t="s">
        <v>340</v>
      </c>
      <c r="F1516" s="1" t="s">
        <v>341</v>
      </c>
      <c r="G1516" s="4">
        <v>1920</v>
      </c>
      <c r="H1516" s="4">
        <v>0</v>
      </c>
      <c r="I1516" s="4">
        <v>1920</v>
      </c>
      <c r="J1516" s="4">
        <v>63</v>
      </c>
      <c r="K1516" s="4">
        <v>834.68</v>
      </c>
      <c r="L1516" s="4">
        <v>1017.19</v>
      </c>
      <c r="M1516" s="4">
        <v>1442.51</v>
      </c>
      <c r="N1516" s="24">
        <f>IF(AND(B1516="60",C1516="32"),(J1516/'FD Date'!$B$4*'FD Date'!$B$6+K1516),(J1516/Date!$B$4*Date!$B$6+K1516))</f>
        <v>1149.6799999999998</v>
      </c>
      <c r="O1516" s="24">
        <f t="shared" si="135"/>
        <v>126</v>
      </c>
      <c r="P1516" s="24">
        <f>K1516/Date!$B$2*Date!$B$3+K1516</f>
        <v>1252.02</v>
      </c>
      <c r="Q1516" s="24">
        <f>J1516*Date!$B$3+K1516</f>
        <v>1086.6799999999998</v>
      </c>
      <c r="R1516" s="24">
        <f t="shared" si="136"/>
        <v>1183.6866728929697</v>
      </c>
      <c r="S1516" s="24">
        <f>J1516/2*Date!$B$7+K1516</f>
        <v>1086.6799999999998</v>
      </c>
      <c r="T1516" s="24">
        <f t="shared" si="137"/>
        <v>1920</v>
      </c>
      <c r="U1516" s="24">
        <f t="shared" si="138"/>
        <v>834.68</v>
      </c>
      <c r="V1516" s="4">
        <v>0</v>
      </c>
      <c r="W1516" s="4"/>
      <c r="X1516" s="28" t="str">
        <f t="shared" si="139"/>
        <v>CHOOSE FORMULA</v>
      </c>
      <c r="Y1516" s="4"/>
      <c r="Z1516" s="4">
        <v>1717</v>
      </c>
    </row>
    <row r="1517" spans="1:26">
      <c r="A1517" s="1" t="s">
        <v>6</v>
      </c>
      <c r="B1517" s="1" t="s">
        <v>566</v>
      </c>
      <c r="C1517" s="1" t="s">
        <v>598</v>
      </c>
      <c r="D1517" s="1" t="s">
        <v>342</v>
      </c>
      <c r="E1517" s="1" t="s">
        <v>8</v>
      </c>
      <c r="F1517" s="1" t="s">
        <v>343</v>
      </c>
      <c r="G1517" s="4">
        <v>0</v>
      </c>
      <c r="H1517" s="4">
        <v>0</v>
      </c>
      <c r="I1517" s="4">
        <v>0</v>
      </c>
      <c r="J1517" s="4">
        <v>0</v>
      </c>
      <c r="K1517" s="4">
        <v>0</v>
      </c>
      <c r="L1517" s="4">
        <v>-551.75</v>
      </c>
      <c r="M1517" s="4">
        <v>10</v>
      </c>
      <c r="N1517" s="24">
        <f>IF(AND(B1517="60",C1517="32"),(J1517/'FD Date'!$B$4*'FD Date'!$B$6+K1517),(J1517/Date!$B$4*Date!$B$6+K1517))</f>
        <v>0</v>
      </c>
      <c r="O1517" s="24">
        <f t="shared" si="135"/>
        <v>0</v>
      </c>
      <c r="P1517" s="24">
        <f>K1517/Date!$B$2*Date!$B$3+K1517</f>
        <v>0</v>
      </c>
      <c r="Q1517" s="24">
        <f>J1517*Date!$B$3+K1517</f>
        <v>0</v>
      </c>
      <c r="R1517" s="24">
        <f t="shared" si="136"/>
        <v>0</v>
      </c>
      <c r="S1517" s="24">
        <f>J1517/2*Date!$B$7+K1517</f>
        <v>0</v>
      </c>
      <c r="T1517" s="24">
        <f t="shared" si="137"/>
        <v>0</v>
      </c>
      <c r="U1517" s="24">
        <f t="shared" si="138"/>
        <v>0</v>
      </c>
      <c r="V1517" s="4">
        <v>0</v>
      </c>
      <c r="W1517" s="4"/>
      <c r="X1517" s="28" t="str">
        <f t="shared" si="139"/>
        <v>CHOOSE FORMULA</v>
      </c>
      <c r="Y1517" s="4"/>
      <c r="Z1517" s="4">
        <v>0</v>
      </c>
    </row>
    <row r="1518" spans="1:26">
      <c r="A1518" s="1" t="s">
        <v>6</v>
      </c>
      <c r="B1518" s="1" t="s">
        <v>566</v>
      </c>
      <c r="C1518" s="1" t="s">
        <v>598</v>
      </c>
      <c r="D1518" s="1" t="s">
        <v>342</v>
      </c>
      <c r="E1518" s="1" t="s">
        <v>13</v>
      </c>
      <c r="F1518" s="1" t="s">
        <v>344</v>
      </c>
      <c r="G1518" s="4">
        <v>52858</v>
      </c>
      <c r="H1518" s="4">
        <v>0</v>
      </c>
      <c r="I1518" s="4">
        <v>52858</v>
      </c>
      <c r="J1518" s="4">
        <v>3435.73</v>
      </c>
      <c r="K1518" s="4">
        <v>24637.88</v>
      </c>
      <c r="L1518" s="4">
        <v>23658.720000000001</v>
      </c>
      <c r="M1518" s="4">
        <v>35944.1</v>
      </c>
      <c r="N1518" s="24">
        <f>IF(AND(B1518="60",C1518="32"),(J1518/'FD Date'!$B$4*'FD Date'!$B$6+K1518),(J1518/Date!$B$4*Date!$B$6+K1518))</f>
        <v>41816.53</v>
      </c>
      <c r="O1518" s="24">
        <f t="shared" si="135"/>
        <v>6871.46</v>
      </c>
      <c r="P1518" s="24">
        <f>K1518/Date!$B$2*Date!$B$3+K1518</f>
        <v>36956.82</v>
      </c>
      <c r="Q1518" s="24">
        <f>J1518*Date!$B$3+K1518</f>
        <v>38380.800000000003</v>
      </c>
      <c r="R1518" s="24">
        <f t="shared" si="136"/>
        <v>37431.713233344832</v>
      </c>
      <c r="S1518" s="24">
        <f>J1518/2*Date!$B$7+K1518</f>
        <v>38380.800000000003</v>
      </c>
      <c r="T1518" s="24">
        <f t="shared" si="137"/>
        <v>52858</v>
      </c>
      <c r="U1518" s="24">
        <f t="shared" si="138"/>
        <v>24637.88</v>
      </c>
      <c r="V1518" s="4">
        <v>0</v>
      </c>
      <c r="W1518" s="4"/>
      <c r="X1518" s="28" t="str">
        <f t="shared" si="139"/>
        <v>CHOOSE FORMULA</v>
      </c>
      <c r="Y1518" s="4"/>
      <c r="Z1518" s="4">
        <v>39322</v>
      </c>
    </row>
    <row r="1519" spans="1:26">
      <c r="A1519" s="1" t="s">
        <v>6</v>
      </c>
      <c r="B1519" s="1" t="s">
        <v>566</v>
      </c>
      <c r="C1519" s="1" t="s">
        <v>598</v>
      </c>
      <c r="D1519" s="1" t="s">
        <v>345</v>
      </c>
      <c r="E1519" s="1" t="s">
        <v>8</v>
      </c>
      <c r="F1519" s="1" t="s">
        <v>346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467</v>
      </c>
      <c r="N1519" s="24">
        <f>IF(AND(B1519="60",C1519="32"),(J1519/'FD Date'!$B$4*'FD Date'!$B$6+K1519),(J1519/Date!$B$4*Date!$B$6+K1519))</f>
        <v>0</v>
      </c>
      <c r="O1519" s="24">
        <f t="shared" si="135"/>
        <v>0</v>
      </c>
      <c r="P1519" s="24">
        <f>K1519/Date!$B$2*Date!$B$3+K1519</f>
        <v>0</v>
      </c>
      <c r="Q1519" s="24">
        <f>J1519*Date!$B$3+K1519</f>
        <v>0</v>
      </c>
      <c r="R1519" s="24">
        <f t="shared" si="136"/>
        <v>0</v>
      </c>
      <c r="S1519" s="24">
        <f>J1519/2*Date!$B$7+K1519</f>
        <v>0</v>
      </c>
      <c r="T1519" s="24">
        <f t="shared" si="137"/>
        <v>0</v>
      </c>
      <c r="U1519" s="24">
        <f t="shared" si="138"/>
        <v>0</v>
      </c>
      <c r="V1519" s="4">
        <v>0</v>
      </c>
      <c r="W1519" s="4"/>
      <c r="X1519" s="28" t="str">
        <f t="shared" si="139"/>
        <v>CHOOSE FORMULA</v>
      </c>
      <c r="Y1519" s="4"/>
      <c r="Z1519" s="4">
        <v>0</v>
      </c>
    </row>
    <row r="1520" spans="1:26">
      <c r="A1520" s="1" t="s">
        <v>6</v>
      </c>
      <c r="B1520" s="1" t="s">
        <v>566</v>
      </c>
      <c r="C1520" s="1" t="s">
        <v>598</v>
      </c>
      <c r="D1520" s="1" t="s">
        <v>347</v>
      </c>
      <c r="E1520" s="1" t="s">
        <v>8</v>
      </c>
      <c r="F1520" s="1" t="s">
        <v>348</v>
      </c>
      <c r="G1520" s="4">
        <v>6135</v>
      </c>
      <c r="H1520" s="4">
        <v>0</v>
      </c>
      <c r="I1520" s="4">
        <v>6135</v>
      </c>
      <c r="J1520" s="4">
        <v>-3203.51</v>
      </c>
      <c r="K1520" s="4">
        <v>933.81</v>
      </c>
      <c r="L1520" s="4">
        <v>2422.8000000000002</v>
      </c>
      <c r="M1520" s="4">
        <v>2917.67</v>
      </c>
      <c r="N1520" s="24">
        <f>IF(AND(B1520="60",C1520="32"),(J1520/'FD Date'!$B$4*'FD Date'!$B$6+K1520),(J1520/Date!$B$4*Date!$B$6+K1520))</f>
        <v>-15083.740000000002</v>
      </c>
      <c r="O1520" s="24">
        <f t="shared" si="135"/>
        <v>-6407.02</v>
      </c>
      <c r="P1520" s="24">
        <f>K1520/Date!$B$2*Date!$B$3+K1520</f>
        <v>1400.7149999999999</v>
      </c>
      <c r="Q1520" s="24">
        <f>J1520*Date!$B$3+K1520</f>
        <v>-11880.230000000001</v>
      </c>
      <c r="R1520" s="24">
        <f t="shared" si="136"/>
        <v>1124.5457415799899</v>
      </c>
      <c r="S1520" s="24">
        <f>J1520/2*Date!$B$7+K1520</f>
        <v>-11880.230000000001</v>
      </c>
      <c r="T1520" s="24">
        <f t="shared" si="137"/>
        <v>6135</v>
      </c>
      <c r="U1520" s="24">
        <f t="shared" si="138"/>
        <v>933.81</v>
      </c>
      <c r="V1520" s="4">
        <v>0</v>
      </c>
      <c r="W1520" s="4"/>
      <c r="X1520" s="28" t="str">
        <f t="shared" si="139"/>
        <v>CHOOSE FORMULA</v>
      </c>
      <c r="Y1520" s="4"/>
      <c r="Z1520" s="4">
        <v>7585</v>
      </c>
    </row>
    <row r="1521" spans="1:26">
      <c r="A1521" s="1" t="s">
        <v>6</v>
      </c>
      <c r="B1521" s="1" t="s">
        <v>566</v>
      </c>
      <c r="C1521" s="1" t="s">
        <v>598</v>
      </c>
      <c r="D1521" s="1" t="s">
        <v>349</v>
      </c>
      <c r="E1521" s="1" t="s">
        <v>8</v>
      </c>
      <c r="F1521" s="1" t="s">
        <v>350</v>
      </c>
      <c r="G1521" s="4">
        <v>0</v>
      </c>
      <c r="H1521" s="4">
        <v>0</v>
      </c>
      <c r="I1521" s="4">
        <v>0</v>
      </c>
      <c r="J1521" s="4">
        <v>0</v>
      </c>
      <c r="K1521" s="4">
        <v>962.29</v>
      </c>
      <c r="L1521" s="4">
        <v>853.74</v>
      </c>
      <c r="M1521" s="4">
        <v>1565.23</v>
      </c>
      <c r="N1521" s="24">
        <f>IF(AND(B1521="60",C1521="32"),(J1521/'FD Date'!$B$4*'FD Date'!$B$6+K1521),(J1521/Date!$B$4*Date!$B$6+K1521))</f>
        <v>962.29</v>
      </c>
      <c r="O1521" s="24">
        <f t="shared" si="135"/>
        <v>0</v>
      </c>
      <c r="P1521" s="24">
        <f>K1521/Date!$B$2*Date!$B$3+K1521</f>
        <v>1443.4349999999999</v>
      </c>
      <c r="Q1521" s="24">
        <f>J1521*Date!$B$3+K1521</f>
        <v>962.29</v>
      </c>
      <c r="R1521" s="24">
        <f t="shared" si="136"/>
        <v>1764.2434191908544</v>
      </c>
      <c r="S1521" s="24">
        <f>J1521/2*Date!$B$7+K1521</f>
        <v>962.29</v>
      </c>
      <c r="T1521" s="24">
        <f t="shared" si="137"/>
        <v>0</v>
      </c>
      <c r="U1521" s="24">
        <f t="shared" si="138"/>
        <v>962.29</v>
      </c>
      <c r="V1521" s="4">
        <v>0</v>
      </c>
      <c r="W1521" s="4"/>
      <c r="X1521" s="28" t="str">
        <f t="shared" si="139"/>
        <v>CHOOSE FORMULA</v>
      </c>
      <c r="Y1521" s="4"/>
      <c r="Z1521" s="4">
        <v>929</v>
      </c>
    </row>
    <row r="1522" spans="1:26">
      <c r="A1522" s="1" t="s">
        <v>6</v>
      </c>
      <c r="B1522" s="1" t="s">
        <v>566</v>
      </c>
      <c r="C1522" s="1" t="s">
        <v>598</v>
      </c>
      <c r="D1522" s="1" t="s">
        <v>351</v>
      </c>
      <c r="E1522" s="1" t="s">
        <v>8</v>
      </c>
      <c r="F1522" s="1" t="s">
        <v>352</v>
      </c>
      <c r="G1522" s="4">
        <v>7040</v>
      </c>
      <c r="H1522" s="4">
        <v>0</v>
      </c>
      <c r="I1522" s="4">
        <v>7040</v>
      </c>
      <c r="J1522" s="4">
        <v>296</v>
      </c>
      <c r="K1522" s="4">
        <v>2161.87</v>
      </c>
      <c r="L1522" s="4">
        <v>2516.77</v>
      </c>
      <c r="M1522" s="4">
        <v>4019.08</v>
      </c>
      <c r="N1522" s="24">
        <f>IF(AND(B1522="60",C1522="32"),(J1522/'FD Date'!$B$4*'FD Date'!$B$6+K1522),(J1522/Date!$B$4*Date!$B$6+K1522))</f>
        <v>3641.87</v>
      </c>
      <c r="O1522" s="24">
        <f t="shared" si="135"/>
        <v>592</v>
      </c>
      <c r="P1522" s="24">
        <f>K1522/Date!$B$2*Date!$B$3+K1522</f>
        <v>3242.8049999999998</v>
      </c>
      <c r="Q1522" s="24">
        <f>J1522*Date!$B$3+K1522</f>
        <v>3345.87</v>
      </c>
      <c r="R1522" s="24">
        <f t="shared" si="136"/>
        <v>3452.3331411293047</v>
      </c>
      <c r="S1522" s="24">
        <f>J1522/2*Date!$B$7+K1522</f>
        <v>3345.87</v>
      </c>
      <c r="T1522" s="24">
        <f t="shared" si="137"/>
        <v>7040</v>
      </c>
      <c r="U1522" s="24">
        <f t="shared" si="138"/>
        <v>2161.87</v>
      </c>
      <c r="V1522" s="4">
        <v>0</v>
      </c>
      <c r="W1522" s="4"/>
      <c r="X1522" s="28" t="str">
        <f t="shared" si="139"/>
        <v>CHOOSE FORMULA</v>
      </c>
      <c r="Y1522" s="4"/>
      <c r="Z1522" s="4">
        <v>3424</v>
      </c>
    </row>
    <row r="1523" spans="1:26">
      <c r="A1523" s="1" t="s">
        <v>6</v>
      </c>
      <c r="B1523" s="1" t="s">
        <v>566</v>
      </c>
      <c r="C1523" s="1" t="s">
        <v>598</v>
      </c>
      <c r="D1523" s="1" t="s">
        <v>355</v>
      </c>
      <c r="E1523" s="1" t="s">
        <v>8</v>
      </c>
      <c r="F1523" s="1" t="s">
        <v>356</v>
      </c>
      <c r="G1523" s="4">
        <v>515</v>
      </c>
      <c r="H1523" s="4">
        <v>0</v>
      </c>
      <c r="I1523" s="4">
        <v>515</v>
      </c>
      <c r="J1523" s="4">
        <v>37.1</v>
      </c>
      <c r="K1523" s="4">
        <v>279.18</v>
      </c>
      <c r="L1523" s="4">
        <v>392.51</v>
      </c>
      <c r="M1523" s="4">
        <v>532.54</v>
      </c>
      <c r="N1523" s="24">
        <f>IF(AND(B1523="60",C1523="32"),(J1523/'FD Date'!$B$4*'FD Date'!$B$6+K1523),(J1523/Date!$B$4*Date!$B$6+K1523))</f>
        <v>464.68</v>
      </c>
      <c r="O1523" s="24">
        <f t="shared" si="135"/>
        <v>74.2</v>
      </c>
      <c r="P1523" s="24">
        <f>K1523/Date!$B$2*Date!$B$3+K1523</f>
        <v>418.77</v>
      </c>
      <c r="Q1523" s="24">
        <f>J1523*Date!$B$3+K1523</f>
        <v>427.58000000000004</v>
      </c>
      <c r="R1523" s="24">
        <f t="shared" si="136"/>
        <v>378.77892843494431</v>
      </c>
      <c r="S1523" s="24">
        <f>J1523/2*Date!$B$7+K1523</f>
        <v>427.58000000000004</v>
      </c>
      <c r="T1523" s="24">
        <f t="shared" si="137"/>
        <v>515</v>
      </c>
      <c r="U1523" s="24">
        <f t="shared" si="138"/>
        <v>279.18</v>
      </c>
      <c r="V1523" s="4">
        <v>0</v>
      </c>
      <c r="W1523" s="4"/>
      <c r="X1523" s="28" t="str">
        <f t="shared" si="139"/>
        <v>CHOOSE FORMULA</v>
      </c>
      <c r="Y1523" s="4"/>
      <c r="Z1523" s="4">
        <v>428</v>
      </c>
    </row>
    <row r="1524" spans="1:26">
      <c r="A1524" s="1" t="s">
        <v>6</v>
      </c>
      <c r="B1524" s="1" t="s">
        <v>566</v>
      </c>
      <c r="C1524" s="1" t="s">
        <v>598</v>
      </c>
      <c r="D1524" s="1" t="s">
        <v>357</v>
      </c>
      <c r="E1524" s="1" t="s">
        <v>8</v>
      </c>
      <c r="F1524" s="1" t="s">
        <v>358</v>
      </c>
      <c r="G1524" s="4">
        <v>0</v>
      </c>
      <c r="H1524" s="4">
        <v>0</v>
      </c>
      <c r="I1524" s="4">
        <v>0</v>
      </c>
      <c r="J1524" s="4">
        <v>18.95</v>
      </c>
      <c r="K1524" s="4">
        <v>18.95</v>
      </c>
      <c r="L1524" s="4">
        <v>47.9</v>
      </c>
      <c r="M1524" s="4">
        <v>200.55</v>
      </c>
      <c r="N1524" s="24">
        <f>IF(AND(B1524="60",C1524="32"),(J1524/'FD Date'!$B$4*'FD Date'!$B$6+K1524),(J1524/Date!$B$4*Date!$B$6+K1524))</f>
        <v>113.7</v>
      </c>
      <c r="O1524" s="24">
        <f t="shared" si="135"/>
        <v>37.9</v>
      </c>
      <c r="P1524" s="24">
        <f>K1524/Date!$B$2*Date!$B$3+K1524</f>
        <v>28.424999999999997</v>
      </c>
      <c r="Q1524" s="24">
        <f>J1524*Date!$B$3+K1524</f>
        <v>94.75</v>
      </c>
      <c r="R1524" s="24">
        <f t="shared" si="136"/>
        <v>79.34076200417536</v>
      </c>
      <c r="S1524" s="24">
        <f>J1524/2*Date!$B$7+K1524</f>
        <v>94.75</v>
      </c>
      <c r="T1524" s="24">
        <f t="shared" si="137"/>
        <v>0</v>
      </c>
      <c r="U1524" s="24">
        <f t="shared" si="138"/>
        <v>18.95</v>
      </c>
      <c r="V1524" s="4">
        <v>0</v>
      </c>
      <c r="W1524" s="4"/>
      <c r="X1524" s="28" t="str">
        <f t="shared" si="139"/>
        <v>CHOOSE FORMULA</v>
      </c>
      <c r="Y1524" s="4"/>
      <c r="Z1524" s="4">
        <v>0</v>
      </c>
    </row>
    <row r="1525" spans="1:26">
      <c r="A1525" s="1" t="s">
        <v>6</v>
      </c>
      <c r="B1525" s="1" t="s">
        <v>566</v>
      </c>
      <c r="C1525" s="1" t="s">
        <v>598</v>
      </c>
      <c r="D1525" s="1" t="s">
        <v>359</v>
      </c>
      <c r="E1525" s="1" t="s">
        <v>8</v>
      </c>
      <c r="F1525" s="1" t="s">
        <v>360</v>
      </c>
      <c r="G1525" s="4">
        <v>0</v>
      </c>
      <c r="H1525" s="4">
        <v>0</v>
      </c>
      <c r="I1525" s="4">
        <v>0</v>
      </c>
      <c r="J1525" s="4">
        <v>0</v>
      </c>
      <c r="K1525" s="4">
        <v>0</v>
      </c>
      <c r="L1525" s="4">
        <v>1750</v>
      </c>
      <c r="M1525" s="4">
        <v>1750</v>
      </c>
      <c r="N1525" s="24">
        <f>IF(AND(B1525="60",C1525="32"),(J1525/'FD Date'!$B$4*'FD Date'!$B$6+K1525),(J1525/Date!$B$4*Date!$B$6+K1525))</f>
        <v>0</v>
      </c>
      <c r="O1525" s="24">
        <f t="shared" si="135"/>
        <v>0</v>
      </c>
      <c r="P1525" s="24">
        <f>K1525/Date!$B$2*Date!$B$3+K1525</f>
        <v>0</v>
      </c>
      <c r="Q1525" s="24">
        <f>J1525*Date!$B$3+K1525</f>
        <v>0</v>
      </c>
      <c r="R1525" s="24">
        <f t="shared" si="136"/>
        <v>0</v>
      </c>
      <c r="S1525" s="24">
        <f>J1525/2*Date!$B$7+K1525</f>
        <v>0</v>
      </c>
      <c r="T1525" s="24">
        <f t="shared" si="137"/>
        <v>0</v>
      </c>
      <c r="U1525" s="24">
        <f t="shared" si="138"/>
        <v>0</v>
      </c>
      <c r="V1525" s="4">
        <v>0</v>
      </c>
      <c r="W1525" s="4"/>
      <c r="X1525" s="28" t="str">
        <f t="shared" si="139"/>
        <v>CHOOSE FORMULA</v>
      </c>
      <c r="Y1525" s="4"/>
      <c r="Z1525" s="4">
        <v>0</v>
      </c>
    </row>
    <row r="1526" spans="1:26">
      <c r="A1526" s="1" t="s">
        <v>6</v>
      </c>
      <c r="B1526" s="1" t="s">
        <v>566</v>
      </c>
      <c r="C1526" s="1" t="s">
        <v>598</v>
      </c>
      <c r="D1526" s="1" t="s">
        <v>361</v>
      </c>
      <c r="E1526" s="1" t="s">
        <v>8</v>
      </c>
      <c r="F1526" s="1" t="s">
        <v>362</v>
      </c>
      <c r="G1526" s="4">
        <v>0</v>
      </c>
      <c r="H1526" s="4">
        <v>0</v>
      </c>
      <c r="I1526" s="4">
        <v>0</v>
      </c>
      <c r="J1526" s="4">
        <v>19.21</v>
      </c>
      <c r="K1526" s="4">
        <v>76.84</v>
      </c>
      <c r="L1526" s="4">
        <v>91.34</v>
      </c>
      <c r="M1526" s="4">
        <v>109.61</v>
      </c>
      <c r="N1526" s="24">
        <f>IF(AND(B1526="60",C1526="32"),(J1526/'FD Date'!$B$4*'FD Date'!$B$6+K1526),(J1526/Date!$B$4*Date!$B$6+K1526))</f>
        <v>172.89000000000001</v>
      </c>
      <c r="O1526" s="24">
        <f t="shared" si="135"/>
        <v>38.42</v>
      </c>
      <c r="P1526" s="24">
        <f>K1526/Date!$B$2*Date!$B$3+K1526</f>
        <v>115.26</v>
      </c>
      <c r="Q1526" s="24">
        <f>J1526*Date!$B$3+K1526</f>
        <v>153.68</v>
      </c>
      <c r="R1526" s="24">
        <f t="shared" si="136"/>
        <v>92.209682504926647</v>
      </c>
      <c r="S1526" s="24">
        <f>J1526/2*Date!$B$7+K1526</f>
        <v>153.68</v>
      </c>
      <c r="T1526" s="24">
        <f t="shared" si="137"/>
        <v>0</v>
      </c>
      <c r="U1526" s="24">
        <f t="shared" si="138"/>
        <v>76.84</v>
      </c>
      <c r="V1526" s="4">
        <v>0</v>
      </c>
      <c r="W1526" s="4"/>
      <c r="X1526" s="28" t="str">
        <f t="shared" si="139"/>
        <v>CHOOSE FORMULA</v>
      </c>
      <c r="Y1526" s="4"/>
      <c r="Z1526" s="4">
        <v>300</v>
      </c>
    </row>
    <row r="1527" spans="1:26">
      <c r="A1527" s="1" t="s">
        <v>6</v>
      </c>
      <c r="B1527" s="1" t="s">
        <v>566</v>
      </c>
      <c r="C1527" s="1" t="s">
        <v>598</v>
      </c>
      <c r="D1527" s="1" t="s">
        <v>284</v>
      </c>
      <c r="E1527" s="1" t="s">
        <v>8</v>
      </c>
      <c r="F1527" s="1" t="s">
        <v>285</v>
      </c>
      <c r="G1527" s="4">
        <v>4400</v>
      </c>
      <c r="H1527" s="4">
        <v>0</v>
      </c>
      <c r="I1527" s="4">
        <v>4400</v>
      </c>
      <c r="J1527" s="4">
        <v>0</v>
      </c>
      <c r="K1527" s="4">
        <v>610.97</v>
      </c>
      <c r="L1527" s="4">
        <v>367.2</v>
      </c>
      <c r="M1527" s="4">
        <v>1131.48</v>
      </c>
      <c r="N1527" s="24">
        <f>IF(AND(B1527="60",C1527="32"),(J1527/'FD Date'!$B$4*'FD Date'!$B$6+K1527),(J1527/Date!$B$4*Date!$B$6+K1527))</f>
        <v>610.97</v>
      </c>
      <c r="O1527" s="24">
        <f t="shared" si="135"/>
        <v>0</v>
      </c>
      <c r="P1527" s="24">
        <f>K1527/Date!$B$2*Date!$B$3+K1527</f>
        <v>916.45500000000004</v>
      </c>
      <c r="Q1527" s="24">
        <f>J1527*Date!$B$3+K1527</f>
        <v>610.97</v>
      </c>
      <c r="R1527" s="24">
        <f t="shared" si="136"/>
        <v>1882.6261862745098</v>
      </c>
      <c r="S1527" s="24">
        <f>J1527/2*Date!$B$7+K1527</f>
        <v>610.97</v>
      </c>
      <c r="T1527" s="24">
        <f t="shared" si="137"/>
        <v>4400</v>
      </c>
      <c r="U1527" s="24">
        <f t="shared" si="138"/>
        <v>610.97</v>
      </c>
      <c r="V1527" s="4">
        <v>0</v>
      </c>
      <c r="W1527" s="4"/>
      <c r="X1527" s="28" t="str">
        <f t="shared" si="139"/>
        <v>CHOOSE FORMULA</v>
      </c>
      <c r="Y1527" s="4"/>
      <c r="Z1527" s="4">
        <v>3400</v>
      </c>
    </row>
    <row r="1528" spans="1:26">
      <c r="A1528" s="1" t="s">
        <v>6</v>
      </c>
      <c r="B1528" s="1" t="s">
        <v>566</v>
      </c>
      <c r="C1528" s="1" t="s">
        <v>598</v>
      </c>
      <c r="D1528" s="1" t="s">
        <v>286</v>
      </c>
      <c r="E1528" s="1" t="s">
        <v>8</v>
      </c>
      <c r="F1528" s="1" t="s">
        <v>287</v>
      </c>
      <c r="G1528" s="4">
        <v>2500</v>
      </c>
      <c r="H1528" s="4">
        <v>0</v>
      </c>
      <c r="I1528" s="4">
        <v>2500</v>
      </c>
      <c r="J1528" s="4">
        <v>281.70999999999998</v>
      </c>
      <c r="K1528" s="4">
        <v>1699.87</v>
      </c>
      <c r="L1528" s="4">
        <v>2826.21</v>
      </c>
      <c r="M1528" s="4">
        <v>4691.8</v>
      </c>
      <c r="N1528" s="24">
        <f>IF(AND(B1528="60",C1528="32"),(J1528/'FD Date'!$B$4*'FD Date'!$B$6+K1528),(J1528/Date!$B$4*Date!$B$6+K1528))</f>
        <v>3108.42</v>
      </c>
      <c r="O1528" s="24">
        <f t="shared" si="135"/>
        <v>563.41999999999996</v>
      </c>
      <c r="P1528" s="24">
        <f>K1528/Date!$B$2*Date!$B$3+K1528</f>
        <v>2549.8049999999998</v>
      </c>
      <c r="Q1528" s="24">
        <f>J1528*Date!$B$3+K1528</f>
        <v>2826.71</v>
      </c>
      <c r="R1528" s="24">
        <f t="shared" si="136"/>
        <v>2821.9594672724247</v>
      </c>
      <c r="S1528" s="24">
        <f>J1528/2*Date!$B$7+K1528</f>
        <v>2826.71</v>
      </c>
      <c r="T1528" s="24">
        <f t="shared" si="137"/>
        <v>2500</v>
      </c>
      <c r="U1528" s="24">
        <f t="shared" si="138"/>
        <v>1699.87</v>
      </c>
      <c r="V1528" s="4">
        <v>0</v>
      </c>
      <c r="W1528" s="4"/>
      <c r="X1528" s="28" t="str">
        <f t="shared" si="139"/>
        <v>CHOOSE FORMULA</v>
      </c>
      <c r="Y1528" s="4"/>
      <c r="Z1528" s="4">
        <v>4500</v>
      </c>
    </row>
    <row r="1529" spans="1:26">
      <c r="A1529" s="1" t="s">
        <v>6</v>
      </c>
      <c r="B1529" s="1" t="s">
        <v>566</v>
      </c>
      <c r="C1529" s="1" t="s">
        <v>598</v>
      </c>
      <c r="D1529" s="1" t="s">
        <v>363</v>
      </c>
      <c r="E1529" s="1" t="s">
        <v>8</v>
      </c>
      <c r="F1529" s="1" t="s">
        <v>364</v>
      </c>
      <c r="G1529" s="4">
        <v>2880</v>
      </c>
      <c r="H1529" s="4">
        <v>0</v>
      </c>
      <c r="I1529" s="4">
        <v>2880</v>
      </c>
      <c r="J1529" s="4">
        <v>0</v>
      </c>
      <c r="K1529" s="4">
        <v>57.98</v>
      </c>
      <c r="L1529" s="4">
        <v>0</v>
      </c>
      <c r="M1529" s="4">
        <v>2590.19</v>
      </c>
      <c r="N1529" s="24">
        <f>IF(AND(B1529="60",C1529="32"),(J1529/'FD Date'!$B$4*'FD Date'!$B$6+K1529),(J1529/Date!$B$4*Date!$B$6+K1529))</f>
        <v>57.98</v>
      </c>
      <c r="O1529" s="24">
        <f t="shared" si="135"/>
        <v>0</v>
      </c>
      <c r="P1529" s="24">
        <f>K1529/Date!$B$2*Date!$B$3+K1529</f>
        <v>86.97</v>
      </c>
      <c r="Q1529" s="24">
        <f>J1529*Date!$B$3+K1529</f>
        <v>57.98</v>
      </c>
      <c r="R1529" s="24">
        <f t="shared" si="136"/>
        <v>0</v>
      </c>
      <c r="S1529" s="24">
        <f>J1529/2*Date!$B$7+K1529</f>
        <v>57.98</v>
      </c>
      <c r="T1529" s="24">
        <f t="shared" si="137"/>
        <v>2880</v>
      </c>
      <c r="U1529" s="24">
        <f t="shared" si="138"/>
        <v>57.98</v>
      </c>
      <c r="V1529" s="4">
        <v>0</v>
      </c>
      <c r="W1529" s="4"/>
      <c r="X1529" s="28" t="str">
        <f t="shared" si="139"/>
        <v>CHOOSE FORMULA</v>
      </c>
      <c r="Y1529" s="4"/>
      <c r="Z1529" s="4">
        <v>2880</v>
      </c>
    </row>
    <row r="1530" spans="1:26">
      <c r="A1530" s="1" t="s">
        <v>6</v>
      </c>
      <c r="B1530" s="1" t="s">
        <v>566</v>
      </c>
      <c r="C1530" s="1" t="s">
        <v>598</v>
      </c>
      <c r="D1530" s="1" t="s">
        <v>365</v>
      </c>
      <c r="E1530" s="1" t="s">
        <v>8</v>
      </c>
      <c r="F1530" s="1" t="s">
        <v>366</v>
      </c>
      <c r="G1530" s="4">
        <v>800</v>
      </c>
      <c r="H1530" s="4">
        <v>0</v>
      </c>
      <c r="I1530" s="4">
        <v>800</v>
      </c>
      <c r="J1530" s="4">
        <v>0</v>
      </c>
      <c r="K1530" s="4">
        <v>50.21</v>
      </c>
      <c r="L1530" s="4">
        <v>394.79</v>
      </c>
      <c r="M1530" s="4">
        <v>678.64</v>
      </c>
      <c r="N1530" s="24">
        <f>IF(AND(B1530="60",C1530="32"),(J1530/'FD Date'!$B$4*'FD Date'!$B$6+K1530),(J1530/Date!$B$4*Date!$B$6+K1530))</f>
        <v>50.21</v>
      </c>
      <c r="O1530" s="24">
        <f t="shared" si="135"/>
        <v>0</v>
      </c>
      <c r="P1530" s="24">
        <f>K1530/Date!$B$2*Date!$B$3+K1530</f>
        <v>75.314999999999998</v>
      </c>
      <c r="Q1530" s="24">
        <f>J1530*Date!$B$3+K1530</f>
        <v>50.21</v>
      </c>
      <c r="R1530" s="24">
        <f t="shared" si="136"/>
        <v>86.310480002026395</v>
      </c>
      <c r="S1530" s="24">
        <f>J1530/2*Date!$B$7+K1530</f>
        <v>50.21</v>
      </c>
      <c r="T1530" s="24">
        <f t="shared" si="137"/>
        <v>800</v>
      </c>
      <c r="U1530" s="24">
        <f t="shared" si="138"/>
        <v>50.21</v>
      </c>
      <c r="V1530" s="4">
        <v>0</v>
      </c>
      <c r="W1530" s="4"/>
      <c r="X1530" s="28" t="str">
        <f t="shared" si="139"/>
        <v>CHOOSE FORMULA</v>
      </c>
      <c r="Y1530" s="4"/>
      <c r="Z1530" s="4">
        <v>600</v>
      </c>
    </row>
    <row r="1531" spans="1:26">
      <c r="A1531" s="1" t="s">
        <v>6</v>
      </c>
      <c r="B1531" s="1" t="s">
        <v>566</v>
      </c>
      <c r="C1531" s="1" t="s">
        <v>598</v>
      </c>
      <c r="D1531" s="1" t="s">
        <v>367</v>
      </c>
      <c r="E1531" s="1" t="s">
        <v>8</v>
      </c>
      <c r="F1531" s="1" t="s">
        <v>368</v>
      </c>
      <c r="G1531" s="4">
        <v>5200</v>
      </c>
      <c r="H1531" s="4">
        <v>0</v>
      </c>
      <c r="I1531" s="4">
        <v>5200</v>
      </c>
      <c r="J1531" s="4">
        <v>505.13</v>
      </c>
      <c r="K1531" s="4">
        <v>1097.5899999999999</v>
      </c>
      <c r="L1531" s="4">
        <v>2345.44</v>
      </c>
      <c r="M1531" s="4">
        <v>3373.62</v>
      </c>
      <c r="N1531" s="24">
        <f>IF(AND(B1531="60",C1531="32"),(J1531/'FD Date'!$B$4*'FD Date'!$B$6+K1531),(J1531/Date!$B$4*Date!$B$6+K1531))</f>
        <v>3623.24</v>
      </c>
      <c r="O1531" s="24">
        <f t="shared" si="135"/>
        <v>1010.26</v>
      </c>
      <c r="P1531" s="24">
        <f>K1531/Date!$B$2*Date!$B$3+K1531</f>
        <v>1646.3849999999998</v>
      </c>
      <c r="Q1531" s="24">
        <f>J1531*Date!$B$3+K1531</f>
        <v>3118.1099999999997</v>
      </c>
      <c r="R1531" s="24">
        <f t="shared" si="136"/>
        <v>1578.7449586431542</v>
      </c>
      <c r="S1531" s="24">
        <f>J1531/2*Date!$B$7+K1531</f>
        <v>3118.1099999999997</v>
      </c>
      <c r="T1531" s="24">
        <f t="shared" si="137"/>
        <v>5200</v>
      </c>
      <c r="U1531" s="24">
        <f t="shared" si="138"/>
        <v>1097.5899999999999</v>
      </c>
      <c r="V1531" s="4">
        <v>0</v>
      </c>
      <c r="W1531" s="4"/>
      <c r="X1531" s="28" t="str">
        <f t="shared" si="139"/>
        <v>CHOOSE FORMULA</v>
      </c>
      <c r="Y1531" s="4"/>
      <c r="Z1531" s="4">
        <v>5200</v>
      </c>
    </row>
    <row r="1532" spans="1:26">
      <c r="A1532" s="1" t="s">
        <v>6</v>
      </c>
      <c r="B1532" s="1" t="s">
        <v>566</v>
      </c>
      <c r="C1532" s="1" t="s">
        <v>598</v>
      </c>
      <c r="D1532" s="1" t="s">
        <v>470</v>
      </c>
      <c r="E1532" s="1" t="s">
        <v>8</v>
      </c>
      <c r="F1532" s="1" t="s">
        <v>471</v>
      </c>
      <c r="G1532" s="4">
        <v>1100</v>
      </c>
      <c r="H1532" s="4">
        <v>0</v>
      </c>
      <c r="I1532" s="4">
        <v>1100</v>
      </c>
      <c r="J1532" s="4">
        <v>0</v>
      </c>
      <c r="K1532" s="4">
        <v>119.58</v>
      </c>
      <c r="L1532" s="4">
        <v>0</v>
      </c>
      <c r="M1532" s="4">
        <v>39.96</v>
      </c>
      <c r="N1532" s="24">
        <f>IF(AND(B1532="60",C1532="32"),(J1532/'FD Date'!$B$4*'FD Date'!$B$6+K1532),(J1532/Date!$B$4*Date!$B$6+K1532))</f>
        <v>119.58</v>
      </c>
      <c r="O1532" s="24">
        <f t="shared" si="135"/>
        <v>0</v>
      </c>
      <c r="P1532" s="24">
        <f>K1532/Date!$B$2*Date!$B$3+K1532</f>
        <v>179.37</v>
      </c>
      <c r="Q1532" s="24">
        <f>J1532*Date!$B$3+K1532</f>
        <v>119.58</v>
      </c>
      <c r="R1532" s="24">
        <f t="shared" si="136"/>
        <v>0</v>
      </c>
      <c r="S1532" s="24">
        <f>J1532/2*Date!$B$7+K1532</f>
        <v>119.58</v>
      </c>
      <c r="T1532" s="24">
        <f t="shared" si="137"/>
        <v>1100</v>
      </c>
      <c r="U1532" s="24">
        <f t="shared" si="138"/>
        <v>119.58</v>
      </c>
      <c r="V1532" s="4">
        <v>0</v>
      </c>
      <c r="W1532" s="4"/>
      <c r="X1532" s="28" t="str">
        <f t="shared" si="139"/>
        <v>CHOOSE FORMULA</v>
      </c>
      <c r="Y1532" s="4"/>
      <c r="Z1532" s="4">
        <v>3000</v>
      </c>
    </row>
    <row r="1533" spans="1:26">
      <c r="A1533" s="1" t="s">
        <v>6</v>
      </c>
      <c r="B1533" s="1" t="s">
        <v>566</v>
      </c>
      <c r="C1533" s="1" t="s">
        <v>598</v>
      </c>
      <c r="D1533" s="1" t="s">
        <v>288</v>
      </c>
      <c r="E1533" s="1" t="s">
        <v>8</v>
      </c>
      <c r="F1533" s="1" t="s">
        <v>289</v>
      </c>
      <c r="G1533" s="4">
        <v>4200</v>
      </c>
      <c r="H1533" s="4">
        <v>0</v>
      </c>
      <c r="I1533" s="4">
        <v>4200</v>
      </c>
      <c r="J1533" s="4">
        <v>0</v>
      </c>
      <c r="K1533" s="4">
        <v>852.08</v>
      </c>
      <c r="L1533" s="4">
        <v>449.99</v>
      </c>
      <c r="M1533" s="4">
        <v>836.69</v>
      </c>
      <c r="N1533" s="24">
        <f>IF(AND(B1533="60",C1533="32"),(J1533/'FD Date'!$B$4*'FD Date'!$B$6+K1533),(J1533/Date!$B$4*Date!$B$6+K1533))</f>
        <v>852.08</v>
      </c>
      <c r="O1533" s="24">
        <f t="shared" si="135"/>
        <v>0</v>
      </c>
      <c r="P1533" s="24">
        <f>K1533/Date!$B$2*Date!$B$3+K1533</f>
        <v>1278.1200000000001</v>
      </c>
      <c r="Q1533" s="24">
        <f>J1533*Date!$B$3+K1533</f>
        <v>852.08</v>
      </c>
      <c r="R1533" s="24">
        <f t="shared" si="136"/>
        <v>1584.3170186004133</v>
      </c>
      <c r="S1533" s="24">
        <f>J1533/2*Date!$B$7+K1533</f>
        <v>852.08</v>
      </c>
      <c r="T1533" s="24">
        <f t="shared" si="137"/>
        <v>4200</v>
      </c>
      <c r="U1533" s="24">
        <f t="shared" si="138"/>
        <v>852.08</v>
      </c>
      <c r="V1533" s="4">
        <v>0</v>
      </c>
      <c r="W1533" s="4"/>
      <c r="X1533" s="28" t="str">
        <f t="shared" si="139"/>
        <v>CHOOSE FORMULA</v>
      </c>
      <c r="Y1533" s="4"/>
      <c r="Z1533" s="4">
        <v>300</v>
      </c>
    </row>
    <row r="1534" spans="1:26">
      <c r="A1534" s="1" t="s">
        <v>6</v>
      </c>
      <c r="B1534" s="1" t="s">
        <v>566</v>
      </c>
      <c r="C1534" s="1" t="s">
        <v>598</v>
      </c>
      <c r="D1534" s="1" t="s">
        <v>388</v>
      </c>
      <c r="E1534" s="1" t="s">
        <v>8</v>
      </c>
      <c r="F1534" s="1" t="s">
        <v>389</v>
      </c>
      <c r="G1534" s="4">
        <v>500</v>
      </c>
      <c r="H1534" s="4">
        <v>0</v>
      </c>
      <c r="I1534" s="4">
        <v>500</v>
      </c>
      <c r="J1534" s="4">
        <v>0</v>
      </c>
      <c r="K1534" s="4">
        <v>77.599999999999994</v>
      </c>
      <c r="L1534" s="4">
        <v>293.3</v>
      </c>
      <c r="M1534" s="4">
        <v>293.3</v>
      </c>
      <c r="N1534" s="24">
        <f>IF(AND(B1534="60",C1534="32"),(J1534/'FD Date'!$B$4*'FD Date'!$B$6+K1534),(J1534/Date!$B$4*Date!$B$6+K1534))</f>
        <v>77.599999999999994</v>
      </c>
      <c r="O1534" s="24">
        <f t="shared" si="135"/>
        <v>0</v>
      </c>
      <c r="P1534" s="24">
        <f>K1534/Date!$B$2*Date!$B$3+K1534</f>
        <v>116.39999999999999</v>
      </c>
      <c r="Q1534" s="24">
        <f>J1534*Date!$B$3+K1534</f>
        <v>77.599999999999994</v>
      </c>
      <c r="R1534" s="24">
        <f t="shared" si="136"/>
        <v>77.599999999999994</v>
      </c>
      <c r="S1534" s="24">
        <f>J1534/2*Date!$B$7+K1534</f>
        <v>77.599999999999994</v>
      </c>
      <c r="T1534" s="24">
        <f t="shared" si="137"/>
        <v>500</v>
      </c>
      <c r="U1534" s="24">
        <f t="shared" si="138"/>
        <v>77.599999999999994</v>
      </c>
      <c r="V1534" s="4">
        <v>0</v>
      </c>
      <c r="W1534" s="4"/>
      <c r="X1534" s="28" t="str">
        <f t="shared" si="139"/>
        <v>CHOOSE FORMULA</v>
      </c>
      <c r="Y1534" s="4"/>
      <c r="Z1534" s="4">
        <v>300</v>
      </c>
    </row>
    <row r="1535" spans="1:26">
      <c r="A1535" s="1" t="s">
        <v>6</v>
      </c>
      <c r="B1535" s="1" t="s">
        <v>566</v>
      </c>
      <c r="C1535" s="1" t="s">
        <v>598</v>
      </c>
      <c r="D1535" s="1" t="s">
        <v>442</v>
      </c>
      <c r="E1535" s="1" t="s">
        <v>8</v>
      </c>
      <c r="F1535" s="1" t="s">
        <v>443</v>
      </c>
      <c r="G1535" s="4">
        <v>2500</v>
      </c>
      <c r="H1535" s="4">
        <v>0</v>
      </c>
      <c r="I1535" s="4">
        <v>2500</v>
      </c>
      <c r="J1535" s="4">
        <v>153.97</v>
      </c>
      <c r="K1535" s="4">
        <v>678.29</v>
      </c>
      <c r="L1535" s="4">
        <v>0</v>
      </c>
      <c r="M1535" s="4">
        <v>52.88</v>
      </c>
      <c r="N1535" s="24">
        <f>IF(AND(B1535="60",C1535="32"),(J1535/'FD Date'!$B$4*'FD Date'!$B$6+K1535),(J1535/Date!$B$4*Date!$B$6+K1535))</f>
        <v>1448.1399999999999</v>
      </c>
      <c r="O1535" s="24">
        <f t="shared" si="135"/>
        <v>307.94</v>
      </c>
      <c r="P1535" s="24">
        <f>K1535/Date!$B$2*Date!$B$3+K1535</f>
        <v>1017.4349999999999</v>
      </c>
      <c r="Q1535" s="24">
        <f>J1535*Date!$B$3+K1535</f>
        <v>1294.17</v>
      </c>
      <c r="R1535" s="24">
        <f t="shared" si="136"/>
        <v>0</v>
      </c>
      <c r="S1535" s="24">
        <f>J1535/2*Date!$B$7+K1535</f>
        <v>1294.17</v>
      </c>
      <c r="T1535" s="24">
        <f t="shared" si="137"/>
        <v>2500</v>
      </c>
      <c r="U1535" s="24">
        <f t="shared" si="138"/>
        <v>678.29</v>
      </c>
      <c r="V1535" s="4">
        <v>0</v>
      </c>
      <c r="W1535" s="4"/>
      <c r="X1535" s="28" t="str">
        <f t="shared" si="139"/>
        <v>CHOOSE FORMULA</v>
      </c>
      <c r="Y1535" s="4"/>
      <c r="Z1535" s="4">
        <v>2500</v>
      </c>
    </row>
    <row r="1536" spans="1:26">
      <c r="A1536" s="1" t="s">
        <v>6</v>
      </c>
      <c r="B1536" s="1" t="s">
        <v>566</v>
      </c>
      <c r="C1536" s="1" t="s">
        <v>598</v>
      </c>
      <c r="D1536" s="1" t="s">
        <v>599</v>
      </c>
      <c r="E1536" s="1" t="s">
        <v>8</v>
      </c>
      <c r="F1536" s="1" t="s">
        <v>600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  <c r="N1536" s="24">
        <f>IF(AND(B1536="60",C1536="32"),(J1536/'FD Date'!$B$4*'FD Date'!$B$6+K1536),(J1536/Date!$B$4*Date!$B$6+K1536))</f>
        <v>0</v>
      </c>
      <c r="O1536" s="24">
        <f t="shared" si="135"/>
        <v>0</v>
      </c>
      <c r="P1536" s="24">
        <f>K1536/Date!$B$2*Date!$B$3+K1536</f>
        <v>0</v>
      </c>
      <c r="Q1536" s="24">
        <f>J1536*Date!$B$3+K1536</f>
        <v>0</v>
      </c>
      <c r="R1536" s="24">
        <f t="shared" si="136"/>
        <v>0</v>
      </c>
      <c r="S1536" s="24">
        <f>J1536/2*Date!$B$7+K1536</f>
        <v>0</v>
      </c>
      <c r="T1536" s="24">
        <f t="shared" si="137"/>
        <v>0</v>
      </c>
      <c r="U1536" s="24">
        <f t="shared" si="138"/>
        <v>0</v>
      </c>
      <c r="V1536" s="4">
        <v>0</v>
      </c>
      <c r="W1536" s="4"/>
      <c r="X1536" s="28" t="str">
        <f t="shared" si="139"/>
        <v>CHOOSE FORMULA</v>
      </c>
      <c r="Y1536" s="4"/>
      <c r="Z1536" s="4">
        <v>0</v>
      </c>
    </row>
    <row r="1537" spans="1:26">
      <c r="A1537" s="1" t="s">
        <v>6</v>
      </c>
      <c r="B1537" s="1" t="s">
        <v>566</v>
      </c>
      <c r="C1537" s="1" t="s">
        <v>598</v>
      </c>
      <c r="D1537" s="1" t="s">
        <v>431</v>
      </c>
      <c r="E1537" s="1" t="s">
        <v>8</v>
      </c>
      <c r="F1537" s="1" t="s">
        <v>432</v>
      </c>
      <c r="G1537" s="4">
        <v>0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  <c r="N1537" s="24">
        <f>IF(AND(B1537="60",C1537="32"),(J1537/'FD Date'!$B$4*'FD Date'!$B$6+K1537),(J1537/Date!$B$4*Date!$B$6+K1537))</f>
        <v>0</v>
      </c>
      <c r="O1537" s="24">
        <f t="shared" si="135"/>
        <v>0</v>
      </c>
      <c r="P1537" s="24">
        <f>K1537/Date!$B$2*Date!$B$3+K1537</f>
        <v>0</v>
      </c>
      <c r="Q1537" s="24">
        <f>J1537*Date!$B$3+K1537</f>
        <v>0</v>
      </c>
      <c r="R1537" s="24">
        <f t="shared" si="136"/>
        <v>0</v>
      </c>
      <c r="S1537" s="24">
        <f>J1537/2*Date!$B$7+K1537</f>
        <v>0</v>
      </c>
      <c r="T1537" s="24">
        <f t="shared" si="137"/>
        <v>0</v>
      </c>
      <c r="U1537" s="24">
        <f t="shared" si="138"/>
        <v>0</v>
      </c>
      <c r="V1537" s="4">
        <v>0</v>
      </c>
      <c r="W1537" s="4"/>
      <c r="X1537" s="28" t="str">
        <f t="shared" si="139"/>
        <v>CHOOSE FORMULA</v>
      </c>
      <c r="Y1537" s="4"/>
      <c r="Z1537" s="4">
        <v>0</v>
      </c>
    </row>
    <row r="1538" spans="1:26">
      <c r="A1538" s="1" t="s">
        <v>6</v>
      </c>
      <c r="B1538" s="1" t="s">
        <v>566</v>
      </c>
      <c r="C1538" s="1" t="s">
        <v>598</v>
      </c>
      <c r="D1538" s="1" t="s">
        <v>371</v>
      </c>
      <c r="E1538" s="1" t="s">
        <v>8</v>
      </c>
      <c r="F1538" s="1" t="s">
        <v>402</v>
      </c>
      <c r="G1538" s="4">
        <v>7300</v>
      </c>
      <c r="H1538" s="4">
        <v>0</v>
      </c>
      <c r="I1538" s="4">
        <v>7300</v>
      </c>
      <c r="J1538" s="4">
        <v>0</v>
      </c>
      <c r="K1538" s="4">
        <v>1110.92</v>
      </c>
      <c r="L1538" s="4">
        <v>5169</v>
      </c>
      <c r="M1538" s="4">
        <v>20174.43</v>
      </c>
      <c r="N1538" s="24">
        <f>IF(AND(B1538="60",C1538="32"),(J1538/'FD Date'!$B$4*'FD Date'!$B$6+K1538),(J1538/Date!$B$4*Date!$B$6+K1538))</f>
        <v>1110.92</v>
      </c>
      <c r="O1538" s="24">
        <f t="shared" si="135"/>
        <v>0</v>
      </c>
      <c r="P1538" s="24">
        <f>K1538/Date!$B$2*Date!$B$3+K1538</f>
        <v>1666.38</v>
      </c>
      <c r="Q1538" s="24">
        <f>J1538*Date!$B$3+K1538</f>
        <v>1110.92</v>
      </c>
      <c r="R1538" s="24">
        <f t="shared" si="136"/>
        <v>4335.8827192106792</v>
      </c>
      <c r="S1538" s="24">
        <f>J1538/2*Date!$B$7+K1538</f>
        <v>1110.92</v>
      </c>
      <c r="T1538" s="24">
        <f t="shared" si="137"/>
        <v>7300</v>
      </c>
      <c r="U1538" s="24">
        <f t="shared" si="138"/>
        <v>1110.92</v>
      </c>
      <c r="V1538" s="4">
        <v>0</v>
      </c>
      <c r="W1538" s="4"/>
      <c r="X1538" s="28" t="str">
        <f t="shared" si="139"/>
        <v>CHOOSE FORMULA</v>
      </c>
      <c r="Y1538" s="4"/>
      <c r="Z1538" s="4">
        <v>7300</v>
      </c>
    </row>
    <row r="1539" spans="1:26">
      <c r="A1539" s="1" t="s">
        <v>6</v>
      </c>
      <c r="B1539" s="1" t="s">
        <v>566</v>
      </c>
      <c r="C1539" s="1" t="s">
        <v>598</v>
      </c>
      <c r="D1539" s="1" t="s">
        <v>373</v>
      </c>
      <c r="E1539" s="1" t="s">
        <v>8</v>
      </c>
      <c r="F1539" s="1" t="s">
        <v>374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  <c r="N1539" s="24">
        <f>IF(AND(B1539="60",C1539="32"),(J1539/'FD Date'!$B$4*'FD Date'!$B$6+K1539),(J1539/Date!$B$4*Date!$B$6+K1539))</f>
        <v>0</v>
      </c>
      <c r="O1539" s="24">
        <f t="shared" ref="O1539:O1595" si="140">J1539*2</f>
        <v>0</v>
      </c>
      <c r="P1539" s="24">
        <f>K1539/Date!$B$2*Date!$B$3+K1539</f>
        <v>0</v>
      </c>
      <c r="Q1539" s="24">
        <f>J1539*Date!$B$3+K1539</f>
        <v>0</v>
      </c>
      <c r="R1539" s="24">
        <f t="shared" ref="R1539:R1595" si="141">IF(OR(L1539=0,M1539=0),0,K1539/(L1539/M1539))</f>
        <v>0</v>
      </c>
      <c r="S1539" s="24">
        <f>J1539/2*Date!$B$7+K1539</f>
        <v>0</v>
      </c>
      <c r="T1539" s="24">
        <f t="shared" ref="T1539:T1595" si="142">I1539</f>
        <v>0</v>
      </c>
      <c r="U1539" s="24">
        <f t="shared" ref="U1539:U1595" si="143">K1539</f>
        <v>0</v>
      </c>
      <c r="V1539" s="4">
        <v>0</v>
      </c>
      <c r="W1539" s="4"/>
      <c r="X1539" s="28" t="str">
        <f t="shared" ref="X1539:X1595" si="144">IF($W1539=1,($N1539+$V1539),IF($W1539=2,($O1539+$V1539), IF($W1539=3,($P1539+$V1539), IF($W1539=4,($Q1539+$V1539), IF($W1539=5,($R1539+$V1539), IF($W1539=6,($S1539+$V1539), IF($W1539=7,($T1539+$V1539), IF($W1539=8,($U1539+$V1539),"CHOOSE FORMULA"))))))))</f>
        <v>CHOOSE FORMULA</v>
      </c>
      <c r="Y1539" s="4"/>
      <c r="Z1539" s="4">
        <v>0</v>
      </c>
    </row>
    <row r="1540" spans="1:26">
      <c r="A1540" s="1" t="s">
        <v>6</v>
      </c>
      <c r="B1540" s="1" t="s">
        <v>566</v>
      </c>
      <c r="C1540" s="1" t="s">
        <v>598</v>
      </c>
      <c r="D1540" s="1" t="s">
        <v>444</v>
      </c>
      <c r="E1540" s="1" t="s">
        <v>8</v>
      </c>
      <c r="F1540" s="1" t="s">
        <v>445</v>
      </c>
      <c r="G1540" s="4">
        <v>3860</v>
      </c>
      <c r="H1540" s="4">
        <v>0</v>
      </c>
      <c r="I1540" s="4">
        <v>3860</v>
      </c>
      <c r="J1540" s="4">
        <v>100.78</v>
      </c>
      <c r="K1540" s="4">
        <v>1260.33</v>
      </c>
      <c r="L1540" s="4">
        <v>733.97</v>
      </c>
      <c r="M1540" s="4">
        <v>1341.25</v>
      </c>
      <c r="N1540" s="24">
        <f>IF(AND(B1540="60",C1540="32"),(J1540/'FD Date'!$B$4*'FD Date'!$B$6+K1540),(J1540/Date!$B$4*Date!$B$6+K1540))</f>
        <v>1764.23</v>
      </c>
      <c r="O1540" s="24">
        <f t="shared" si="140"/>
        <v>201.56</v>
      </c>
      <c r="P1540" s="24">
        <f>K1540/Date!$B$2*Date!$B$3+K1540</f>
        <v>1890.4949999999999</v>
      </c>
      <c r="Q1540" s="24">
        <f>J1540*Date!$B$3+K1540</f>
        <v>1663.4499999999998</v>
      </c>
      <c r="R1540" s="24">
        <f t="shared" si="141"/>
        <v>2303.1154032181153</v>
      </c>
      <c r="S1540" s="24">
        <f>J1540/2*Date!$B$7+K1540</f>
        <v>1663.4499999999998</v>
      </c>
      <c r="T1540" s="24">
        <f t="shared" si="142"/>
        <v>3860</v>
      </c>
      <c r="U1540" s="24">
        <f t="shared" si="143"/>
        <v>1260.33</v>
      </c>
      <c r="V1540" s="4">
        <v>0</v>
      </c>
      <c r="W1540" s="4"/>
      <c r="X1540" s="28" t="str">
        <f t="shared" si="144"/>
        <v>CHOOSE FORMULA</v>
      </c>
      <c r="Y1540" s="4"/>
      <c r="Z1540" s="4">
        <v>3860</v>
      </c>
    </row>
    <row r="1541" spans="1:26">
      <c r="A1541" s="1" t="s">
        <v>6</v>
      </c>
      <c r="B1541" s="1" t="s">
        <v>566</v>
      </c>
      <c r="C1541" s="1" t="s">
        <v>598</v>
      </c>
      <c r="D1541" s="1" t="s">
        <v>403</v>
      </c>
      <c r="E1541" s="1" t="s">
        <v>8</v>
      </c>
      <c r="F1541" s="1" t="s">
        <v>404</v>
      </c>
      <c r="G1541" s="4">
        <v>1300</v>
      </c>
      <c r="H1541" s="4">
        <v>0</v>
      </c>
      <c r="I1541" s="4">
        <v>1300</v>
      </c>
      <c r="J1541" s="4">
        <v>0</v>
      </c>
      <c r="K1541" s="4">
        <v>0</v>
      </c>
      <c r="L1541" s="4">
        <v>468.48</v>
      </c>
      <c r="M1541" s="4">
        <v>468.48</v>
      </c>
      <c r="N1541" s="24">
        <f>IF(AND(B1541="60",C1541="32"),(J1541/'FD Date'!$B$4*'FD Date'!$B$6+K1541),(J1541/Date!$B$4*Date!$B$6+K1541))</f>
        <v>0</v>
      </c>
      <c r="O1541" s="24">
        <f t="shared" si="140"/>
        <v>0</v>
      </c>
      <c r="P1541" s="24">
        <f>K1541/Date!$B$2*Date!$B$3+K1541</f>
        <v>0</v>
      </c>
      <c r="Q1541" s="24">
        <f>J1541*Date!$B$3+K1541</f>
        <v>0</v>
      </c>
      <c r="R1541" s="24">
        <f t="shared" si="141"/>
        <v>0</v>
      </c>
      <c r="S1541" s="24">
        <f>J1541/2*Date!$B$7+K1541</f>
        <v>0</v>
      </c>
      <c r="T1541" s="24">
        <f t="shared" si="142"/>
        <v>1300</v>
      </c>
      <c r="U1541" s="24">
        <f t="shared" si="143"/>
        <v>0</v>
      </c>
      <c r="V1541" s="4">
        <v>0</v>
      </c>
      <c r="W1541" s="4"/>
      <c r="X1541" s="28" t="str">
        <f t="shared" si="144"/>
        <v>CHOOSE FORMULA</v>
      </c>
      <c r="Y1541" s="4"/>
      <c r="Z1541" s="4">
        <v>1300</v>
      </c>
    </row>
    <row r="1542" spans="1:26">
      <c r="A1542" s="1" t="s">
        <v>6</v>
      </c>
      <c r="B1542" s="1" t="s">
        <v>566</v>
      </c>
      <c r="C1542" s="1" t="s">
        <v>598</v>
      </c>
      <c r="D1542" s="1" t="s">
        <v>590</v>
      </c>
      <c r="E1542" s="1" t="s">
        <v>8</v>
      </c>
      <c r="F1542" s="1" t="s">
        <v>591</v>
      </c>
      <c r="G1542" s="4">
        <v>0</v>
      </c>
      <c r="H1542" s="4">
        <v>0</v>
      </c>
      <c r="I1542" s="4">
        <v>0</v>
      </c>
      <c r="J1542" s="4">
        <v>0</v>
      </c>
      <c r="K1542" s="4">
        <v>94.99</v>
      </c>
      <c r="L1542" s="4">
        <v>0</v>
      </c>
      <c r="M1542" s="4">
        <v>0</v>
      </c>
      <c r="N1542" s="24">
        <f>IF(AND(B1542="60",C1542="32"),(J1542/'FD Date'!$B$4*'FD Date'!$B$6+K1542),(J1542/Date!$B$4*Date!$B$6+K1542))</f>
        <v>94.99</v>
      </c>
      <c r="O1542" s="24">
        <f t="shared" si="140"/>
        <v>0</v>
      </c>
      <c r="P1542" s="24">
        <f>K1542/Date!$B$2*Date!$B$3+K1542</f>
        <v>142.48499999999999</v>
      </c>
      <c r="Q1542" s="24">
        <f>J1542*Date!$B$3+K1542</f>
        <v>94.99</v>
      </c>
      <c r="R1542" s="24">
        <f t="shared" si="141"/>
        <v>0</v>
      </c>
      <c r="S1542" s="24">
        <f>J1542/2*Date!$B$7+K1542</f>
        <v>94.99</v>
      </c>
      <c r="T1542" s="24">
        <f t="shared" si="142"/>
        <v>0</v>
      </c>
      <c r="U1542" s="24">
        <f t="shared" si="143"/>
        <v>94.99</v>
      </c>
      <c r="V1542" s="4">
        <v>0</v>
      </c>
      <c r="W1542" s="4"/>
      <c r="X1542" s="28" t="str">
        <f t="shared" si="144"/>
        <v>CHOOSE FORMULA</v>
      </c>
      <c r="Y1542" s="4"/>
      <c r="Z1542" s="4">
        <v>0</v>
      </c>
    </row>
    <row r="1543" spans="1:26">
      <c r="A1543" s="1" t="s">
        <v>6</v>
      </c>
      <c r="B1543" s="1" t="s">
        <v>566</v>
      </c>
      <c r="C1543" s="1" t="s">
        <v>598</v>
      </c>
      <c r="D1543" s="1" t="s">
        <v>292</v>
      </c>
      <c r="E1543" s="1" t="s">
        <v>8</v>
      </c>
      <c r="F1543" s="1" t="s">
        <v>293</v>
      </c>
      <c r="G1543" s="4">
        <v>6170</v>
      </c>
      <c r="H1543" s="4">
        <v>0</v>
      </c>
      <c r="I1543" s="4">
        <v>6170</v>
      </c>
      <c r="J1543" s="4">
        <v>0</v>
      </c>
      <c r="K1543" s="4">
        <v>27.58</v>
      </c>
      <c r="L1543" s="4">
        <v>0</v>
      </c>
      <c r="M1543" s="4">
        <v>0</v>
      </c>
      <c r="N1543" s="24">
        <f>IF(AND(B1543="60",C1543="32"),(J1543/'FD Date'!$B$4*'FD Date'!$B$6+K1543),(J1543/Date!$B$4*Date!$B$6+K1543))</f>
        <v>27.58</v>
      </c>
      <c r="O1543" s="24">
        <f t="shared" si="140"/>
        <v>0</v>
      </c>
      <c r="P1543" s="24">
        <f>K1543/Date!$B$2*Date!$B$3+K1543</f>
        <v>41.37</v>
      </c>
      <c r="Q1543" s="24">
        <f>J1543*Date!$B$3+K1543</f>
        <v>27.58</v>
      </c>
      <c r="R1543" s="24">
        <f t="shared" si="141"/>
        <v>0</v>
      </c>
      <c r="S1543" s="24">
        <f>J1543/2*Date!$B$7+K1543</f>
        <v>27.58</v>
      </c>
      <c r="T1543" s="24">
        <f t="shared" si="142"/>
        <v>6170</v>
      </c>
      <c r="U1543" s="24">
        <f t="shared" si="143"/>
        <v>27.58</v>
      </c>
      <c r="V1543" s="4">
        <v>0</v>
      </c>
      <c r="W1543" s="4"/>
      <c r="X1543" s="28" t="str">
        <f t="shared" si="144"/>
        <v>CHOOSE FORMULA</v>
      </c>
      <c r="Y1543" s="4"/>
      <c r="Z1543" s="4">
        <v>6170</v>
      </c>
    </row>
    <row r="1544" spans="1:26">
      <c r="A1544" s="1" t="s">
        <v>6</v>
      </c>
      <c r="B1544" s="1" t="s">
        <v>566</v>
      </c>
      <c r="C1544" s="1" t="s">
        <v>598</v>
      </c>
      <c r="D1544" s="1" t="s">
        <v>375</v>
      </c>
      <c r="E1544" s="1" t="s">
        <v>8</v>
      </c>
      <c r="F1544" s="1" t="s">
        <v>376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7</v>
      </c>
      <c r="M1544" s="4">
        <v>26.99</v>
      </c>
      <c r="N1544" s="24">
        <f>IF(AND(B1544="60",C1544="32"),(J1544/'FD Date'!$B$4*'FD Date'!$B$6+K1544),(J1544/Date!$B$4*Date!$B$6+K1544))</f>
        <v>0</v>
      </c>
      <c r="O1544" s="24">
        <f t="shared" si="140"/>
        <v>0</v>
      </c>
      <c r="P1544" s="24">
        <f>K1544/Date!$B$2*Date!$B$3+K1544</f>
        <v>0</v>
      </c>
      <c r="Q1544" s="24">
        <f>J1544*Date!$B$3+K1544</f>
        <v>0</v>
      </c>
      <c r="R1544" s="24">
        <f t="shared" si="141"/>
        <v>0</v>
      </c>
      <c r="S1544" s="24">
        <f>J1544/2*Date!$B$7+K1544</f>
        <v>0</v>
      </c>
      <c r="T1544" s="24">
        <f t="shared" si="142"/>
        <v>0</v>
      </c>
      <c r="U1544" s="24">
        <f t="shared" si="143"/>
        <v>0</v>
      </c>
      <c r="V1544" s="4">
        <v>0</v>
      </c>
      <c r="W1544" s="4"/>
      <c r="X1544" s="28" t="str">
        <f t="shared" si="144"/>
        <v>CHOOSE FORMULA</v>
      </c>
      <c r="Y1544" s="4"/>
      <c r="Z1544" s="4">
        <v>0</v>
      </c>
    </row>
    <row r="1545" spans="1:26">
      <c r="A1545" s="1" t="s">
        <v>6</v>
      </c>
      <c r="B1545" s="1" t="s">
        <v>566</v>
      </c>
      <c r="C1545" s="1" t="s">
        <v>598</v>
      </c>
      <c r="D1545" s="1" t="s">
        <v>297</v>
      </c>
      <c r="E1545" s="1" t="s">
        <v>8</v>
      </c>
      <c r="F1545" s="1" t="s">
        <v>298</v>
      </c>
      <c r="G1545" s="4">
        <v>1150</v>
      </c>
      <c r="H1545" s="4">
        <v>0</v>
      </c>
      <c r="I1545" s="4">
        <v>1150</v>
      </c>
      <c r="J1545" s="4">
        <v>53.11</v>
      </c>
      <c r="K1545" s="4">
        <v>53.11</v>
      </c>
      <c r="L1545" s="4">
        <v>665.01</v>
      </c>
      <c r="M1545" s="4">
        <v>769.04</v>
      </c>
      <c r="N1545" s="24">
        <f>IF(AND(B1545="60",C1545="32"),(J1545/'FD Date'!$B$4*'FD Date'!$B$6+K1545),(J1545/Date!$B$4*Date!$B$6+K1545))</f>
        <v>318.66000000000003</v>
      </c>
      <c r="O1545" s="24">
        <f t="shared" si="140"/>
        <v>106.22</v>
      </c>
      <c r="P1545" s="24">
        <f>K1545/Date!$B$2*Date!$B$3+K1545</f>
        <v>79.664999999999992</v>
      </c>
      <c r="Q1545" s="24">
        <f>J1545*Date!$B$3+K1545</f>
        <v>265.55</v>
      </c>
      <c r="R1545" s="24">
        <f t="shared" si="141"/>
        <v>61.418195816604261</v>
      </c>
      <c r="S1545" s="24">
        <f>J1545/2*Date!$B$7+K1545</f>
        <v>265.55</v>
      </c>
      <c r="T1545" s="24">
        <f t="shared" si="142"/>
        <v>1150</v>
      </c>
      <c r="U1545" s="24">
        <f t="shared" si="143"/>
        <v>53.11</v>
      </c>
      <c r="V1545" s="4">
        <v>0</v>
      </c>
      <c r="W1545" s="4"/>
      <c r="X1545" s="28" t="str">
        <f t="shared" si="144"/>
        <v>CHOOSE FORMULA</v>
      </c>
      <c r="Y1545" s="4"/>
      <c r="Z1545" s="4">
        <v>1150</v>
      </c>
    </row>
    <row r="1546" spans="1:26">
      <c r="A1546" s="1" t="s">
        <v>6</v>
      </c>
      <c r="B1546" s="1" t="s">
        <v>566</v>
      </c>
      <c r="C1546" s="1" t="s">
        <v>598</v>
      </c>
      <c r="D1546" s="1" t="s">
        <v>299</v>
      </c>
      <c r="E1546" s="1" t="s">
        <v>8</v>
      </c>
      <c r="F1546" s="1" t="s">
        <v>300</v>
      </c>
      <c r="G1546" s="4">
        <v>8000</v>
      </c>
      <c r="H1546" s="4">
        <v>0</v>
      </c>
      <c r="I1546" s="4">
        <v>8000</v>
      </c>
      <c r="J1546" s="4">
        <v>868.7</v>
      </c>
      <c r="K1546" s="4">
        <v>4545.2700000000004</v>
      </c>
      <c r="L1546" s="4">
        <v>869.46</v>
      </c>
      <c r="M1546" s="4">
        <v>3818.64</v>
      </c>
      <c r="N1546" s="24">
        <f>IF(AND(B1546="60",C1546="32"),(J1546/'FD Date'!$B$4*'FD Date'!$B$6+K1546),(J1546/Date!$B$4*Date!$B$6+K1546))</f>
        <v>8888.77</v>
      </c>
      <c r="O1546" s="24">
        <f t="shared" si="140"/>
        <v>1737.4</v>
      </c>
      <c r="P1546" s="24">
        <f>K1546/Date!$B$2*Date!$B$3+K1546</f>
        <v>6817.9050000000007</v>
      </c>
      <c r="Q1546" s="24">
        <f>J1546*Date!$B$3+K1546</f>
        <v>8020.0700000000006</v>
      </c>
      <c r="R1546" s="24">
        <f t="shared" si="141"/>
        <v>19962.6777917328</v>
      </c>
      <c r="S1546" s="24">
        <f>J1546/2*Date!$B$7+K1546</f>
        <v>8020.0700000000006</v>
      </c>
      <c r="T1546" s="24">
        <f t="shared" si="142"/>
        <v>8000</v>
      </c>
      <c r="U1546" s="24">
        <f t="shared" si="143"/>
        <v>4545.2700000000004</v>
      </c>
      <c r="V1546" s="4">
        <v>0</v>
      </c>
      <c r="W1546" s="4"/>
      <c r="X1546" s="28" t="str">
        <f t="shared" si="144"/>
        <v>CHOOSE FORMULA</v>
      </c>
      <c r="Y1546" s="4"/>
      <c r="Z1546" s="4">
        <v>7000</v>
      </c>
    </row>
    <row r="1547" spans="1:26">
      <c r="A1547" s="1" t="s">
        <v>6</v>
      </c>
      <c r="B1547" s="1" t="s">
        <v>566</v>
      </c>
      <c r="C1547" s="1" t="s">
        <v>598</v>
      </c>
      <c r="D1547" s="1" t="s">
        <v>392</v>
      </c>
      <c r="E1547" s="1" t="s">
        <v>8</v>
      </c>
      <c r="F1547" s="1" t="s">
        <v>393</v>
      </c>
      <c r="G1547" s="4">
        <v>300</v>
      </c>
      <c r="H1547" s="4">
        <v>0</v>
      </c>
      <c r="I1547" s="4">
        <v>300</v>
      </c>
      <c r="J1547" s="4">
        <v>567.53</v>
      </c>
      <c r="K1547" s="4">
        <v>705.59</v>
      </c>
      <c r="L1547" s="4">
        <v>0</v>
      </c>
      <c r="M1547" s="4">
        <v>80</v>
      </c>
      <c r="N1547" s="24">
        <f>IF(AND(B1547="60",C1547="32"),(J1547/'FD Date'!$B$4*'FD Date'!$B$6+K1547),(J1547/Date!$B$4*Date!$B$6+K1547))</f>
        <v>3543.24</v>
      </c>
      <c r="O1547" s="24">
        <f t="shared" si="140"/>
        <v>1135.06</v>
      </c>
      <c r="P1547" s="24">
        <f>K1547/Date!$B$2*Date!$B$3+K1547</f>
        <v>1058.385</v>
      </c>
      <c r="Q1547" s="24">
        <f>J1547*Date!$B$3+K1547</f>
        <v>2975.71</v>
      </c>
      <c r="R1547" s="24">
        <f t="shared" si="141"/>
        <v>0</v>
      </c>
      <c r="S1547" s="24">
        <f>J1547/2*Date!$B$7+K1547</f>
        <v>2975.71</v>
      </c>
      <c r="T1547" s="24">
        <f t="shared" si="142"/>
        <v>300</v>
      </c>
      <c r="U1547" s="24">
        <f t="shared" si="143"/>
        <v>705.59</v>
      </c>
      <c r="V1547" s="4">
        <v>0</v>
      </c>
      <c r="W1547" s="4"/>
      <c r="X1547" s="28" t="str">
        <f t="shared" si="144"/>
        <v>CHOOSE FORMULA</v>
      </c>
      <c r="Y1547" s="4"/>
      <c r="Z1547" s="4">
        <v>300</v>
      </c>
    </row>
    <row r="1548" spans="1:26">
      <c r="A1548" s="1" t="s">
        <v>6</v>
      </c>
      <c r="B1548" s="1" t="s">
        <v>566</v>
      </c>
      <c r="C1548" s="1" t="s">
        <v>598</v>
      </c>
      <c r="D1548" s="1" t="s">
        <v>392</v>
      </c>
      <c r="E1548" s="1" t="s">
        <v>13</v>
      </c>
      <c r="F1548" s="1" t="s">
        <v>394</v>
      </c>
      <c r="G1548" s="4">
        <v>0</v>
      </c>
      <c r="H1548" s="4">
        <v>0</v>
      </c>
      <c r="I1548" s="4">
        <v>0</v>
      </c>
      <c r="J1548" s="4">
        <v>0</v>
      </c>
      <c r="K1548" s="4">
        <v>47.71</v>
      </c>
      <c r="L1548" s="4">
        <v>0</v>
      </c>
      <c r="M1548" s="4">
        <v>0</v>
      </c>
      <c r="N1548" s="24">
        <f>IF(AND(B1548="60",C1548="32"),(J1548/'FD Date'!$B$4*'FD Date'!$B$6+K1548),(J1548/Date!$B$4*Date!$B$6+K1548))</f>
        <v>47.71</v>
      </c>
      <c r="O1548" s="24">
        <f t="shared" si="140"/>
        <v>0</v>
      </c>
      <c r="P1548" s="24">
        <f>K1548/Date!$B$2*Date!$B$3+K1548</f>
        <v>71.564999999999998</v>
      </c>
      <c r="Q1548" s="24">
        <f>J1548*Date!$B$3+K1548</f>
        <v>47.71</v>
      </c>
      <c r="R1548" s="24">
        <f t="shared" si="141"/>
        <v>0</v>
      </c>
      <c r="S1548" s="24">
        <f>J1548/2*Date!$B$7+K1548</f>
        <v>47.71</v>
      </c>
      <c r="T1548" s="24">
        <f t="shared" si="142"/>
        <v>0</v>
      </c>
      <c r="U1548" s="24">
        <f t="shared" si="143"/>
        <v>47.71</v>
      </c>
      <c r="V1548" s="4">
        <v>0</v>
      </c>
      <c r="W1548" s="4"/>
      <c r="X1548" s="28" t="str">
        <f t="shared" si="144"/>
        <v>CHOOSE FORMULA</v>
      </c>
      <c r="Y1548" s="4"/>
      <c r="Z1548" s="4">
        <v>0</v>
      </c>
    </row>
    <row r="1549" spans="1:26">
      <c r="A1549" s="1" t="s">
        <v>6</v>
      </c>
      <c r="B1549" s="1" t="s">
        <v>566</v>
      </c>
      <c r="C1549" s="1" t="s">
        <v>598</v>
      </c>
      <c r="D1549" s="1" t="s">
        <v>301</v>
      </c>
      <c r="E1549" s="1" t="s">
        <v>8</v>
      </c>
      <c r="F1549" s="1" t="s">
        <v>302</v>
      </c>
      <c r="G1549" s="4">
        <v>6130</v>
      </c>
      <c r="H1549" s="4">
        <v>0</v>
      </c>
      <c r="I1549" s="4">
        <v>6130</v>
      </c>
      <c r="J1549" s="4">
        <v>0</v>
      </c>
      <c r="K1549" s="4">
        <v>0</v>
      </c>
      <c r="L1549" s="4">
        <v>0</v>
      </c>
      <c r="M1549" s="4">
        <v>775.32</v>
      </c>
      <c r="N1549" s="24">
        <f>IF(AND(B1549="60",C1549="32"),(J1549/'FD Date'!$B$4*'FD Date'!$B$6+K1549),(J1549/Date!$B$4*Date!$B$6+K1549))</f>
        <v>0</v>
      </c>
      <c r="O1549" s="24">
        <f t="shared" si="140"/>
        <v>0</v>
      </c>
      <c r="P1549" s="24">
        <f>K1549/Date!$B$2*Date!$B$3+K1549</f>
        <v>0</v>
      </c>
      <c r="Q1549" s="24">
        <f>J1549*Date!$B$3+K1549</f>
        <v>0</v>
      </c>
      <c r="R1549" s="24">
        <f t="shared" si="141"/>
        <v>0</v>
      </c>
      <c r="S1549" s="24">
        <f>J1549/2*Date!$B$7+K1549</f>
        <v>0</v>
      </c>
      <c r="T1549" s="24">
        <f t="shared" si="142"/>
        <v>6130</v>
      </c>
      <c r="U1549" s="24">
        <f t="shared" si="143"/>
        <v>0</v>
      </c>
      <c r="V1549" s="4">
        <v>0</v>
      </c>
      <c r="W1549" s="4"/>
      <c r="X1549" s="28" t="str">
        <f t="shared" si="144"/>
        <v>CHOOSE FORMULA</v>
      </c>
      <c r="Y1549" s="4"/>
      <c r="Z1549" s="4">
        <v>6130</v>
      </c>
    </row>
    <row r="1550" spans="1:26">
      <c r="A1550" s="1" t="s">
        <v>6</v>
      </c>
      <c r="B1550" s="1" t="s">
        <v>566</v>
      </c>
      <c r="C1550" s="1" t="s">
        <v>598</v>
      </c>
      <c r="D1550" s="1" t="s">
        <v>408</v>
      </c>
      <c r="E1550" s="1" t="s">
        <v>8</v>
      </c>
      <c r="F1550" s="1" t="s">
        <v>409</v>
      </c>
      <c r="G1550" s="4">
        <v>0</v>
      </c>
      <c r="H1550" s="4">
        <v>0</v>
      </c>
      <c r="I1550" s="4">
        <v>0</v>
      </c>
      <c r="J1550" s="4">
        <v>5000</v>
      </c>
      <c r="K1550" s="4">
        <v>5000</v>
      </c>
      <c r="L1550" s="4">
        <v>0</v>
      </c>
      <c r="M1550" s="4">
        <v>1435</v>
      </c>
      <c r="N1550" s="24">
        <f>IF(AND(B1550="60",C1550="32"),(J1550/'FD Date'!$B$4*'FD Date'!$B$6+K1550),(J1550/Date!$B$4*Date!$B$6+K1550))</f>
        <v>30000</v>
      </c>
      <c r="O1550" s="24">
        <f t="shared" si="140"/>
        <v>10000</v>
      </c>
      <c r="P1550" s="24">
        <f>K1550/Date!$B$2*Date!$B$3+K1550</f>
        <v>7500</v>
      </c>
      <c r="Q1550" s="24">
        <f>J1550*Date!$B$3+K1550</f>
        <v>25000</v>
      </c>
      <c r="R1550" s="24">
        <f t="shared" si="141"/>
        <v>0</v>
      </c>
      <c r="S1550" s="24">
        <f>J1550/2*Date!$B$7+K1550</f>
        <v>25000</v>
      </c>
      <c r="T1550" s="24">
        <f t="shared" si="142"/>
        <v>0</v>
      </c>
      <c r="U1550" s="24">
        <f t="shared" si="143"/>
        <v>5000</v>
      </c>
      <c r="V1550" s="4">
        <v>0</v>
      </c>
      <c r="W1550" s="4"/>
      <c r="X1550" s="28" t="str">
        <f t="shared" si="144"/>
        <v>CHOOSE FORMULA</v>
      </c>
      <c r="Y1550" s="4"/>
      <c r="Z1550" s="4">
        <v>0</v>
      </c>
    </row>
    <row r="1551" spans="1:26">
      <c r="A1551" s="1" t="s">
        <v>6</v>
      </c>
      <c r="B1551" s="1" t="s">
        <v>566</v>
      </c>
      <c r="C1551" s="1" t="s">
        <v>598</v>
      </c>
      <c r="D1551" s="1" t="s">
        <v>303</v>
      </c>
      <c r="E1551" s="1" t="s">
        <v>8</v>
      </c>
      <c r="F1551" s="1" t="s">
        <v>304</v>
      </c>
      <c r="G1551" s="4">
        <v>2130</v>
      </c>
      <c r="H1551" s="4">
        <v>0</v>
      </c>
      <c r="I1551" s="4">
        <v>2130</v>
      </c>
      <c r="J1551" s="4">
        <v>0</v>
      </c>
      <c r="K1551" s="4">
        <v>1366</v>
      </c>
      <c r="L1551" s="4">
        <v>760</v>
      </c>
      <c r="M1551" s="4">
        <v>960</v>
      </c>
      <c r="N1551" s="24">
        <f>IF(AND(B1551="60",C1551="32"),(J1551/'FD Date'!$B$4*'FD Date'!$B$6+K1551),(J1551/Date!$B$4*Date!$B$6+K1551))</f>
        <v>1366</v>
      </c>
      <c r="O1551" s="24">
        <f t="shared" si="140"/>
        <v>0</v>
      </c>
      <c r="P1551" s="24">
        <f>K1551/Date!$B$2*Date!$B$3+K1551</f>
        <v>2049</v>
      </c>
      <c r="Q1551" s="24">
        <f>J1551*Date!$B$3+K1551</f>
        <v>1366</v>
      </c>
      <c r="R1551" s="24">
        <f t="shared" si="141"/>
        <v>1725.4736842105265</v>
      </c>
      <c r="S1551" s="24">
        <f>J1551/2*Date!$B$7+K1551</f>
        <v>1366</v>
      </c>
      <c r="T1551" s="24">
        <f t="shared" si="142"/>
        <v>2130</v>
      </c>
      <c r="U1551" s="24">
        <f t="shared" si="143"/>
        <v>1366</v>
      </c>
      <c r="V1551" s="4">
        <v>0</v>
      </c>
      <c r="W1551" s="4"/>
      <c r="X1551" s="28" t="str">
        <f t="shared" si="144"/>
        <v>CHOOSE FORMULA</v>
      </c>
      <c r="Y1551" s="4"/>
      <c r="Z1551" s="4">
        <v>2130</v>
      </c>
    </row>
    <row r="1552" spans="1:26">
      <c r="A1552" s="1" t="s">
        <v>6</v>
      </c>
      <c r="B1552" s="1" t="s">
        <v>566</v>
      </c>
      <c r="C1552" s="1" t="s">
        <v>598</v>
      </c>
      <c r="D1552" s="1" t="s">
        <v>305</v>
      </c>
      <c r="E1552" s="1" t="s">
        <v>8</v>
      </c>
      <c r="F1552" s="1" t="s">
        <v>306</v>
      </c>
      <c r="G1552" s="4">
        <v>2720</v>
      </c>
      <c r="H1552" s="4">
        <v>0</v>
      </c>
      <c r="I1552" s="4">
        <v>2720</v>
      </c>
      <c r="J1552" s="4">
        <v>0</v>
      </c>
      <c r="K1552" s="4">
        <v>272.99</v>
      </c>
      <c r="L1552" s="4">
        <v>150</v>
      </c>
      <c r="M1552" s="4">
        <v>1100.05</v>
      </c>
      <c r="N1552" s="24">
        <f>IF(AND(B1552="60",C1552="32"),(J1552/'FD Date'!$B$4*'FD Date'!$B$6+K1552),(J1552/Date!$B$4*Date!$B$6+K1552))</f>
        <v>272.99</v>
      </c>
      <c r="O1552" s="24">
        <f t="shared" si="140"/>
        <v>0</v>
      </c>
      <c r="P1552" s="24">
        <f>K1552/Date!$B$2*Date!$B$3+K1552</f>
        <v>409.48500000000001</v>
      </c>
      <c r="Q1552" s="24">
        <f>J1552*Date!$B$3+K1552</f>
        <v>272.99</v>
      </c>
      <c r="R1552" s="24">
        <f t="shared" si="141"/>
        <v>2002.0176633333335</v>
      </c>
      <c r="S1552" s="24">
        <f>J1552/2*Date!$B$7+K1552</f>
        <v>272.99</v>
      </c>
      <c r="T1552" s="24">
        <f t="shared" si="142"/>
        <v>2720</v>
      </c>
      <c r="U1552" s="24">
        <f t="shared" si="143"/>
        <v>272.99</v>
      </c>
      <c r="V1552" s="4">
        <v>0</v>
      </c>
      <c r="W1552" s="4"/>
      <c r="X1552" s="28" t="str">
        <f t="shared" si="144"/>
        <v>CHOOSE FORMULA</v>
      </c>
      <c r="Y1552" s="4"/>
      <c r="Z1552" s="4">
        <v>2720</v>
      </c>
    </row>
    <row r="1553" spans="1:26">
      <c r="A1553" s="1" t="s">
        <v>6</v>
      </c>
      <c r="B1553" s="1" t="s">
        <v>566</v>
      </c>
      <c r="C1553" s="1" t="s">
        <v>598</v>
      </c>
      <c r="D1553" s="1" t="s">
        <v>379</v>
      </c>
      <c r="E1553" s="1" t="s">
        <v>8</v>
      </c>
      <c r="F1553" s="1" t="s">
        <v>380</v>
      </c>
      <c r="G1553" s="4">
        <v>41350</v>
      </c>
      <c r="H1553" s="4">
        <v>0</v>
      </c>
      <c r="I1553" s="4">
        <v>41350</v>
      </c>
      <c r="J1553" s="4">
        <v>681.14</v>
      </c>
      <c r="K1553" s="4">
        <v>5092.53</v>
      </c>
      <c r="L1553" s="4">
        <v>648.16999999999996</v>
      </c>
      <c r="M1553" s="4">
        <v>1694.59</v>
      </c>
      <c r="N1553" s="24">
        <f>IF(AND(B1553="60",C1553="32"),(J1553/'FD Date'!$B$4*'FD Date'!$B$6+K1553),(J1553/Date!$B$4*Date!$B$6+K1553))</f>
        <v>8498.23</v>
      </c>
      <c r="O1553" s="24">
        <f t="shared" si="140"/>
        <v>1362.28</v>
      </c>
      <c r="P1553" s="24">
        <f>K1553/Date!$B$2*Date!$B$3+K1553</f>
        <v>7638.7950000000001</v>
      </c>
      <c r="Q1553" s="24">
        <f>J1553*Date!$B$3+K1553</f>
        <v>7817.09</v>
      </c>
      <c r="R1553" s="24">
        <f t="shared" si="141"/>
        <v>13314.023192526651</v>
      </c>
      <c r="S1553" s="24">
        <f>J1553/2*Date!$B$7+K1553</f>
        <v>7817.09</v>
      </c>
      <c r="T1553" s="24">
        <f t="shared" si="142"/>
        <v>41350</v>
      </c>
      <c r="U1553" s="24">
        <f t="shared" si="143"/>
        <v>5092.53</v>
      </c>
      <c r="V1553" s="4">
        <v>0</v>
      </c>
      <c r="W1553" s="4"/>
      <c r="X1553" s="28" t="str">
        <f t="shared" si="144"/>
        <v>CHOOSE FORMULA</v>
      </c>
      <c r="Y1553" s="4"/>
      <c r="Z1553" s="4">
        <v>7822</v>
      </c>
    </row>
    <row r="1554" spans="1:26">
      <c r="A1554" s="1" t="s">
        <v>6</v>
      </c>
      <c r="B1554" s="1" t="s">
        <v>566</v>
      </c>
      <c r="C1554" s="1" t="s">
        <v>598</v>
      </c>
      <c r="D1554" s="1" t="s">
        <v>381</v>
      </c>
      <c r="E1554" s="1" t="s">
        <v>8</v>
      </c>
      <c r="F1554" s="1" t="s">
        <v>382</v>
      </c>
      <c r="G1554" s="4">
        <v>9000</v>
      </c>
      <c r="H1554" s="4">
        <v>0</v>
      </c>
      <c r="I1554" s="4">
        <v>9000</v>
      </c>
      <c r="J1554" s="4">
        <v>0</v>
      </c>
      <c r="K1554" s="4">
        <v>0</v>
      </c>
      <c r="L1554" s="4">
        <v>181.45</v>
      </c>
      <c r="M1554" s="4">
        <v>181.45</v>
      </c>
      <c r="N1554" s="24">
        <f>IF(AND(B1554="60",C1554="32"),(J1554/'FD Date'!$B$4*'FD Date'!$B$6+K1554),(J1554/Date!$B$4*Date!$B$6+K1554))</f>
        <v>0</v>
      </c>
      <c r="O1554" s="24">
        <f t="shared" si="140"/>
        <v>0</v>
      </c>
      <c r="P1554" s="24">
        <f>K1554/Date!$B$2*Date!$B$3+K1554</f>
        <v>0</v>
      </c>
      <c r="Q1554" s="24">
        <f>J1554*Date!$B$3+K1554</f>
        <v>0</v>
      </c>
      <c r="R1554" s="24">
        <f t="shared" si="141"/>
        <v>0</v>
      </c>
      <c r="S1554" s="24">
        <f>J1554/2*Date!$B$7+K1554</f>
        <v>0</v>
      </c>
      <c r="T1554" s="24">
        <f t="shared" si="142"/>
        <v>9000</v>
      </c>
      <c r="U1554" s="24">
        <f t="shared" si="143"/>
        <v>0</v>
      </c>
      <c r="V1554" s="4">
        <v>0</v>
      </c>
      <c r="W1554" s="4"/>
      <c r="X1554" s="28" t="str">
        <f t="shared" si="144"/>
        <v>CHOOSE FORMULA</v>
      </c>
      <c r="Y1554" s="4"/>
      <c r="Z1554" s="4">
        <v>0</v>
      </c>
    </row>
    <row r="1555" spans="1:26">
      <c r="A1555" s="1" t="s">
        <v>6</v>
      </c>
      <c r="B1555" s="1" t="s">
        <v>566</v>
      </c>
      <c r="C1555" s="1" t="s">
        <v>598</v>
      </c>
      <c r="D1555" s="1" t="s">
        <v>383</v>
      </c>
      <c r="E1555" s="1" t="s">
        <v>8</v>
      </c>
      <c r="F1555" s="1" t="s">
        <v>384</v>
      </c>
      <c r="G1555" s="4">
        <v>5000</v>
      </c>
      <c r="H1555" s="4">
        <v>0</v>
      </c>
      <c r="I1555" s="4">
        <v>5000</v>
      </c>
      <c r="J1555" s="4">
        <v>0</v>
      </c>
      <c r="K1555" s="4">
        <v>0</v>
      </c>
      <c r="L1555" s="4">
        <v>0</v>
      </c>
      <c r="M1555" s="4">
        <v>0</v>
      </c>
      <c r="N1555" s="24">
        <f>IF(AND(B1555="60",C1555="32"),(J1555/'FD Date'!$B$4*'FD Date'!$B$6+K1555),(J1555/Date!$B$4*Date!$B$6+K1555))</f>
        <v>0</v>
      </c>
      <c r="O1555" s="24">
        <f t="shared" si="140"/>
        <v>0</v>
      </c>
      <c r="P1555" s="24">
        <f>K1555/Date!$B$2*Date!$B$3+K1555</f>
        <v>0</v>
      </c>
      <c r="Q1555" s="24">
        <f>J1555*Date!$B$3+K1555</f>
        <v>0</v>
      </c>
      <c r="R1555" s="24">
        <f t="shared" si="141"/>
        <v>0</v>
      </c>
      <c r="S1555" s="24">
        <f>J1555/2*Date!$B$7+K1555</f>
        <v>0</v>
      </c>
      <c r="T1555" s="24">
        <f t="shared" si="142"/>
        <v>5000</v>
      </c>
      <c r="U1555" s="24">
        <f t="shared" si="143"/>
        <v>0</v>
      </c>
      <c r="V1555" s="4">
        <v>0</v>
      </c>
      <c r="W1555" s="4"/>
      <c r="X1555" s="28" t="str">
        <f t="shared" si="144"/>
        <v>CHOOSE FORMULA</v>
      </c>
      <c r="Y1555" s="4"/>
      <c r="Z1555" s="4">
        <v>0</v>
      </c>
    </row>
    <row r="1556" spans="1:26">
      <c r="A1556" s="1" t="s">
        <v>6</v>
      </c>
      <c r="B1556" s="1" t="s">
        <v>566</v>
      </c>
      <c r="C1556" s="1" t="s">
        <v>598</v>
      </c>
      <c r="D1556" s="1" t="s">
        <v>307</v>
      </c>
      <c r="E1556" s="1" t="s">
        <v>8</v>
      </c>
      <c r="F1556" s="1" t="s">
        <v>308</v>
      </c>
      <c r="G1556" s="4">
        <v>2920</v>
      </c>
      <c r="H1556" s="4">
        <v>0</v>
      </c>
      <c r="I1556" s="4">
        <v>2920</v>
      </c>
      <c r="J1556" s="4">
        <v>170</v>
      </c>
      <c r="K1556" s="4">
        <v>258.25</v>
      </c>
      <c r="L1556" s="4">
        <v>652.79999999999995</v>
      </c>
      <c r="M1556" s="4">
        <v>910.8</v>
      </c>
      <c r="N1556" s="24">
        <f>IF(AND(B1556="60",C1556="32"),(J1556/'FD Date'!$B$4*'FD Date'!$B$6+K1556),(J1556/Date!$B$4*Date!$B$6+K1556))</f>
        <v>1108.25</v>
      </c>
      <c r="O1556" s="24">
        <f t="shared" si="140"/>
        <v>340</v>
      </c>
      <c r="P1556" s="24">
        <f>K1556/Date!$B$2*Date!$B$3+K1556</f>
        <v>387.375</v>
      </c>
      <c r="Q1556" s="24">
        <f>J1556*Date!$B$3+K1556</f>
        <v>938.25</v>
      </c>
      <c r="R1556" s="24">
        <f t="shared" si="141"/>
        <v>360.31571691176475</v>
      </c>
      <c r="S1556" s="24">
        <f>J1556/2*Date!$B$7+K1556</f>
        <v>938.25</v>
      </c>
      <c r="T1556" s="24">
        <f t="shared" si="142"/>
        <v>2920</v>
      </c>
      <c r="U1556" s="24">
        <f t="shared" si="143"/>
        <v>258.25</v>
      </c>
      <c r="V1556" s="4">
        <v>0</v>
      </c>
      <c r="W1556" s="4"/>
      <c r="X1556" s="28" t="str">
        <f t="shared" si="144"/>
        <v>CHOOSE FORMULA</v>
      </c>
      <c r="Y1556" s="4"/>
      <c r="Z1556" s="4">
        <v>2020</v>
      </c>
    </row>
    <row r="1557" spans="1:26">
      <c r="A1557" s="1" t="s">
        <v>6</v>
      </c>
      <c r="B1557" s="1" t="s">
        <v>566</v>
      </c>
      <c r="C1557" s="1" t="s">
        <v>598</v>
      </c>
      <c r="D1557" s="1" t="s">
        <v>581</v>
      </c>
      <c r="E1557" s="1" t="s">
        <v>8</v>
      </c>
      <c r="F1557" s="1" t="s">
        <v>582</v>
      </c>
      <c r="G1557" s="4">
        <v>25000</v>
      </c>
      <c r="H1557" s="4">
        <v>0</v>
      </c>
      <c r="I1557" s="4">
        <v>25000</v>
      </c>
      <c r="J1557" s="4">
        <v>931.25</v>
      </c>
      <c r="K1557" s="4">
        <v>3895.36</v>
      </c>
      <c r="L1557" s="4">
        <v>206</v>
      </c>
      <c r="M1557" s="4">
        <v>12006.13</v>
      </c>
      <c r="N1557" s="24">
        <f>IF(AND(B1557="60",C1557="32"),(J1557/'FD Date'!$B$4*'FD Date'!$B$6+K1557),(J1557/Date!$B$4*Date!$B$6+K1557))</f>
        <v>8551.61</v>
      </c>
      <c r="O1557" s="24">
        <f t="shared" si="140"/>
        <v>1862.5</v>
      </c>
      <c r="P1557" s="24">
        <f>K1557/Date!$B$2*Date!$B$3+K1557</f>
        <v>5843.04</v>
      </c>
      <c r="Q1557" s="24">
        <f>J1557*Date!$B$3+K1557</f>
        <v>7620.3600000000006</v>
      </c>
      <c r="R1557" s="24">
        <f t="shared" si="141"/>
        <v>227030.09008155338</v>
      </c>
      <c r="S1557" s="24">
        <f>J1557/2*Date!$B$7+K1557</f>
        <v>7620.3600000000006</v>
      </c>
      <c r="T1557" s="24">
        <f t="shared" si="142"/>
        <v>25000</v>
      </c>
      <c r="U1557" s="24">
        <f t="shared" si="143"/>
        <v>3895.36</v>
      </c>
      <c r="V1557" s="4">
        <v>0</v>
      </c>
      <c r="W1557" s="4"/>
      <c r="X1557" s="28" t="str">
        <f t="shared" si="144"/>
        <v>CHOOSE FORMULA</v>
      </c>
      <c r="Y1557" s="4"/>
      <c r="Z1557" s="4">
        <v>15000</v>
      </c>
    </row>
    <row r="1558" spans="1:26">
      <c r="A1558" s="1" t="s">
        <v>6</v>
      </c>
      <c r="B1558" s="1" t="s">
        <v>566</v>
      </c>
      <c r="C1558" s="1" t="s">
        <v>598</v>
      </c>
      <c r="D1558" s="1" t="s">
        <v>313</v>
      </c>
      <c r="E1558" s="1" t="s">
        <v>8</v>
      </c>
      <c r="F1558" s="1" t="s">
        <v>314</v>
      </c>
      <c r="G1558" s="4">
        <v>46650</v>
      </c>
      <c r="H1558" s="4">
        <v>0</v>
      </c>
      <c r="I1558" s="4">
        <v>46650</v>
      </c>
      <c r="J1558" s="4">
        <v>3716.26</v>
      </c>
      <c r="K1558" s="4">
        <v>26553.41</v>
      </c>
      <c r="L1558" s="4">
        <v>7588.38</v>
      </c>
      <c r="M1558" s="4">
        <v>16052.91</v>
      </c>
      <c r="N1558" s="24">
        <f>IF(AND(B1558="60",C1558="32"),(J1558/'FD Date'!$B$4*'FD Date'!$B$6+K1558),(J1558/Date!$B$4*Date!$B$6+K1558))</f>
        <v>45134.710000000006</v>
      </c>
      <c r="O1558" s="24">
        <f t="shared" si="140"/>
        <v>7432.52</v>
      </c>
      <c r="P1558" s="24">
        <f>K1558/Date!$B$2*Date!$B$3+K1558</f>
        <v>39830.114999999998</v>
      </c>
      <c r="Q1558" s="24">
        <f>J1558*Date!$B$3+K1558</f>
        <v>41418.449999999997</v>
      </c>
      <c r="R1558" s="24">
        <f t="shared" si="141"/>
        <v>56172.661480197356</v>
      </c>
      <c r="S1558" s="24">
        <f>J1558/2*Date!$B$7+K1558</f>
        <v>41418.449999999997</v>
      </c>
      <c r="T1558" s="24">
        <f t="shared" si="142"/>
        <v>46650</v>
      </c>
      <c r="U1558" s="24">
        <f t="shared" si="143"/>
        <v>26553.41</v>
      </c>
      <c r="V1558" s="4">
        <v>0</v>
      </c>
      <c r="W1558" s="4"/>
      <c r="X1558" s="28" t="str">
        <f t="shared" si="144"/>
        <v>CHOOSE FORMULA</v>
      </c>
      <c r="Y1558" s="4"/>
      <c r="Z1558" s="4">
        <v>46650</v>
      </c>
    </row>
    <row r="1559" spans="1:26">
      <c r="A1559" s="1" t="s">
        <v>6</v>
      </c>
      <c r="B1559" s="1" t="s">
        <v>566</v>
      </c>
      <c r="C1559" s="1" t="s">
        <v>598</v>
      </c>
      <c r="D1559" s="1" t="s">
        <v>410</v>
      </c>
      <c r="E1559" s="1" t="s">
        <v>8</v>
      </c>
      <c r="F1559" s="1" t="s">
        <v>411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  <c r="N1559" s="24">
        <f>IF(AND(B1559="60",C1559="32"),(J1559/'FD Date'!$B$4*'FD Date'!$B$6+K1559),(J1559/Date!$B$4*Date!$B$6+K1559))</f>
        <v>0</v>
      </c>
      <c r="O1559" s="24">
        <f t="shared" si="140"/>
        <v>0</v>
      </c>
      <c r="P1559" s="24">
        <f>K1559/Date!$B$2*Date!$B$3+K1559</f>
        <v>0</v>
      </c>
      <c r="Q1559" s="24">
        <f>J1559*Date!$B$3+K1559</f>
        <v>0</v>
      </c>
      <c r="R1559" s="24">
        <f t="shared" si="141"/>
        <v>0</v>
      </c>
      <c r="S1559" s="24">
        <f>J1559/2*Date!$B$7+K1559</f>
        <v>0</v>
      </c>
      <c r="T1559" s="24">
        <f t="shared" si="142"/>
        <v>0</v>
      </c>
      <c r="U1559" s="24">
        <f t="shared" si="143"/>
        <v>0</v>
      </c>
      <c r="V1559" s="4">
        <v>0</v>
      </c>
      <c r="W1559" s="4"/>
      <c r="X1559" s="28" t="str">
        <f t="shared" si="144"/>
        <v>CHOOSE FORMULA</v>
      </c>
      <c r="Y1559" s="4"/>
      <c r="Z1559" s="4">
        <v>0</v>
      </c>
    </row>
    <row r="1560" spans="1:26">
      <c r="A1560" s="1" t="s">
        <v>6</v>
      </c>
      <c r="B1560" s="1" t="s">
        <v>566</v>
      </c>
      <c r="C1560" s="1" t="s">
        <v>598</v>
      </c>
      <c r="D1560" s="1" t="s">
        <v>420</v>
      </c>
      <c r="E1560" s="1" t="s">
        <v>8</v>
      </c>
      <c r="F1560" s="1" t="s">
        <v>421</v>
      </c>
      <c r="G1560" s="4">
        <v>0</v>
      </c>
      <c r="H1560" s="4">
        <v>0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  <c r="N1560" s="24">
        <f>IF(AND(B1560="60",C1560="32"),(J1560/'FD Date'!$B$4*'FD Date'!$B$6+K1560),(J1560/Date!$B$4*Date!$B$6+K1560))</f>
        <v>0</v>
      </c>
      <c r="O1560" s="24">
        <f t="shared" si="140"/>
        <v>0</v>
      </c>
      <c r="P1560" s="24">
        <f>K1560/Date!$B$2*Date!$B$3+K1560</f>
        <v>0</v>
      </c>
      <c r="Q1560" s="24">
        <f>J1560*Date!$B$3+K1560</f>
        <v>0</v>
      </c>
      <c r="R1560" s="24">
        <f t="shared" si="141"/>
        <v>0</v>
      </c>
      <c r="S1560" s="24">
        <f>J1560/2*Date!$B$7+K1560</f>
        <v>0</v>
      </c>
      <c r="T1560" s="24">
        <f t="shared" si="142"/>
        <v>0</v>
      </c>
      <c r="U1560" s="24">
        <f t="shared" si="143"/>
        <v>0</v>
      </c>
      <c r="V1560" s="4">
        <v>0</v>
      </c>
      <c r="W1560" s="4"/>
      <c r="X1560" s="28" t="str">
        <f t="shared" si="144"/>
        <v>CHOOSE FORMULA</v>
      </c>
      <c r="Y1560" s="4"/>
      <c r="Z1560" s="4">
        <v>0</v>
      </c>
    </row>
    <row r="1561" spans="1:26">
      <c r="A1561" s="1" t="s">
        <v>6</v>
      </c>
      <c r="B1561" s="1" t="s">
        <v>566</v>
      </c>
      <c r="C1561" s="1" t="s">
        <v>598</v>
      </c>
      <c r="D1561" s="1" t="s">
        <v>422</v>
      </c>
      <c r="E1561" s="1" t="s">
        <v>8</v>
      </c>
      <c r="F1561" s="1" t="s">
        <v>423</v>
      </c>
      <c r="G1561" s="4">
        <v>0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  <c r="N1561" s="24">
        <f>IF(AND(B1561="60",C1561="32"),(J1561/'FD Date'!$B$4*'FD Date'!$B$6+K1561),(J1561/Date!$B$4*Date!$B$6+K1561))</f>
        <v>0</v>
      </c>
      <c r="O1561" s="24">
        <f t="shared" si="140"/>
        <v>0</v>
      </c>
      <c r="P1561" s="24">
        <f>K1561/Date!$B$2*Date!$B$3+K1561</f>
        <v>0</v>
      </c>
      <c r="Q1561" s="24">
        <f>J1561*Date!$B$3+K1561</f>
        <v>0</v>
      </c>
      <c r="R1561" s="24">
        <f t="shared" si="141"/>
        <v>0</v>
      </c>
      <c r="S1561" s="24">
        <f>J1561/2*Date!$B$7+K1561</f>
        <v>0</v>
      </c>
      <c r="T1561" s="24">
        <f t="shared" si="142"/>
        <v>0</v>
      </c>
      <c r="U1561" s="24">
        <f t="shared" si="143"/>
        <v>0</v>
      </c>
      <c r="V1561" s="4">
        <v>0</v>
      </c>
      <c r="W1561" s="4"/>
      <c r="X1561" s="28" t="str">
        <f t="shared" si="144"/>
        <v>CHOOSE FORMULA</v>
      </c>
      <c r="Y1561" s="4"/>
      <c r="Z1561" s="4">
        <v>0</v>
      </c>
    </row>
    <row r="1562" spans="1:26">
      <c r="A1562" s="1" t="s">
        <v>6</v>
      </c>
      <c r="B1562" s="1" t="s">
        <v>566</v>
      </c>
      <c r="C1562" s="1" t="s">
        <v>244</v>
      </c>
      <c r="D1562" s="1" t="s">
        <v>318</v>
      </c>
      <c r="E1562" s="1" t="s">
        <v>8</v>
      </c>
      <c r="F1562" s="1" t="s">
        <v>319</v>
      </c>
      <c r="G1562" s="4">
        <v>65060</v>
      </c>
      <c r="H1562" s="4">
        <v>0</v>
      </c>
      <c r="I1562" s="4">
        <v>65060</v>
      </c>
      <c r="J1562" s="4">
        <v>0</v>
      </c>
      <c r="K1562" s="4">
        <v>0</v>
      </c>
      <c r="L1562" s="4">
        <v>0</v>
      </c>
      <c r="M1562" s="4">
        <v>21241.72</v>
      </c>
      <c r="N1562" s="24">
        <f>IF(AND(B1562="60",C1562="32"),(J1562/'FD Date'!$B$4*'FD Date'!$B$6+K1562),(J1562/Date!$B$4*Date!$B$6+K1562))</f>
        <v>0</v>
      </c>
      <c r="O1562" s="24">
        <f t="shared" si="140"/>
        <v>0</v>
      </c>
      <c r="P1562" s="24">
        <f>K1562/Date!$B$2*Date!$B$3+K1562</f>
        <v>0</v>
      </c>
      <c r="Q1562" s="24">
        <f>J1562*Date!$B$3+K1562</f>
        <v>0</v>
      </c>
      <c r="R1562" s="24">
        <f t="shared" si="141"/>
        <v>0</v>
      </c>
      <c r="S1562" s="24">
        <f>J1562/2*Date!$B$7+K1562</f>
        <v>0</v>
      </c>
      <c r="T1562" s="24">
        <f t="shared" si="142"/>
        <v>65060</v>
      </c>
      <c r="U1562" s="24">
        <f t="shared" si="143"/>
        <v>0</v>
      </c>
      <c r="V1562" s="4">
        <v>0</v>
      </c>
      <c r="W1562" s="4"/>
      <c r="X1562" s="28" t="str">
        <f t="shared" si="144"/>
        <v>CHOOSE FORMULA</v>
      </c>
      <c r="Y1562" s="4"/>
      <c r="Z1562" s="4">
        <v>65060</v>
      </c>
    </row>
    <row r="1563" spans="1:26">
      <c r="A1563" s="1" t="s">
        <v>6</v>
      </c>
      <c r="B1563" s="1" t="s">
        <v>566</v>
      </c>
      <c r="C1563" s="1" t="s">
        <v>244</v>
      </c>
      <c r="D1563" s="1" t="s">
        <v>318</v>
      </c>
      <c r="E1563" s="1" t="s">
        <v>84</v>
      </c>
      <c r="F1563" s="1" t="s">
        <v>517</v>
      </c>
      <c r="G1563" s="4">
        <v>0</v>
      </c>
      <c r="H1563" s="4">
        <v>0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  <c r="N1563" s="24">
        <f>IF(AND(B1563="60",C1563="32"),(J1563/'FD Date'!$B$4*'FD Date'!$B$6+K1563),(J1563/Date!$B$4*Date!$B$6+K1563))</f>
        <v>0</v>
      </c>
      <c r="O1563" s="24">
        <f t="shared" si="140"/>
        <v>0</v>
      </c>
      <c r="P1563" s="24">
        <f>K1563/Date!$B$2*Date!$B$3+K1563</f>
        <v>0</v>
      </c>
      <c r="Q1563" s="24">
        <f>J1563*Date!$B$3+K1563</f>
        <v>0</v>
      </c>
      <c r="R1563" s="24">
        <f t="shared" si="141"/>
        <v>0</v>
      </c>
      <c r="S1563" s="24">
        <f>J1563/2*Date!$B$7+K1563</f>
        <v>0</v>
      </c>
      <c r="T1563" s="24">
        <f t="shared" si="142"/>
        <v>0</v>
      </c>
      <c r="U1563" s="24">
        <f t="shared" si="143"/>
        <v>0</v>
      </c>
      <c r="V1563" s="4">
        <v>0</v>
      </c>
      <c r="W1563" s="4"/>
      <c r="X1563" s="28" t="str">
        <f t="shared" si="144"/>
        <v>CHOOSE FORMULA</v>
      </c>
      <c r="Y1563" s="4"/>
      <c r="Z1563" s="4">
        <v>0</v>
      </c>
    </row>
    <row r="1564" spans="1:26">
      <c r="A1564" s="1" t="s">
        <v>6</v>
      </c>
      <c r="B1564" s="1" t="s">
        <v>566</v>
      </c>
      <c r="C1564" s="1" t="s">
        <v>244</v>
      </c>
      <c r="D1564" s="1" t="s">
        <v>318</v>
      </c>
      <c r="E1564" s="1" t="s">
        <v>325</v>
      </c>
      <c r="F1564" s="1" t="s">
        <v>326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  <c r="N1564" s="24">
        <f>IF(AND(B1564="60",C1564="32"),(J1564/'FD Date'!$B$4*'FD Date'!$B$6+K1564),(J1564/Date!$B$4*Date!$B$6+K1564))</f>
        <v>0</v>
      </c>
      <c r="O1564" s="24">
        <f t="shared" si="140"/>
        <v>0</v>
      </c>
      <c r="P1564" s="24">
        <f>K1564/Date!$B$2*Date!$B$3+K1564</f>
        <v>0</v>
      </c>
      <c r="Q1564" s="24">
        <f>J1564*Date!$B$3+K1564</f>
        <v>0</v>
      </c>
      <c r="R1564" s="24">
        <f t="shared" si="141"/>
        <v>0</v>
      </c>
      <c r="S1564" s="24">
        <f>J1564/2*Date!$B$7+K1564</f>
        <v>0</v>
      </c>
      <c r="T1564" s="24">
        <f t="shared" si="142"/>
        <v>0</v>
      </c>
      <c r="U1564" s="24">
        <f t="shared" si="143"/>
        <v>0</v>
      </c>
      <c r="V1564" s="4">
        <v>0</v>
      </c>
      <c r="W1564" s="4"/>
      <c r="X1564" s="28" t="str">
        <f t="shared" si="144"/>
        <v>CHOOSE FORMULA</v>
      </c>
      <c r="Y1564" s="4"/>
      <c r="Z1564" s="4">
        <v>0</v>
      </c>
    </row>
    <row r="1565" spans="1:26">
      <c r="A1565" s="1" t="s">
        <v>6</v>
      </c>
      <c r="B1565" s="1" t="s">
        <v>566</v>
      </c>
      <c r="C1565" s="1" t="s">
        <v>244</v>
      </c>
      <c r="D1565" s="1" t="s">
        <v>329</v>
      </c>
      <c r="E1565" s="1" t="s">
        <v>8</v>
      </c>
      <c r="F1565" s="1" t="s">
        <v>330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  <c r="N1565" s="24">
        <f>IF(AND(B1565="60",C1565="32"),(J1565/'FD Date'!$B$4*'FD Date'!$B$6+K1565),(J1565/Date!$B$4*Date!$B$6+K1565))</f>
        <v>0</v>
      </c>
      <c r="O1565" s="24">
        <f t="shared" si="140"/>
        <v>0</v>
      </c>
      <c r="P1565" s="24">
        <f>K1565/Date!$B$2*Date!$B$3+K1565</f>
        <v>0</v>
      </c>
      <c r="Q1565" s="24">
        <f>J1565*Date!$B$3+K1565</f>
        <v>0</v>
      </c>
      <c r="R1565" s="24">
        <f t="shared" si="141"/>
        <v>0</v>
      </c>
      <c r="S1565" s="24">
        <f>J1565/2*Date!$B$7+K1565</f>
        <v>0</v>
      </c>
      <c r="T1565" s="24">
        <f t="shared" si="142"/>
        <v>0</v>
      </c>
      <c r="U1565" s="24">
        <f t="shared" si="143"/>
        <v>0</v>
      </c>
      <c r="V1565" s="4">
        <v>0</v>
      </c>
      <c r="W1565" s="4"/>
      <c r="X1565" s="28" t="str">
        <f t="shared" si="144"/>
        <v>CHOOSE FORMULA</v>
      </c>
      <c r="Y1565" s="4"/>
      <c r="Z1565" s="4">
        <v>0</v>
      </c>
    </row>
    <row r="1566" spans="1:26">
      <c r="A1566" s="1" t="s">
        <v>6</v>
      </c>
      <c r="B1566" s="1" t="s">
        <v>566</v>
      </c>
      <c r="C1566" s="1" t="s">
        <v>244</v>
      </c>
      <c r="D1566" s="1" t="s">
        <v>345</v>
      </c>
      <c r="E1566" s="1" t="s">
        <v>8</v>
      </c>
      <c r="F1566" s="1" t="s">
        <v>346</v>
      </c>
      <c r="G1566" s="4">
        <v>0</v>
      </c>
      <c r="H1566" s="4">
        <v>0</v>
      </c>
      <c r="I1566" s="4">
        <v>0</v>
      </c>
      <c r="J1566" s="4">
        <v>0</v>
      </c>
      <c r="K1566" s="4">
        <v>0</v>
      </c>
      <c r="L1566" s="4">
        <v>0</v>
      </c>
      <c r="M1566" s="4">
        <v>768</v>
      </c>
      <c r="N1566" s="24">
        <f>IF(AND(B1566="60",C1566="32"),(J1566/'FD Date'!$B$4*'FD Date'!$B$6+K1566),(J1566/Date!$B$4*Date!$B$6+K1566))</f>
        <v>0</v>
      </c>
      <c r="O1566" s="24">
        <f t="shared" si="140"/>
        <v>0</v>
      </c>
      <c r="P1566" s="24">
        <f>K1566/Date!$B$2*Date!$B$3+K1566</f>
        <v>0</v>
      </c>
      <c r="Q1566" s="24">
        <f>J1566*Date!$B$3+K1566</f>
        <v>0</v>
      </c>
      <c r="R1566" s="24">
        <f t="shared" si="141"/>
        <v>0</v>
      </c>
      <c r="S1566" s="24">
        <f>J1566/2*Date!$B$7+K1566</f>
        <v>0</v>
      </c>
      <c r="T1566" s="24">
        <f t="shared" si="142"/>
        <v>0</v>
      </c>
      <c r="U1566" s="24">
        <f t="shared" si="143"/>
        <v>0</v>
      </c>
      <c r="V1566" s="4">
        <v>0</v>
      </c>
      <c r="W1566" s="4"/>
      <c r="X1566" s="28" t="str">
        <f t="shared" si="144"/>
        <v>CHOOSE FORMULA</v>
      </c>
      <c r="Y1566" s="4"/>
      <c r="Z1566" s="4">
        <v>0</v>
      </c>
    </row>
    <row r="1567" spans="1:26">
      <c r="A1567" s="1" t="s">
        <v>6</v>
      </c>
      <c r="B1567" s="1" t="s">
        <v>566</v>
      </c>
      <c r="C1567" s="1" t="s">
        <v>244</v>
      </c>
      <c r="D1567" s="1" t="s">
        <v>347</v>
      </c>
      <c r="E1567" s="1" t="s">
        <v>8</v>
      </c>
      <c r="F1567" s="1" t="s">
        <v>348</v>
      </c>
      <c r="G1567" s="4">
        <v>920</v>
      </c>
      <c r="H1567" s="4">
        <v>0</v>
      </c>
      <c r="I1567" s="4">
        <v>920</v>
      </c>
      <c r="J1567" s="4">
        <v>0</v>
      </c>
      <c r="K1567" s="4">
        <v>0</v>
      </c>
      <c r="L1567" s="4">
        <v>0</v>
      </c>
      <c r="M1567" s="4">
        <v>220.24</v>
      </c>
      <c r="N1567" s="24">
        <f>IF(AND(B1567="60",C1567="32"),(J1567/'FD Date'!$B$4*'FD Date'!$B$6+K1567),(J1567/Date!$B$4*Date!$B$6+K1567))</f>
        <v>0</v>
      </c>
      <c r="O1567" s="24">
        <f t="shared" si="140"/>
        <v>0</v>
      </c>
      <c r="P1567" s="24">
        <f>K1567/Date!$B$2*Date!$B$3+K1567</f>
        <v>0</v>
      </c>
      <c r="Q1567" s="24">
        <f>J1567*Date!$B$3+K1567</f>
        <v>0</v>
      </c>
      <c r="R1567" s="24">
        <f t="shared" si="141"/>
        <v>0</v>
      </c>
      <c r="S1567" s="24">
        <f>J1567/2*Date!$B$7+K1567</f>
        <v>0</v>
      </c>
      <c r="T1567" s="24">
        <f t="shared" si="142"/>
        <v>920</v>
      </c>
      <c r="U1567" s="24">
        <f t="shared" si="143"/>
        <v>0</v>
      </c>
      <c r="V1567" s="4">
        <v>0</v>
      </c>
      <c r="W1567" s="4"/>
      <c r="X1567" s="28" t="str">
        <f t="shared" si="144"/>
        <v>CHOOSE FORMULA</v>
      </c>
      <c r="Y1567" s="4"/>
      <c r="Z1567" s="4">
        <v>920</v>
      </c>
    </row>
    <row r="1568" spans="1:26">
      <c r="A1568" s="1" t="s">
        <v>6</v>
      </c>
      <c r="B1568" s="1" t="s">
        <v>566</v>
      </c>
      <c r="C1568" s="1" t="s">
        <v>244</v>
      </c>
      <c r="D1568" s="1" t="s">
        <v>349</v>
      </c>
      <c r="E1568" s="1" t="s">
        <v>8</v>
      </c>
      <c r="F1568" s="1" t="s">
        <v>350</v>
      </c>
      <c r="G1568" s="4">
        <v>0</v>
      </c>
      <c r="H1568" s="4">
        <v>0</v>
      </c>
      <c r="I1568" s="4">
        <v>0</v>
      </c>
      <c r="J1568" s="4">
        <v>0</v>
      </c>
      <c r="K1568" s="4">
        <v>522.29</v>
      </c>
      <c r="L1568" s="4">
        <v>0</v>
      </c>
      <c r="M1568" s="4">
        <v>69.3</v>
      </c>
      <c r="N1568" s="24">
        <f>IF(AND(B1568="60",C1568="32"),(J1568/'FD Date'!$B$4*'FD Date'!$B$6+K1568),(J1568/Date!$B$4*Date!$B$6+K1568))</f>
        <v>522.29</v>
      </c>
      <c r="O1568" s="24">
        <f t="shared" si="140"/>
        <v>0</v>
      </c>
      <c r="P1568" s="24">
        <f>K1568/Date!$B$2*Date!$B$3+K1568</f>
        <v>783.43499999999995</v>
      </c>
      <c r="Q1568" s="24">
        <f>J1568*Date!$B$3+K1568</f>
        <v>522.29</v>
      </c>
      <c r="R1568" s="24">
        <f t="shared" si="141"/>
        <v>0</v>
      </c>
      <c r="S1568" s="24">
        <f>J1568/2*Date!$B$7+K1568</f>
        <v>522.29</v>
      </c>
      <c r="T1568" s="24">
        <f t="shared" si="142"/>
        <v>0</v>
      </c>
      <c r="U1568" s="24">
        <f t="shared" si="143"/>
        <v>522.29</v>
      </c>
      <c r="V1568" s="4">
        <v>0</v>
      </c>
      <c r="W1568" s="4"/>
      <c r="X1568" s="28" t="str">
        <f t="shared" si="144"/>
        <v>CHOOSE FORMULA</v>
      </c>
      <c r="Y1568" s="4"/>
      <c r="Z1568" s="4">
        <v>0</v>
      </c>
    </row>
    <row r="1569" spans="1:26">
      <c r="A1569" s="1" t="s">
        <v>6</v>
      </c>
      <c r="B1569" s="1" t="s">
        <v>566</v>
      </c>
      <c r="C1569" s="1" t="s">
        <v>244</v>
      </c>
      <c r="D1569" s="1" t="s">
        <v>351</v>
      </c>
      <c r="E1569" s="1" t="s">
        <v>8</v>
      </c>
      <c r="F1569" s="1" t="s">
        <v>352</v>
      </c>
      <c r="G1569" s="4">
        <v>940</v>
      </c>
      <c r="H1569" s="4">
        <v>0</v>
      </c>
      <c r="I1569" s="4">
        <v>940</v>
      </c>
      <c r="J1569" s="4">
        <v>0</v>
      </c>
      <c r="K1569" s="4">
        <v>0</v>
      </c>
      <c r="L1569" s="4">
        <v>0</v>
      </c>
      <c r="M1569" s="4">
        <v>307.52</v>
      </c>
      <c r="N1569" s="24">
        <f>IF(AND(B1569="60",C1569="32"),(J1569/'FD Date'!$B$4*'FD Date'!$B$6+K1569),(J1569/Date!$B$4*Date!$B$6+K1569))</f>
        <v>0</v>
      </c>
      <c r="O1569" s="24">
        <f t="shared" si="140"/>
        <v>0</v>
      </c>
      <c r="P1569" s="24">
        <f>K1569/Date!$B$2*Date!$B$3+K1569</f>
        <v>0</v>
      </c>
      <c r="Q1569" s="24">
        <f>J1569*Date!$B$3+K1569</f>
        <v>0</v>
      </c>
      <c r="R1569" s="24">
        <f t="shared" si="141"/>
        <v>0</v>
      </c>
      <c r="S1569" s="24">
        <f>J1569/2*Date!$B$7+K1569</f>
        <v>0</v>
      </c>
      <c r="T1569" s="24">
        <f t="shared" si="142"/>
        <v>940</v>
      </c>
      <c r="U1569" s="24">
        <f t="shared" si="143"/>
        <v>0</v>
      </c>
      <c r="V1569" s="4">
        <v>0</v>
      </c>
      <c r="W1569" s="4"/>
      <c r="X1569" s="28" t="str">
        <f t="shared" si="144"/>
        <v>CHOOSE FORMULA</v>
      </c>
      <c r="Y1569" s="4"/>
      <c r="Z1569" s="4">
        <v>940</v>
      </c>
    </row>
    <row r="1570" spans="1:26">
      <c r="A1570" s="1" t="s">
        <v>6</v>
      </c>
      <c r="B1570" s="1" t="s">
        <v>566</v>
      </c>
      <c r="C1570" s="1" t="s">
        <v>244</v>
      </c>
      <c r="D1570" s="1" t="s">
        <v>357</v>
      </c>
      <c r="E1570" s="1" t="s">
        <v>8</v>
      </c>
      <c r="F1570" s="1" t="s">
        <v>358</v>
      </c>
      <c r="G1570" s="4">
        <v>0</v>
      </c>
      <c r="H1570" s="4">
        <v>0</v>
      </c>
      <c r="I1570" s="4">
        <v>0</v>
      </c>
      <c r="J1570" s="4">
        <v>18.95</v>
      </c>
      <c r="K1570" s="4">
        <v>18.95</v>
      </c>
      <c r="L1570" s="4">
        <v>0</v>
      </c>
      <c r="M1570" s="4">
        <v>94.75</v>
      </c>
      <c r="N1570" s="24">
        <f>IF(AND(B1570="60",C1570="32"),(J1570/'FD Date'!$B$4*'FD Date'!$B$6+K1570),(J1570/Date!$B$4*Date!$B$6+K1570))</f>
        <v>113.7</v>
      </c>
      <c r="O1570" s="24">
        <f t="shared" si="140"/>
        <v>37.9</v>
      </c>
      <c r="P1570" s="24">
        <f>K1570/Date!$B$2*Date!$B$3+K1570</f>
        <v>28.424999999999997</v>
      </c>
      <c r="Q1570" s="24">
        <f>J1570*Date!$B$3+K1570</f>
        <v>94.75</v>
      </c>
      <c r="R1570" s="24">
        <f t="shared" si="141"/>
        <v>0</v>
      </c>
      <c r="S1570" s="24">
        <f>J1570/2*Date!$B$7+K1570</f>
        <v>94.75</v>
      </c>
      <c r="T1570" s="24">
        <f t="shared" si="142"/>
        <v>0</v>
      </c>
      <c r="U1570" s="24">
        <f t="shared" si="143"/>
        <v>18.95</v>
      </c>
      <c r="V1570" s="4">
        <v>0</v>
      </c>
      <c r="W1570" s="4"/>
      <c r="X1570" s="28" t="str">
        <f t="shared" si="144"/>
        <v>CHOOSE FORMULA</v>
      </c>
      <c r="Y1570" s="4"/>
      <c r="Z1570" s="4">
        <v>0</v>
      </c>
    </row>
    <row r="1571" spans="1:26">
      <c r="A1571" s="1" t="s">
        <v>6</v>
      </c>
      <c r="B1571" s="1" t="s">
        <v>566</v>
      </c>
      <c r="C1571" s="1" t="s">
        <v>244</v>
      </c>
      <c r="D1571" s="1" t="s">
        <v>361</v>
      </c>
      <c r="E1571" s="1" t="s">
        <v>8</v>
      </c>
      <c r="F1571" s="1" t="s">
        <v>362</v>
      </c>
      <c r="G1571" s="4">
        <v>0</v>
      </c>
      <c r="H1571" s="4">
        <v>0</v>
      </c>
      <c r="I1571" s="4">
        <v>0</v>
      </c>
      <c r="J1571" s="4">
        <v>0</v>
      </c>
      <c r="K1571" s="4">
        <v>175.45</v>
      </c>
      <c r="L1571" s="4">
        <v>3004.58</v>
      </c>
      <c r="M1571" s="4">
        <v>3751.16</v>
      </c>
      <c r="N1571" s="24">
        <f>IF(AND(B1571="60",C1571="32"),(J1571/'FD Date'!$B$4*'FD Date'!$B$6+K1571),(J1571/Date!$B$4*Date!$B$6+K1571))</f>
        <v>175.45</v>
      </c>
      <c r="O1571" s="24">
        <f t="shared" si="140"/>
        <v>0</v>
      </c>
      <c r="P1571" s="24">
        <f>K1571/Date!$B$2*Date!$B$3+K1571</f>
        <v>263.17499999999995</v>
      </c>
      <c r="Q1571" s="24">
        <f>J1571*Date!$B$3+K1571</f>
        <v>175.45</v>
      </c>
      <c r="R1571" s="24">
        <f t="shared" si="141"/>
        <v>219.04593054603305</v>
      </c>
      <c r="S1571" s="24">
        <f>J1571/2*Date!$B$7+K1571</f>
        <v>175.45</v>
      </c>
      <c r="T1571" s="24">
        <f t="shared" si="142"/>
        <v>0</v>
      </c>
      <c r="U1571" s="24">
        <f t="shared" si="143"/>
        <v>175.45</v>
      </c>
      <c r="V1571" s="4">
        <v>0</v>
      </c>
      <c r="W1571" s="4"/>
      <c r="X1571" s="28" t="str">
        <f t="shared" si="144"/>
        <v>CHOOSE FORMULA</v>
      </c>
      <c r="Y1571" s="4"/>
      <c r="Z1571" s="4">
        <v>350</v>
      </c>
    </row>
    <row r="1572" spans="1:26">
      <c r="A1572" s="1" t="s">
        <v>6</v>
      </c>
      <c r="B1572" s="1" t="s">
        <v>566</v>
      </c>
      <c r="C1572" s="1" t="s">
        <v>244</v>
      </c>
      <c r="D1572" s="1" t="s">
        <v>284</v>
      </c>
      <c r="E1572" s="1" t="s">
        <v>8</v>
      </c>
      <c r="F1572" s="1" t="s">
        <v>285</v>
      </c>
      <c r="G1572" s="4">
        <v>600</v>
      </c>
      <c r="H1572" s="4">
        <v>0</v>
      </c>
      <c r="I1572" s="4">
        <v>600</v>
      </c>
      <c r="J1572" s="4">
        <v>0</v>
      </c>
      <c r="K1572" s="4">
        <v>0</v>
      </c>
      <c r="L1572" s="4">
        <v>0</v>
      </c>
      <c r="M1572" s="4">
        <v>520.83000000000004</v>
      </c>
      <c r="N1572" s="24">
        <f>IF(AND(B1572="60",C1572="32"),(J1572/'FD Date'!$B$4*'FD Date'!$B$6+K1572),(J1572/Date!$B$4*Date!$B$6+K1572))</f>
        <v>0</v>
      </c>
      <c r="O1572" s="24">
        <f t="shared" si="140"/>
        <v>0</v>
      </c>
      <c r="P1572" s="24">
        <f>K1572/Date!$B$2*Date!$B$3+K1572</f>
        <v>0</v>
      </c>
      <c r="Q1572" s="24">
        <f>J1572*Date!$B$3+K1572</f>
        <v>0</v>
      </c>
      <c r="R1572" s="24">
        <f t="shared" si="141"/>
        <v>0</v>
      </c>
      <c r="S1572" s="24">
        <f>J1572/2*Date!$B$7+K1572</f>
        <v>0</v>
      </c>
      <c r="T1572" s="24">
        <f t="shared" si="142"/>
        <v>600</v>
      </c>
      <c r="U1572" s="24">
        <f t="shared" si="143"/>
        <v>0</v>
      </c>
      <c r="V1572" s="4">
        <v>0</v>
      </c>
      <c r="W1572" s="4"/>
      <c r="X1572" s="28" t="str">
        <f t="shared" si="144"/>
        <v>CHOOSE FORMULA</v>
      </c>
      <c r="Y1572" s="4"/>
      <c r="Z1572" s="4">
        <v>600</v>
      </c>
    </row>
    <row r="1573" spans="1:26">
      <c r="A1573" s="1" t="s">
        <v>6</v>
      </c>
      <c r="B1573" s="1" t="s">
        <v>566</v>
      </c>
      <c r="C1573" s="1" t="s">
        <v>244</v>
      </c>
      <c r="D1573" s="1" t="s">
        <v>286</v>
      </c>
      <c r="E1573" s="1" t="s">
        <v>8</v>
      </c>
      <c r="F1573" s="1" t="s">
        <v>287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  <c r="N1573" s="24">
        <f>IF(AND(B1573="60",C1573="32"),(J1573/'FD Date'!$B$4*'FD Date'!$B$6+K1573),(J1573/Date!$B$4*Date!$B$6+K1573))</f>
        <v>0</v>
      </c>
      <c r="O1573" s="24">
        <f t="shared" si="140"/>
        <v>0</v>
      </c>
      <c r="P1573" s="24">
        <f>K1573/Date!$B$2*Date!$B$3+K1573</f>
        <v>0</v>
      </c>
      <c r="Q1573" s="24">
        <f>J1573*Date!$B$3+K1573</f>
        <v>0</v>
      </c>
      <c r="R1573" s="24">
        <f t="shared" si="141"/>
        <v>0</v>
      </c>
      <c r="S1573" s="24">
        <f>J1573/2*Date!$B$7+K1573</f>
        <v>0</v>
      </c>
      <c r="T1573" s="24">
        <f t="shared" si="142"/>
        <v>0</v>
      </c>
      <c r="U1573" s="24">
        <f t="shared" si="143"/>
        <v>0</v>
      </c>
      <c r="V1573" s="4">
        <v>0</v>
      </c>
      <c r="W1573" s="4"/>
      <c r="X1573" s="28" t="str">
        <f t="shared" si="144"/>
        <v>CHOOSE FORMULA</v>
      </c>
      <c r="Y1573" s="4"/>
      <c r="Z1573" s="4">
        <v>0</v>
      </c>
    </row>
    <row r="1574" spans="1:26">
      <c r="A1574" s="1" t="s">
        <v>6</v>
      </c>
      <c r="B1574" s="1" t="s">
        <v>566</v>
      </c>
      <c r="C1574" s="1" t="s">
        <v>244</v>
      </c>
      <c r="D1574" s="1" t="s">
        <v>363</v>
      </c>
      <c r="E1574" s="1" t="s">
        <v>8</v>
      </c>
      <c r="F1574" s="1" t="s">
        <v>364</v>
      </c>
      <c r="G1574" s="4">
        <v>1500</v>
      </c>
      <c r="H1574" s="4">
        <v>0</v>
      </c>
      <c r="I1574" s="4">
        <v>1500</v>
      </c>
      <c r="J1574" s="4">
        <v>1404.73</v>
      </c>
      <c r="K1574" s="4">
        <v>1404.73</v>
      </c>
      <c r="L1574" s="4">
        <v>0</v>
      </c>
      <c r="M1574" s="4">
        <v>546.04</v>
      </c>
      <c r="N1574" s="24">
        <f>IF(AND(B1574="60",C1574="32"),(J1574/'FD Date'!$B$4*'FD Date'!$B$6+K1574),(J1574/Date!$B$4*Date!$B$6+K1574))</f>
        <v>8428.3799999999992</v>
      </c>
      <c r="O1574" s="24">
        <f t="shared" si="140"/>
        <v>2809.46</v>
      </c>
      <c r="P1574" s="24">
        <f>K1574/Date!$B$2*Date!$B$3+K1574</f>
        <v>2107.0950000000003</v>
      </c>
      <c r="Q1574" s="24">
        <f>J1574*Date!$B$3+K1574</f>
        <v>7023.65</v>
      </c>
      <c r="R1574" s="24">
        <f t="shared" si="141"/>
        <v>0</v>
      </c>
      <c r="S1574" s="24">
        <f>J1574/2*Date!$B$7+K1574</f>
        <v>7023.65</v>
      </c>
      <c r="T1574" s="24">
        <f t="shared" si="142"/>
        <v>1500</v>
      </c>
      <c r="U1574" s="24">
        <f t="shared" si="143"/>
        <v>1404.73</v>
      </c>
      <c r="V1574" s="4">
        <v>0</v>
      </c>
      <c r="W1574" s="4"/>
      <c r="X1574" s="28" t="str">
        <f t="shared" si="144"/>
        <v>CHOOSE FORMULA</v>
      </c>
      <c r="Y1574" s="4"/>
      <c r="Z1574" s="4">
        <v>1500</v>
      </c>
    </row>
    <row r="1575" spans="1:26">
      <c r="A1575" s="1" t="s">
        <v>6</v>
      </c>
      <c r="B1575" s="1" t="s">
        <v>566</v>
      </c>
      <c r="C1575" s="1" t="s">
        <v>244</v>
      </c>
      <c r="D1575" s="1" t="s">
        <v>363</v>
      </c>
      <c r="E1575" s="1" t="s">
        <v>13</v>
      </c>
      <c r="F1575" s="1" t="s">
        <v>601</v>
      </c>
      <c r="G1575" s="4">
        <v>0</v>
      </c>
      <c r="H1575" s="4">
        <v>0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  <c r="N1575" s="24">
        <f>IF(AND(B1575="60",C1575="32"),(J1575/'FD Date'!$B$4*'FD Date'!$B$6+K1575),(J1575/Date!$B$4*Date!$B$6+K1575))</f>
        <v>0</v>
      </c>
      <c r="O1575" s="24">
        <f t="shared" si="140"/>
        <v>0</v>
      </c>
      <c r="P1575" s="24">
        <f>K1575/Date!$B$2*Date!$B$3+K1575</f>
        <v>0</v>
      </c>
      <c r="Q1575" s="24">
        <f>J1575*Date!$B$3+K1575</f>
        <v>0</v>
      </c>
      <c r="R1575" s="24">
        <f t="shared" si="141"/>
        <v>0</v>
      </c>
      <c r="S1575" s="24">
        <f>J1575/2*Date!$B$7+K1575</f>
        <v>0</v>
      </c>
      <c r="T1575" s="24">
        <f t="shared" si="142"/>
        <v>0</v>
      </c>
      <c r="U1575" s="24">
        <f t="shared" si="143"/>
        <v>0</v>
      </c>
      <c r="V1575" s="4">
        <v>0</v>
      </c>
      <c r="W1575" s="4"/>
      <c r="X1575" s="28" t="str">
        <f t="shared" si="144"/>
        <v>CHOOSE FORMULA</v>
      </c>
      <c r="Y1575" s="4"/>
      <c r="Z1575" s="4">
        <v>0</v>
      </c>
    </row>
    <row r="1576" spans="1:26">
      <c r="A1576" s="1" t="s">
        <v>6</v>
      </c>
      <c r="B1576" s="1" t="s">
        <v>566</v>
      </c>
      <c r="C1576" s="1" t="s">
        <v>244</v>
      </c>
      <c r="D1576" s="1" t="s">
        <v>367</v>
      </c>
      <c r="E1576" s="1" t="s">
        <v>8</v>
      </c>
      <c r="F1576" s="1" t="s">
        <v>368</v>
      </c>
      <c r="G1576" s="4">
        <v>6550</v>
      </c>
      <c r="H1576" s="4">
        <v>0</v>
      </c>
      <c r="I1576" s="4">
        <v>6550</v>
      </c>
      <c r="J1576" s="4">
        <v>0</v>
      </c>
      <c r="K1576" s="4">
        <v>0</v>
      </c>
      <c r="L1576" s="4">
        <v>0</v>
      </c>
      <c r="M1576" s="4">
        <v>3094.11</v>
      </c>
      <c r="N1576" s="24">
        <f>IF(AND(B1576="60",C1576="32"),(J1576/'FD Date'!$B$4*'FD Date'!$B$6+K1576),(J1576/Date!$B$4*Date!$B$6+K1576))</f>
        <v>0</v>
      </c>
      <c r="O1576" s="24">
        <f t="shared" si="140"/>
        <v>0</v>
      </c>
      <c r="P1576" s="24">
        <f>K1576/Date!$B$2*Date!$B$3+K1576</f>
        <v>0</v>
      </c>
      <c r="Q1576" s="24">
        <f>J1576*Date!$B$3+K1576</f>
        <v>0</v>
      </c>
      <c r="R1576" s="24">
        <f t="shared" si="141"/>
        <v>0</v>
      </c>
      <c r="S1576" s="24">
        <f>J1576/2*Date!$B$7+K1576</f>
        <v>0</v>
      </c>
      <c r="T1576" s="24">
        <f t="shared" si="142"/>
        <v>6550</v>
      </c>
      <c r="U1576" s="24">
        <f t="shared" si="143"/>
        <v>0</v>
      </c>
      <c r="V1576" s="4">
        <v>0</v>
      </c>
      <c r="W1576" s="4"/>
      <c r="X1576" s="28" t="str">
        <f t="shared" si="144"/>
        <v>CHOOSE FORMULA</v>
      </c>
      <c r="Y1576" s="4"/>
      <c r="Z1576" s="4">
        <v>6550</v>
      </c>
    </row>
    <row r="1577" spans="1:26">
      <c r="A1577" s="1" t="s">
        <v>6</v>
      </c>
      <c r="B1577" s="1" t="s">
        <v>566</v>
      </c>
      <c r="C1577" s="1" t="s">
        <v>244</v>
      </c>
      <c r="D1577" s="1" t="s">
        <v>470</v>
      </c>
      <c r="E1577" s="1" t="s">
        <v>8</v>
      </c>
      <c r="F1577" s="1" t="s">
        <v>471</v>
      </c>
      <c r="G1577" s="4">
        <v>29000</v>
      </c>
      <c r="H1577" s="4">
        <v>0</v>
      </c>
      <c r="I1577" s="4">
        <v>29000</v>
      </c>
      <c r="J1577" s="4">
        <v>348.55</v>
      </c>
      <c r="K1577" s="4">
        <v>622.11</v>
      </c>
      <c r="L1577" s="4">
        <v>544.94000000000005</v>
      </c>
      <c r="M1577" s="4">
        <v>6776.44</v>
      </c>
      <c r="N1577" s="24">
        <f>IF(AND(B1577="60",C1577="32"),(J1577/'FD Date'!$B$4*'FD Date'!$B$6+K1577),(J1577/Date!$B$4*Date!$B$6+K1577))</f>
        <v>2364.86</v>
      </c>
      <c r="O1577" s="24">
        <f t="shared" si="140"/>
        <v>697.1</v>
      </c>
      <c r="P1577" s="24">
        <f>K1577/Date!$B$2*Date!$B$3+K1577</f>
        <v>933.16499999999996</v>
      </c>
      <c r="Q1577" s="24">
        <f>J1577*Date!$B$3+K1577</f>
        <v>2016.31</v>
      </c>
      <c r="R1577" s="24">
        <f t="shared" si="141"/>
        <v>7736.0646830843752</v>
      </c>
      <c r="S1577" s="24">
        <f>J1577/2*Date!$B$7+K1577</f>
        <v>2016.31</v>
      </c>
      <c r="T1577" s="24">
        <f t="shared" si="142"/>
        <v>29000</v>
      </c>
      <c r="U1577" s="24">
        <f t="shared" si="143"/>
        <v>622.11</v>
      </c>
      <c r="V1577" s="4">
        <v>0</v>
      </c>
      <c r="W1577" s="4"/>
      <c r="X1577" s="28" t="str">
        <f t="shared" si="144"/>
        <v>CHOOSE FORMULA</v>
      </c>
      <c r="Y1577" s="4"/>
      <c r="Z1577" s="4">
        <v>29000</v>
      </c>
    </row>
    <row r="1578" spans="1:26">
      <c r="A1578" s="1" t="s">
        <v>6</v>
      </c>
      <c r="B1578" s="1" t="s">
        <v>566</v>
      </c>
      <c r="C1578" s="1" t="s">
        <v>244</v>
      </c>
      <c r="D1578" s="1" t="s">
        <v>288</v>
      </c>
      <c r="E1578" s="1" t="s">
        <v>8</v>
      </c>
      <c r="F1578" s="1" t="s">
        <v>289</v>
      </c>
      <c r="G1578" s="4">
        <v>1000</v>
      </c>
      <c r="H1578" s="4">
        <v>0</v>
      </c>
      <c r="I1578" s="4">
        <v>1000</v>
      </c>
      <c r="J1578" s="4">
        <v>0</v>
      </c>
      <c r="K1578" s="4">
        <v>0</v>
      </c>
      <c r="L1578" s="4">
        <v>0</v>
      </c>
      <c r="M1578" s="4">
        <v>0</v>
      </c>
      <c r="N1578" s="24">
        <f>IF(AND(B1578="60",C1578="32"),(J1578/'FD Date'!$B$4*'FD Date'!$B$6+K1578),(J1578/Date!$B$4*Date!$B$6+K1578))</f>
        <v>0</v>
      </c>
      <c r="O1578" s="24">
        <f t="shared" si="140"/>
        <v>0</v>
      </c>
      <c r="P1578" s="24">
        <f>K1578/Date!$B$2*Date!$B$3+K1578</f>
        <v>0</v>
      </c>
      <c r="Q1578" s="24">
        <f>J1578*Date!$B$3+K1578</f>
        <v>0</v>
      </c>
      <c r="R1578" s="24">
        <f t="shared" si="141"/>
        <v>0</v>
      </c>
      <c r="S1578" s="24">
        <f>J1578/2*Date!$B$7+K1578</f>
        <v>0</v>
      </c>
      <c r="T1578" s="24">
        <f t="shared" si="142"/>
        <v>1000</v>
      </c>
      <c r="U1578" s="24">
        <f t="shared" si="143"/>
        <v>0</v>
      </c>
      <c r="V1578" s="4">
        <v>0</v>
      </c>
      <c r="W1578" s="4"/>
      <c r="X1578" s="28" t="str">
        <f t="shared" si="144"/>
        <v>CHOOSE FORMULA</v>
      </c>
      <c r="Y1578" s="4"/>
      <c r="Z1578" s="4">
        <v>1000</v>
      </c>
    </row>
    <row r="1579" spans="1:26">
      <c r="A1579" s="1" t="s">
        <v>6</v>
      </c>
      <c r="B1579" s="1" t="s">
        <v>566</v>
      </c>
      <c r="C1579" s="1" t="s">
        <v>244</v>
      </c>
      <c r="D1579" s="1" t="s">
        <v>442</v>
      </c>
      <c r="E1579" s="1" t="s">
        <v>8</v>
      </c>
      <c r="F1579" s="1" t="s">
        <v>443</v>
      </c>
      <c r="G1579" s="4">
        <v>1400</v>
      </c>
      <c r="H1579" s="4">
        <v>0</v>
      </c>
      <c r="I1579" s="4">
        <v>1400</v>
      </c>
      <c r="J1579" s="4">
        <v>0</v>
      </c>
      <c r="K1579" s="4">
        <v>0</v>
      </c>
      <c r="L1579" s="4">
        <v>0</v>
      </c>
      <c r="M1579" s="4">
        <v>241.1</v>
      </c>
      <c r="N1579" s="24">
        <f>IF(AND(B1579="60",C1579="32"),(J1579/'FD Date'!$B$4*'FD Date'!$B$6+K1579),(J1579/Date!$B$4*Date!$B$6+K1579))</f>
        <v>0</v>
      </c>
      <c r="O1579" s="24">
        <f t="shared" si="140"/>
        <v>0</v>
      </c>
      <c r="P1579" s="24">
        <f>K1579/Date!$B$2*Date!$B$3+K1579</f>
        <v>0</v>
      </c>
      <c r="Q1579" s="24">
        <f>J1579*Date!$B$3+K1579</f>
        <v>0</v>
      </c>
      <c r="R1579" s="24">
        <f t="shared" si="141"/>
        <v>0</v>
      </c>
      <c r="S1579" s="24">
        <f>J1579/2*Date!$B$7+K1579</f>
        <v>0</v>
      </c>
      <c r="T1579" s="24">
        <f t="shared" si="142"/>
        <v>1400</v>
      </c>
      <c r="U1579" s="24">
        <f t="shared" si="143"/>
        <v>0</v>
      </c>
      <c r="V1579" s="4">
        <v>0</v>
      </c>
      <c r="W1579" s="4"/>
      <c r="X1579" s="28" t="str">
        <f t="shared" si="144"/>
        <v>CHOOSE FORMULA</v>
      </c>
      <c r="Y1579" s="4"/>
      <c r="Z1579" s="4">
        <v>1400</v>
      </c>
    </row>
    <row r="1580" spans="1:26">
      <c r="A1580" s="1" t="s">
        <v>6</v>
      </c>
      <c r="B1580" s="1" t="s">
        <v>566</v>
      </c>
      <c r="C1580" s="1" t="s">
        <v>244</v>
      </c>
      <c r="D1580" s="1" t="s">
        <v>599</v>
      </c>
      <c r="E1580" s="1" t="s">
        <v>8</v>
      </c>
      <c r="F1580" s="1" t="s">
        <v>600</v>
      </c>
      <c r="G1580" s="4">
        <v>20000</v>
      </c>
      <c r="H1580" s="4">
        <v>0</v>
      </c>
      <c r="I1580" s="4">
        <v>20000</v>
      </c>
      <c r="J1580" s="4">
        <v>0</v>
      </c>
      <c r="K1580" s="4">
        <v>0</v>
      </c>
      <c r="L1580" s="4">
        <v>0</v>
      </c>
      <c r="M1580" s="4">
        <v>0</v>
      </c>
      <c r="N1580" s="24">
        <f>IF(AND(B1580="60",C1580="32"),(J1580/'FD Date'!$B$4*'FD Date'!$B$6+K1580),(J1580/Date!$B$4*Date!$B$6+K1580))</f>
        <v>0</v>
      </c>
      <c r="O1580" s="24">
        <f t="shared" si="140"/>
        <v>0</v>
      </c>
      <c r="P1580" s="24">
        <f>K1580/Date!$B$2*Date!$B$3+K1580</f>
        <v>0</v>
      </c>
      <c r="Q1580" s="24">
        <f>J1580*Date!$B$3+K1580</f>
        <v>0</v>
      </c>
      <c r="R1580" s="24">
        <f t="shared" si="141"/>
        <v>0</v>
      </c>
      <c r="S1580" s="24">
        <f>J1580/2*Date!$B$7+K1580</f>
        <v>0</v>
      </c>
      <c r="T1580" s="24">
        <f t="shared" si="142"/>
        <v>20000</v>
      </c>
      <c r="U1580" s="24">
        <f t="shared" si="143"/>
        <v>0</v>
      </c>
      <c r="V1580" s="4">
        <v>0</v>
      </c>
      <c r="W1580" s="4"/>
      <c r="X1580" s="28" t="str">
        <f t="shared" si="144"/>
        <v>CHOOSE FORMULA</v>
      </c>
      <c r="Y1580" s="4"/>
      <c r="Z1580" s="4">
        <v>5000</v>
      </c>
    </row>
    <row r="1581" spans="1:26">
      <c r="A1581" s="1" t="s">
        <v>6</v>
      </c>
      <c r="B1581" s="1" t="s">
        <v>566</v>
      </c>
      <c r="C1581" s="1" t="s">
        <v>244</v>
      </c>
      <c r="D1581" s="1" t="s">
        <v>431</v>
      </c>
      <c r="E1581" s="1" t="s">
        <v>8</v>
      </c>
      <c r="F1581" s="1" t="s">
        <v>432</v>
      </c>
      <c r="G1581" s="4">
        <v>500</v>
      </c>
      <c r="H1581" s="4">
        <v>0</v>
      </c>
      <c r="I1581" s="4">
        <v>500</v>
      </c>
      <c r="J1581" s="4">
        <v>0</v>
      </c>
      <c r="K1581" s="4">
        <v>0</v>
      </c>
      <c r="L1581" s="4">
        <v>0</v>
      </c>
      <c r="M1581" s="4">
        <v>0</v>
      </c>
      <c r="N1581" s="24">
        <f>IF(AND(B1581="60",C1581="32"),(J1581/'FD Date'!$B$4*'FD Date'!$B$6+K1581),(J1581/Date!$B$4*Date!$B$6+K1581))</f>
        <v>0</v>
      </c>
      <c r="O1581" s="24">
        <f t="shared" si="140"/>
        <v>0</v>
      </c>
      <c r="P1581" s="24">
        <f>K1581/Date!$B$2*Date!$B$3+K1581</f>
        <v>0</v>
      </c>
      <c r="Q1581" s="24">
        <f>J1581*Date!$B$3+K1581</f>
        <v>0</v>
      </c>
      <c r="R1581" s="24">
        <f t="shared" si="141"/>
        <v>0</v>
      </c>
      <c r="S1581" s="24">
        <f>J1581/2*Date!$B$7+K1581</f>
        <v>0</v>
      </c>
      <c r="T1581" s="24">
        <f t="shared" si="142"/>
        <v>500</v>
      </c>
      <c r="U1581" s="24">
        <f t="shared" si="143"/>
        <v>0</v>
      </c>
      <c r="V1581" s="4">
        <v>0</v>
      </c>
      <c r="W1581" s="4"/>
      <c r="X1581" s="28" t="str">
        <f t="shared" si="144"/>
        <v>CHOOSE FORMULA</v>
      </c>
      <c r="Y1581" s="4"/>
      <c r="Z1581" s="4">
        <v>500</v>
      </c>
    </row>
    <row r="1582" spans="1:26">
      <c r="A1582" s="1" t="s">
        <v>6</v>
      </c>
      <c r="B1582" s="1" t="s">
        <v>566</v>
      </c>
      <c r="C1582" s="1" t="s">
        <v>244</v>
      </c>
      <c r="D1582" s="1" t="s">
        <v>444</v>
      </c>
      <c r="E1582" s="1" t="s">
        <v>8</v>
      </c>
      <c r="F1582" s="1" t="s">
        <v>445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  <c r="N1582" s="24">
        <f>IF(AND(B1582="60",C1582="32"),(J1582/'FD Date'!$B$4*'FD Date'!$B$6+K1582),(J1582/Date!$B$4*Date!$B$6+K1582))</f>
        <v>0</v>
      </c>
      <c r="O1582" s="24">
        <f t="shared" si="140"/>
        <v>0</v>
      </c>
      <c r="P1582" s="24">
        <f>K1582/Date!$B$2*Date!$B$3+K1582</f>
        <v>0</v>
      </c>
      <c r="Q1582" s="24">
        <f>J1582*Date!$B$3+K1582</f>
        <v>0</v>
      </c>
      <c r="R1582" s="24">
        <f t="shared" si="141"/>
        <v>0</v>
      </c>
      <c r="S1582" s="24">
        <f>J1582/2*Date!$B$7+K1582</f>
        <v>0</v>
      </c>
      <c r="T1582" s="24">
        <f t="shared" si="142"/>
        <v>0</v>
      </c>
      <c r="U1582" s="24">
        <f t="shared" si="143"/>
        <v>0</v>
      </c>
      <c r="V1582" s="4">
        <v>0</v>
      </c>
      <c r="W1582" s="4"/>
      <c r="X1582" s="28" t="str">
        <f t="shared" si="144"/>
        <v>CHOOSE FORMULA</v>
      </c>
      <c r="Y1582" s="4"/>
      <c r="Z1582" s="4">
        <v>0</v>
      </c>
    </row>
    <row r="1583" spans="1:26">
      <c r="A1583" s="1" t="s">
        <v>6</v>
      </c>
      <c r="B1583" s="1" t="s">
        <v>566</v>
      </c>
      <c r="C1583" s="1" t="s">
        <v>244</v>
      </c>
      <c r="D1583" s="1" t="s">
        <v>292</v>
      </c>
      <c r="E1583" s="1" t="s">
        <v>8</v>
      </c>
      <c r="F1583" s="1" t="s">
        <v>293</v>
      </c>
      <c r="G1583" s="4">
        <v>11100</v>
      </c>
      <c r="H1583" s="4">
        <v>0</v>
      </c>
      <c r="I1583" s="4">
        <v>11100</v>
      </c>
      <c r="J1583" s="4">
        <v>0</v>
      </c>
      <c r="K1583" s="4">
        <v>13.48</v>
      </c>
      <c r="L1583" s="4">
        <v>125.53</v>
      </c>
      <c r="M1583" s="4">
        <v>6154.85</v>
      </c>
      <c r="N1583" s="24">
        <f>IF(AND(B1583="60",C1583="32"),(J1583/'FD Date'!$B$4*'FD Date'!$B$6+K1583),(J1583/Date!$B$4*Date!$B$6+K1583))</f>
        <v>13.48</v>
      </c>
      <c r="O1583" s="24">
        <f t="shared" si="140"/>
        <v>0</v>
      </c>
      <c r="P1583" s="24">
        <f>K1583/Date!$B$2*Date!$B$3+K1583</f>
        <v>20.22</v>
      </c>
      <c r="Q1583" s="24">
        <f>J1583*Date!$B$3+K1583</f>
        <v>13.48</v>
      </c>
      <c r="R1583" s="24">
        <f t="shared" si="141"/>
        <v>660.93665259300565</v>
      </c>
      <c r="S1583" s="24">
        <f>J1583/2*Date!$B$7+K1583</f>
        <v>13.48</v>
      </c>
      <c r="T1583" s="24">
        <f t="shared" si="142"/>
        <v>11100</v>
      </c>
      <c r="U1583" s="24">
        <f t="shared" si="143"/>
        <v>13.48</v>
      </c>
      <c r="V1583" s="4">
        <v>0</v>
      </c>
      <c r="W1583" s="4"/>
      <c r="X1583" s="28" t="str">
        <f t="shared" si="144"/>
        <v>CHOOSE FORMULA</v>
      </c>
      <c r="Y1583" s="4"/>
      <c r="Z1583" s="4">
        <v>11100</v>
      </c>
    </row>
    <row r="1584" spans="1:26">
      <c r="A1584" s="1" t="s">
        <v>6</v>
      </c>
      <c r="B1584" s="1" t="s">
        <v>566</v>
      </c>
      <c r="C1584" s="1" t="s">
        <v>244</v>
      </c>
      <c r="D1584" s="1" t="s">
        <v>501</v>
      </c>
      <c r="E1584" s="1" t="s">
        <v>8</v>
      </c>
      <c r="F1584" s="1" t="s">
        <v>502</v>
      </c>
      <c r="G1584" s="4">
        <v>0</v>
      </c>
      <c r="H1584" s="4">
        <v>0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  <c r="N1584" s="24">
        <f>IF(AND(B1584="60",C1584="32"),(J1584/'FD Date'!$B$4*'FD Date'!$B$6+K1584),(J1584/Date!$B$4*Date!$B$6+K1584))</f>
        <v>0</v>
      </c>
      <c r="O1584" s="24">
        <f t="shared" si="140"/>
        <v>0</v>
      </c>
      <c r="P1584" s="24">
        <f>K1584/Date!$B$2*Date!$B$3+K1584</f>
        <v>0</v>
      </c>
      <c r="Q1584" s="24">
        <f>J1584*Date!$B$3+K1584</f>
        <v>0</v>
      </c>
      <c r="R1584" s="24">
        <f t="shared" si="141"/>
        <v>0</v>
      </c>
      <c r="S1584" s="24">
        <f>J1584/2*Date!$B$7+K1584</f>
        <v>0</v>
      </c>
      <c r="T1584" s="24">
        <f t="shared" si="142"/>
        <v>0</v>
      </c>
      <c r="U1584" s="24">
        <f t="shared" si="143"/>
        <v>0</v>
      </c>
      <c r="V1584" s="4">
        <v>0</v>
      </c>
      <c r="W1584" s="4"/>
      <c r="X1584" s="28" t="str">
        <f t="shared" si="144"/>
        <v>CHOOSE FORMULA</v>
      </c>
      <c r="Y1584" s="4"/>
      <c r="Z1584" s="4">
        <v>0</v>
      </c>
    </row>
    <row r="1585" spans="1:26">
      <c r="A1585" s="1" t="s">
        <v>6</v>
      </c>
      <c r="B1585" s="1" t="s">
        <v>566</v>
      </c>
      <c r="C1585" s="1" t="s">
        <v>244</v>
      </c>
      <c r="D1585" s="1" t="s">
        <v>299</v>
      </c>
      <c r="E1585" s="1" t="s">
        <v>8</v>
      </c>
      <c r="F1585" s="1" t="s">
        <v>300</v>
      </c>
      <c r="G1585" s="4">
        <v>0</v>
      </c>
      <c r="H1585" s="4">
        <v>0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  <c r="N1585" s="24">
        <f>IF(AND(B1585="60",C1585="32"),(J1585/'FD Date'!$B$4*'FD Date'!$B$6+K1585),(J1585/Date!$B$4*Date!$B$6+K1585))</f>
        <v>0</v>
      </c>
      <c r="O1585" s="24">
        <f t="shared" si="140"/>
        <v>0</v>
      </c>
      <c r="P1585" s="24">
        <f>K1585/Date!$B$2*Date!$B$3+K1585</f>
        <v>0</v>
      </c>
      <c r="Q1585" s="24">
        <f>J1585*Date!$B$3+K1585</f>
        <v>0</v>
      </c>
      <c r="R1585" s="24">
        <f t="shared" si="141"/>
        <v>0</v>
      </c>
      <c r="S1585" s="24">
        <f>J1585/2*Date!$B$7+K1585</f>
        <v>0</v>
      </c>
      <c r="T1585" s="24">
        <f t="shared" si="142"/>
        <v>0</v>
      </c>
      <c r="U1585" s="24">
        <f t="shared" si="143"/>
        <v>0</v>
      </c>
      <c r="V1585" s="4">
        <v>0</v>
      </c>
      <c r="W1585" s="4"/>
      <c r="X1585" s="28" t="str">
        <f t="shared" si="144"/>
        <v>CHOOSE FORMULA</v>
      </c>
      <c r="Y1585" s="4"/>
      <c r="Z1585" s="4">
        <v>0</v>
      </c>
    </row>
    <row r="1586" spans="1:26">
      <c r="A1586" s="1" t="s">
        <v>6</v>
      </c>
      <c r="B1586" s="1" t="s">
        <v>566</v>
      </c>
      <c r="C1586" s="1" t="s">
        <v>244</v>
      </c>
      <c r="D1586" s="1" t="s">
        <v>392</v>
      </c>
      <c r="E1586" s="1" t="s">
        <v>8</v>
      </c>
      <c r="F1586" s="1" t="s">
        <v>393</v>
      </c>
      <c r="G1586" s="4">
        <v>1320</v>
      </c>
      <c r="H1586" s="4">
        <v>0</v>
      </c>
      <c r="I1586" s="4">
        <v>1320</v>
      </c>
      <c r="J1586" s="4">
        <v>132.19999999999999</v>
      </c>
      <c r="K1586" s="4">
        <v>132.19999999999999</v>
      </c>
      <c r="L1586" s="4">
        <v>0</v>
      </c>
      <c r="M1586" s="4">
        <v>0</v>
      </c>
      <c r="N1586" s="24">
        <f>IF(AND(B1586="60",C1586="32"),(J1586/'FD Date'!$B$4*'FD Date'!$B$6+K1586),(J1586/Date!$B$4*Date!$B$6+K1586))</f>
        <v>793.2</v>
      </c>
      <c r="O1586" s="24">
        <f t="shared" si="140"/>
        <v>264.39999999999998</v>
      </c>
      <c r="P1586" s="24">
        <f>K1586/Date!$B$2*Date!$B$3+K1586</f>
        <v>198.29999999999998</v>
      </c>
      <c r="Q1586" s="24">
        <f>J1586*Date!$B$3+K1586</f>
        <v>661</v>
      </c>
      <c r="R1586" s="24">
        <f t="shared" si="141"/>
        <v>0</v>
      </c>
      <c r="S1586" s="24">
        <f>J1586/2*Date!$B$7+K1586</f>
        <v>661</v>
      </c>
      <c r="T1586" s="24">
        <f t="shared" si="142"/>
        <v>1320</v>
      </c>
      <c r="U1586" s="24">
        <f t="shared" si="143"/>
        <v>132.19999999999999</v>
      </c>
      <c r="V1586" s="4">
        <v>0</v>
      </c>
      <c r="W1586" s="4"/>
      <c r="X1586" s="28" t="str">
        <f t="shared" si="144"/>
        <v>CHOOSE FORMULA</v>
      </c>
      <c r="Y1586" s="4"/>
      <c r="Z1586" s="4">
        <v>1320</v>
      </c>
    </row>
    <row r="1587" spans="1:26">
      <c r="A1587" s="1" t="s">
        <v>6</v>
      </c>
      <c r="B1587" s="1" t="s">
        <v>566</v>
      </c>
      <c r="C1587" s="1" t="s">
        <v>244</v>
      </c>
      <c r="D1587" s="1" t="s">
        <v>301</v>
      </c>
      <c r="E1587" s="1" t="s">
        <v>8</v>
      </c>
      <c r="F1587" s="1" t="s">
        <v>302</v>
      </c>
      <c r="G1587" s="4">
        <v>0</v>
      </c>
      <c r="H1587" s="4">
        <v>0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  <c r="N1587" s="24">
        <f>IF(AND(B1587="60",C1587="32"),(J1587/'FD Date'!$B$4*'FD Date'!$B$6+K1587),(J1587/Date!$B$4*Date!$B$6+K1587))</f>
        <v>0</v>
      </c>
      <c r="O1587" s="24">
        <f t="shared" si="140"/>
        <v>0</v>
      </c>
      <c r="P1587" s="24">
        <f>K1587/Date!$B$2*Date!$B$3+K1587</f>
        <v>0</v>
      </c>
      <c r="Q1587" s="24">
        <f>J1587*Date!$B$3+K1587</f>
        <v>0</v>
      </c>
      <c r="R1587" s="24">
        <f t="shared" si="141"/>
        <v>0</v>
      </c>
      <c r="S1587" s="24">
        <f>J1587/2*Date!$B$7+K1587</f>
        <v>0</v>
      </c>
      <c r="T1587" s="24">
        <f t="shared" si="142"/>
        <v>0</v>
      </c>
      <c r="U1587" s="24">
        <f t="shared" si="143"/>
        <v>0</v>
      </c>
      <c r="V1587" s="4">
        <v>0</v>
      </c>
      <c r="W1587" s="4"/>
      <c r="X1587" s="28" t="str">
        <f t="shared" si="144"/>
        <v>CHOOSE FORMULA</v>
      </c>
      <c r="Y1587" s="4"/>
      <c r="Z1587" s="4">
        <v>0</v>
      </c>
    </row>
    <row r="1588" spans="1:26">
      <c r="A1588" s="1" t="s">
        <v>6</v>
      </c>
      <c r="B1588" s="1" t="s">
        <v>566</v>
      </c>
      <c r="C1588" s="1" t="s">
        <v>244</v>
      </c>
      <c r="D1588" s="1" t="s">
        <v>303</v>
      </c>
      <c r="E1588" s="1" t="s">
        <v>8</v>
      </c>
      <c r="F1588" s="1" t="s">
        <v>304</v>
      </c>
      <c r="G1588" s="4">
        <v>0</v>
      </c>
      <c r="H1588" s="4">
        <v>0</v>
      </c>
      <c r="I1588" s="4">
        <v>0</v>
      </c>
      <c r="J1588" s="4">
        <v>12</v>
      </c>
      <c r="K1588" s="4">
        <v>12</v>
      </c>
      <c r="L1588" s="4">
        <v>0</v>
      </c>
      <c r="M1588" s="4">
        <v>1392</v>
      </c>
      <c r="N1588" s="24">
        <f>IF(AND(B1588="60",C1588="32"),(J1588/'FD Date'!$B$4*'FD Date'!$B$6+K1588),(J1588/Date!$B$4*Date!$B$6+K1588))</f>
        <v>72</v>
      </c>
      <c r="O1588" s="24">
        <f t="shared" si="140"/>
        <v>24</v>
      </c>
      <c r="P1588" s="24">
        <f>K1588/Date!$B$2*Date!$B$3+K1588</f>
        <v>18</v>
      </c>
      <c r="Q1588" s="24">
        <f>J1588*Date!$B$3+K1588</f>
        <v>60</v>
      </c>
      <c r="R1588" s="24">
        <f t="shared" si="141"/>
        <v>0</v>
      </c>
      <c r="S1588" s="24">
        <f>J1588/2*Date!$B$7+K1588</f>
        <v>60</v>
      </c>
      <c r="T1588" s="24">
        <f t="shared" si="142"/>
        <v>0</v>
      </c>
      <c r="U1588" s="24">
        <f t="shared" si="143"/>
        <v>12</v>
      </c>
      <c r="V1588" s="4">
        <v>0</v>
      </c>
      <c r="W1588" s="4"/>
      <c r="X1588" s="28" t="str">
        <f t="shared" si="144"/>
        <v>CHOOSE FORMULA</v>
      </c>
      <c r="Y1588" s="4"/>
      <c r="Z1588" s="4">
        <v>0</v>
      </c>
    </row>
    <row r="1589" spans="1:26">
      <c r="A1589" s="1" t="s">
        <v>6</v>
      </c>
      <c r="B1589" s="1" t="s">
        <v>566</v>
      </c>
      <c r="C1589" s="1" t="s">
        <v>244</v>
      </c>
      <c r="D1589" s="1" t="s">
        <v>303</v>
      </c>
      <c r="E1589" s="1" t="s">
        <v>13</v>
      </c>
      <c r="F1589" s="1" t="s">
        <v>602</v>
      </c>
      <c r="G1589" s="4">
        <v>1600</v>
      </c>
      <c r="H1589" s="4">
        <v>0</v>
      </c>
      <c r="I1589" s="4">
        <v>1600</v>
      </c>
      <c r="J1589" s="4">
        <v>0</v>
      </c>
      <c r="K1589" s="4">
        <v>0</v>
      </c>
      <c r="L1589" s="4">
        <v>0</v>
      </c>
      <c r="M1589" s="4">
        <v>1880</v>
      </c>
      <c r="N1589" s="24">
        <f>IF(AND(B1589="60",C1589="32"),(J1589/'FD Date'!$B$4*'FD Date'!$B$6+K1589),(J1589/Date!$B$4*Date!$B$6+K1589))</f>
        <v>0</v>
      </c>
      <c r="O1589" s="24">
        <f t="shared" si="140"/>
        <v>0</v>
      </c>
      <c r="P1589" s="24">
        <f>K1589/Date!$B$2*Date!$B$3+K1589</f>
        <v>0</v>
      </c>
      <c r="Q1589" s="24">
        <f>J1589*Date!$B$3+K1589</f>
        <v>0</v>
      </c>
      <c r="R1589" s="24">
        <f t="shared" si="141"/>
        <v>0</v>
      </c>
      <c r="S1589" s="24">
        <f>J1589/2*Date!$B$7+K1589</f>
        <v>0</v>
      </c>
      <c r="T1589" s="24">
        <f t="shared" si="142"/>
        <v>1600</v>
      </c>
      <c r="U1589" s="24">
        <f t="shared" si="143"/>
        <v>0</v>
      </c>
      <c r="V1589" s="4">
        <v>0</v>
      </c>
      <c r="W1589" s="4"/>
      <c r="X1589" s="28" t="str">
        <f t="shared" si="144"/>
        <v>CHOOSE FORMULA</v>
      </c>
      <c r="Y1589" s="4"/>
      <c r="Z1589" s="4">
        <v>1600</v>
      </c>
    </row>
    <row r="1590" spans="1:26">
      <c r="A1590" s="1" t="s">
        <v>6</v>
      </c>
      <c r="B1590" s="1" t="s">
        <v>566</v>
      </c>
      <c r="C1590" s="1" t="s">
        <v>244</v>
      </c>
      <c r="D1590" s="1" t="s">
        <v>305</v>
      </c>
      <c r="E1590" s="1" t="s">
        <v>8</v>
      </c>
      <c r="F1590" s="1" t="s">
        <v>306</v>
      </c>
      <c r="G1590" s="4">
        <v>0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200</v>
      </c>
      <c r="N1590" s="24">
        <f>IF(AND(B1590="60",C1590="32"),(J1590/'FD Date'!$B$4*'FD Date'!$B$6+K1590),(J1590/Date!$B$4*Date!$B$6+K1590))</f>
        <v>0</v>
      </c>
      <c r="O1590" s="24">
        <f t="shared" si="140"/>
        <v>0</v>
      </c>
      <c r="P1590" s="24">
        <f>K1590/Date!$B$2*Date!$B$3+K1590</f>
        <v>0</v>
      </c>
      <c r="Q1590" s="24">
        <f>J1590*Date!$B$3+K1590</f>
        <v>0</v>
      </c>
      <c r="R1590" s="24">
        <f t="shared" si="141"/>
        <v>0</v>
      </c>
      <c r="S1590" s="24">
        <f>J1590/2*Date!$B$7+K1590</f>
        <v>0</v>
      </c>
      <c r="T1590" s="24">
        <f t="shared" si="142"/>
        <v>0</v>
      </c>
      <c r="U1590" s="24">
        <f t="shared" si="143"/>
        <v>0</v>
      </c>
      <c r="V1590" s="4">
        <v>0</v>
      </c>
      <c r="W1590" s="4"/>
      <c r="X1590" s="28" t="str">
        <f t="shared" si="144"/>
        <v>CHOOSE FORMULA</v>
      </c>
      <c r="Y1590" s="4"/>
      <c r="Z1590" s="4">
        <v>0</v>
      </c>
    </row>
    <row r="1591" spans="1:26">
      <c r="A1591" s="1" t="s">
        <v>6</v>
      </c>
      <c r="B1591" s="1" t="s">
        <v>566</v>
      </c>
      <c r="C1591" s="1" t="s">
        <v>244</v>
      </c>
      <c r="D1591" s="1" t="s">
        <v>379</v>
      </c>
      <c r="E1591" s="1" t="s">
        <v>8</v>
      </c>
      <c r="F1591" s="1" t="s">
        <v>380</v>
      </c>
      <c r="G1591" s="4">
        <v>31890</v>
      </c>
      <c r="H1591" s="4">
        <v>0</v>
      </c>
      <c r="I1591" s="4">
        <v>31890</v>
      </c>
      <c r="J1591" s="4">
        <v>0</v>
      </c>
      <c r="K1591" s="4">
        <v>0</v>
      </c>
      <c r="L1591" s="4">
        <v>267.68</v>
      </c>
      <c r="M1591" s="4">
        <v>267.68</v>
      </c>
      <c r="N1591" s="24">
        <f>IF(AND(B1591="60",C1591="32"),(J1591/'FD Date'!$B$4*'FD Date'!$B$6+K1591),(J1591/Date!$B$4*Date!$B$6+K1591))</f>
        <v>0</v>
      </c>
      <c r="O1591" s="24">
        <f t="shared" si="140"/>
        <v>0</v>
      </c>
      <c r="P1591" s="24">
        <f>K1591/Date!$B$2*Date!$B$3+K1591</f>
        <v>0</v>
      </c>
      <c r="Q1591" s="24">
        <f>J1591*Date!$B$3+K1591</f>
        <v>0</v>
      </c>
      <c r="R1591" s="24">
        <f t="shared" si="141"/>
        <v>0</v>
      </c>
      <c r="S1591" s="24">
        <f>J1591/2*Date!$B$7+K1591</f>
        <v>0</v>
      </c>
      <c r="T1591" s="24">
        <f t="shared" si="142"/>
        <v>31890</v>
      </c>
      <c r="U1591" s="24">
        <f t="shared" si="143"/>
        <v>0</v>
      </c>
      <c r="V1591" s="4">
        <v>0</v>
      </c>
      <c r="W1591" s="4"/>
      <c r="X1591" s="28" t="str">
        <f t="shared" si="144"/>
        <v>CHOOSE FORMULA</v>
      </c>
      <c r="Y1591" s="4"/>
      <c r="Z1591" s="4">
        <v>31890</v>
      </c>
    </row>
    <row r="1592" spans="1:26">
      <c r="A1592" s="1" t="s">
        <v>6</v>
      </c>
      <c r="B1592" s="1" t="s">
        <v>566</v>
      </c>
      <c r="C1592" s="1" t="s">
        <v>244</v>
      </c>
      <c r="D1592" s="1" t="s">
        <v>381</v>
      </c>
      <c r="E1592" s="1" t="s">
        <v>8</v>
      </c>
      <c r="F1592" s="1" t="s">
        <v>382</v>
      </c>
      <c r="G1592" s="4">
        <v>25070</v>
      </c>
      <c r="H1592" s="4">
        <v>0</v>
      </c>
      <c r="I1592" s="4">
        <v>25070</v>
      </c>
      <c r="J1592" s="4">
        <v>0</v>
      </c>
      <c r="K1592" s="4">
        <v>0</v>
      </c>
      <c r="L1592" s="4">
        <v>487.26</v>
      </c>
      <c r="M1592" s="4">
        <v>487.26</v>
      </c>
      <c r="N1592" s="24">
        <f>IF(AND(B1592="60",C1592="32"),(J1592/'FD Date'!$B$4*'FD Date'!$B$6+K1592),(J1592/Date!$B$4*Date!$B$6+K1592))</f>
        <v>0</v>
      </c>
      <c r="O1592" s="24">
        <f t="shared" si="140"/>
        <v>0</v>
      </c>
      <c r="P1592" s="24">
        <f>K1592/Date!$B$2*Date!$B$3+K1592</f>
        <v>0</v>
      </c>
      <c r="Q1592" s="24">
        <f>J1592*Date!$B$3+K1592</f>
        <v>0</v>
      </c>
      <c r="R1592" s="24">
        <f t="shared" si="141"/>
        <v>0</v>
      </c>
      <c r="S1592" s="24">
        <f>J1592/2*Date!$B$7+K1592</f>
        <v>0</v>
      </c>
      <c r="T1592" s="24">
        <f t="shared" si="142"/>
        <v>25070</v>
      </c>
      <c r="U1592" s="24">
        <f t="shared" si="143"/>
        <v>0</v>
      </c>
      <c r="V1592" s="4">
        <v>0</v>
      </c>
      <c r="W1592" s="4"/>
      <c r="X1592" s="28" t="str">
        <f t="shared" si="144"/>
        <v>CHOOSE FORMULA</v>
      </c>
      <c r="Y1592" s="4"/>
      <c r="Z1592" s="4">
        <v>25070</v>
      </c>
    </row>
    <row r="1593" spans="1:26">
      <c r="A1593" s="1" t="s">
        <v>6</v>
      </c>
      <c r="B1593" s="1" t="s">
        <v>566</v>
      </c>
      <c r="C1593" s="1" t="s">
        <v>244</v>
      </c>
      <c r="D1593" s="1" t="s">
        <v>581</v>
      </c>
      <c r="E1593" s="1" t="s">
        <v>8</v>
      </c>
      <c r="F1593" s="1" t="s">
        <v>582</v>
      </c>
      <c r="G1593" s="4">
        <v>7180</v>
      </c>
      <c r="H1593" s="4">
        <v>0</v>
      </c>
      <c r="I1593" s="4">
        <v>7180</v>
      </c>
      <c r="J1593" s="4">
        <v>0</v>
      </c>
      <c r="K1593" s="4">
        <v>0</v>
      </c>
      <c r="L1593" s="4">
        <v>0</v>
      </c>
      <c r="M1593" s="4">
        <v>4560</v>
      </c>
      <c r="N1593" s="24">
        <f>IF(AND(B1593="60",C1593="32"),(J1593/'FD Date'!$B$4*'FD Date'!$B$6+K1593),(J1593/Date!$B$4*Date!$B$6+K1593))</f>
        <v>0</v>
      </c>
      <c r="O1593" s="24">
        <f t="shared" si="140"/>
        <v>0</v>
      </c>
      <c r="P1593" s="24">
        <f>K1593/Date!$B$2*Date!$B$3+K1593</f>
        <v>0</v>
      </c>
      <c r="Q1593" s="24">
        <f>J1593*Date!$B$3+K1593</f>
        <v>0</v>
      </c>
      <c r="R1593" s="24">
        <f t="shared" si="141"/>
        <v>0</v>
      </c>
      <c r="S1593" s="24">
        <f>J1593/2*Date!$B$7+K1593</f>
        <v>0</v>
      </c>
      <c r="T1593" s="24">
        <f t="shared" si="142"/>
        <v>7180</v>
      </c>
      <c r="U1593" s="24">
        <f t="shared" si="143"/>
        <v>0</v>
      </c>
      <c r="V1593" s="4">
        <v>0</v>
      </c>
      <c r="W1593" s="4"/>
      <c r="X1593" s="28" t="str">
        <f t="shared" si="144"/>
        <v>CHOOSE FORMULA</v>
      </c>
      <c r="Y1593" s="4"/>
      <c r="Z1593" s="4">
        <v>7180</v>
      </c>
    </row>
    <row r="1594" spans="1:26">
      <c r="A1594" s="1" t="s">
        <v>6</v>
      </c>
      <c r="B1594" s="1" t="s">
        <v>566</v>
      </c>
      <c r="C1594" s="1" t="s">
        <v>244</v>
      </c>
      <c r="D1594" s="1" t="s">
        <v>581</v>
      </c>
      <c r="E1594" s="1" t="s">
        <v>13</v>
      </c>
      <c r="F1594" s="1" t="s">
        <v>603</v>
      </c>
      <c r="G1594" s="4">
        <v>8100</v>
      </c>
      <c r="H1594" s="4">
        <v>0</v>
      </c>
      <c r="I1594" s="4">
        <v>8100</v>
      </c>
      <c r="J1594" s="4">
        <v>0</v>
      </c>
      <c r="K1594" s="4">
        <v>0</v>
      </c>
      <c r="L1594" s="4">
        <v>0</v>
      </c>
      <c r="M1594" s="4">
        <v>3200</v>
      </c>
      <c r="N1594" s="24">
        <f>IF(AND(B1594="60",C1594="32"),(J1594/'FD Date'!$B$4*'FD Date'!$B$6+K1594),(J1594/Date!$B$4*Date!$B$6+K1594))</f>
        <v>0</v>
      </c>
      <c r="O1594" s="24">
        <f t="shared" si="140"/>
        <v>0</v>
      </c>
      <c r="P1594" s="24">
        <f>K1594/Date!$B$2*Date!$B$3+K1594</f>
        <v>0</v>
      </c>
      <c r="Q1594" s="24">
        <f>J1594*Date!$B$3+K1594</f>
        <v>0</v>
      </c>
      <c r="R1594" s="24">
        <f t="shared" si="141"/>
        <v>0</v>
      </c>
      <c r="S1594" s="24">
        <f>J1594/2*Date!$B$7+K1594</f>
        <v>0</v>
      </c>
      <c r="T1594" s="24">
        <f t="shared" si="142"/>
        <v>8100</v>
      </c>
      <c r="U1594" s="24">
        <f t="shared" si="143"/>
        <v>0</v>
      </c>
      <c r="V1594" s="4">
        <v>0</v>
      </c>
      <c r="W1594" s="4"/>
      <c r="X1594" s="28" t="str">
        <f t="shared" si="144"/>
        <v>CHOOSE FORMULA</v>
      </c>
      <c r="Y1594" s="4"/>
      <c r="Z1594" s="4">
        <v>8100</v>
      </c>
    </row>
    <row r="1595" spans="1:26">
      <c r="A1595" s="1" t="s">
        <v>6</v>
      </c>
      <c r="B1595" s="1" t="s">
        <v>566</v>
      </c>
      <c r="C1595" s="1" t="s">
        <v>244</v>
      </c>
      <c r="D1595" s="1" t="s">
        <v>313</v>
      </c>
      <c r="E1595" s="1" t="s">
        <v>8</v>
      </c>
      <c r="F1595" s="1" t="s">
        <v>314</v>
      </c>
      <c r="G1595" s="4">
        <v>1750</v>
      </c>
      <c r="H1595" s="4">
        <v>0</v>
      </c>
      <c r="I1595" s="4">
        <v>1750</v>
      </c>
      <c r="J1595" s="4">
        <v>73</v>
      </c>
      <c r="K1595" s="4">
        <v>73</v>
      </c>
      <c r="L1595" s="4">
        <v>13.85</v>
      </c>
      <c r="M1595" s="4">
        <v>390.39</v>
      </c>
      <c r="N1595" s="24">
        <f>IF(AND(B1595="60",C1595="32"),(J1595/'FD Date'!$B$4*'FD Date'!$B$6+K1595),(J1595/Date!$B$4*Date!$B$6+K1595))</f>
        <v>438</v>
      </c>
      <c r="O1595" s="24">
        <f t="shared" si="140"/>
        <v>146</v>
      </c>
      <c r="P1595" s="24">
        <f>K1595/Date!$B$2*Date!$B$3+K1595</f>
        <v>109.5</v>
      </c>
      <c r="Q1595" s="24">
        <f>J1595*Date!$B$3+K1595</f>
        <v>365</v>
      </c>
      <c r="R1595" s="24">
        <f t="shared" si="141"/>
        <v>2057.6512635379058</v>
      </c>
      <c r="S1595" s="24">
        <f>J1595/2*Date!$B$7+K1595</f>
        <v>365</v>
      </c>
      <c r="T1595" s="24">
        <f t="shared" si="142"/>
        <v>1750</v>
      </c>
      <c r="U1595" s="24">
        <f t="shared" si="143"/>
        <v>73</v>
      </c>
      <c r="V1595" s="4">
        <v>0</v>
      </c>
      <c r="W1595" s="4"/>
      <c r="X1595" s="28" t="str">
        <f t="shared" si="144"/>
        <v>CHOOSE FORMULA</v>
      </c>
      <c r="Y1595" s="4"/>
      <c r="Z1595" s="4">
        <v>1750</v>
      </c>
    </row>
    <row r="1596" spans="1:26">
      <c r="A1596" s="1" t="s">
        <v>6</v>
      </c>
      <c r="B1596" s="1" t="s">
        <v>566</v>
      </c>
      <c r="C1596" s="1" t="s">
        <v>268</v>
      </c>
      <c r="D1596" s="1" t="s">
        <v>318</v>
      </c>
      <c r="E1596" s="1" t="s">
        <v>8</v>
      </c>
      <c r="F1596" s="1" t="s">
        <v>319</v>
      </c>
      <c r="G1596" s="4">
        <v>0</v>
      </c>
      <c r="H1596" s="4">
        <v>0</v>
      </c>
      <c r="I1596" s="4">
        <v>0</v>
      </c>
      <c r="J1596" s="4">
        <v>0</v>
      </c>
      <c r="K1596" s="4">
        <v>0</v>
      </c>
      <c r="L1596" s="4">
        <v>0</v>
      </c>
      <c r="M1596" s="4">
        <v>914.61</v>
      </c>
      <c r="N1596" s="24">
        <f>IF(AND(B1596="60",C1596="32"),(J1596/'FD Date'!$B$4*'FD Date'!$B$6+K1596),(J1596/Date!$B$4*Date!$B$6+K1596))</f>
        <v>0</v>
      </c>
      <c r="O1596" s="24">
        <f t="shared" ref="O1596:O1619" si="145">J1596*2</f>
        <v>0</v>
      </c>
      <c r="P1596" s="24">
        <f>K1596/Date!$B$2*Date!$B$3+K1596</f>
        <v>0</v>
      </c>
      <c r="Q1596" s="24">
        <f>J1596*Date!$B$3+K1596</f>
        <v>0</v>
      </c>
      <c r="R1596" s="24">
        <f t="shared" ref="R1596:R1619" si="146">IF(OR(L1596=0,M1596=0),0,K1596/(L1596/M1596))</f>
        <v>0</v>
      </c>
      <c r="S1596" s="24">
        <f>J1596/2*Date!$B$7+K1596</f>
        <v>0</v>
      </c>
      <c r="T1596" s="24">
        <f t="shared" ref="T1596:T1619" si="147">I1596</f>
        <v>0</v>
      </c>
      <c r="U1596" s="24">
        <f t="shared" ref="U1596:U1619" si="148">K1596</f>
        <v>0</v>
      </c>
      <c r="V1596" s="4">
        <v>0</v>
      </c>
      <c r="W1596" s="4"/>
      <c r="X1596" s="28" t="str">
        <f t="shared" ref="X1596:X1619" si="149">IF($W1596=1,($N1596+$V1596),IF($W1596=2,($O1596+$V1596), IF($W1596=3,($P1596+$V1596), IF($W1596=4,($Q1596+$V1596), IF($W1596=5,($R1596+$V1596), IF($W1596=6,($S1596+$V1596), IF($W1596=7,($T1596+$V1596), IF($W1596=8,($U1596+$V1596),"CHOOSE FORMULA"))))))))</f>
        <v>CHOOSE FORMULA</v>
      </c>
      <c r="Y1596" s="4"/>
      <c r="Z1596" s="4">
        <v>0</v>
      </c>
    </row>
    <row r="1597" spans="1:26">
      <c r="A1597" s="1" t="s">
        <v>6</v>
      </c>
      <c r="B1597" s="1" t="s">
        <v>566</v>
      </c>
      <c r="C1597" s="1" t="s">
        <v>268</v>
      </c>
      <c r="D1597" s="1" t="s">
        <v>329</v>
      </c>
      <c r="E1597" s="1" t="s">
        <v>8</v>
      </c>
      <c r="F1597" s="1" t="s">
        <v>330</v>
      </c>
      <c r="G1597" s="4">
        <v>0</v>
      </c>
      <c r="H1597" s="4">
        <v>0</v>
      </c>
      <c r="I1597" s="4">
        <v>0</v>
      </c>
      <c r="J1597" s="4">
        <v>0</v>
      </c>
      <c r="K1597" s="4">
        <v>0</v>
      </c>
      <c r="L1597" s="4">
        <v>0</v>
      </c>
      <c r="M1597" s="4">
        <v>4011.94</v>
      </c>
      <c r="N1597" s="24">
        <f>IF(AND(B1597="60",C1597="32"),(J1597/'FD Date'!$B$4*'FD Date'!$B$6+K1597),(J1597/Date!$B$4*Date!$B$6+K1597))</f>
        <v>0</v>
      </c>
      <c r="O1597" s="24">
        <f t="shared" si="145"/>
        <v>0</v>
      </c>
      <c r="P1597" s="24">
        <f>K1597/Date!$B$2*Date!$B$3+K1597</f>
        <v>0</v>
      </c>
      <c r="Q1597" s="24">
        <f>J1597*Date!$B$3+K1597</f>
        <v>0</v>
      </c>
      <c r="R1597" s="24">
        <f t="shared" si="146"/>
        <v>0</v>
      </c>
      <c r="S1597" s="24">
        <f>J1597/2*Date!$B$7+K1597</f>
        <v>0</v>
      </c>
      <c r="T1597" s="24">
        <f t="shared" si="147"/>
        <v>0</v>
      </c>
      <c r="U1597" s="24">
        <f t="shared" si="148"/>
        <v>0</v>
      </c>
      <c r="V1597" s="4">
        <v>0</v>
      </c>
      <c r="W1597" s="4"/>
      <c r="X1597" s="28" t="str">
        <f t="shared" si="149"/>
        <v>CHOOSE FORMULA</v>
      </c>
      <c r="Y1597" s="4"/>
      <c r="Z1597" s="4">
        <v>0</v>
      </c>
    </row>
    <row r="1598" spans="1:26">
      <c r="A1598" s="1" t="s">
        <v>6</v>
      </c>
      <c r="B1598" s="1" t="s">
        <v>566</v>
      </c>
      <c r="C1598" s="1" t="s">
        <v>268</v>
      </c>
      <c r="D1598" s="1" t="s">
        <v>604</v>
      </c>
      <c r="E1598" s="1" t="s">
        <v>8</v>
      </c>
      <c r="F1598" s="1" t="s">
        <v>605</v>
      </c>
      <c r="G1598" s="4">
        <v>13250</v>
      </c>
      <c r="H1598" s="4">
        <v>0</v>
      </c>
      <c r="I1598" s="4">
        <v>13250</v>
      </c>
      <c r="J1598" s="4">
        <v>0</v>
      </c>
      <c r="K1598" s="4">
        <v>1750</v>
      </c>
      <c r="L1598" s="4">
        <v>0</v>
      </c>
      <c r="M1598" s="4">
        <v>0</v>
      </c>
      <c r="N1598" s="24">
        <f>IF(AND(B1598="60",C1598="32"),(J1598/'FD Date'!$B$4*'FD Date'!$B$6+K1598),(J1598/Date!$B$4*Date!$B$6+K1598))</f>
        <v>1750</v>
      </c>
      <c r="O1598" s="24">
        <f t="shared" si="145"/>
        <v>0</v>
      </c>
      <c r="P1598" s="24">
        <f>K1598/Date!$B$2*Date!$B$3+K1598</f>
        <v>2625</v>
      </c>
      <c r="Q1598" s="24">
        <f>J1598*Date!$B$3+K1598</f>
        <v>1750</v>
      </c>
      <c r="R1598" s="24">
        <f t="shared" si="146"/>
        <v>0</v>
      </c>
      <c r="S1598" s="24">
        <f>J1598/2*Date!$B$7+K1598</f>
        <v>1750</v>
      </c>
      <c r="T1598" s="24">
        <f t="shared" si="147"/>
        <v>13250</v>
      </c>
      <c r="U1598" s="24">
        <f t="shared" si="148"/>
        <v>1750</v>
      </c>
      <c r="V1598" s="4">
        <v>0</v>
      </c>
      <c r="W1598" s="4"/>
      <c r="X1598" s="28" t="str">
        <f t="shared" si="149"/>
        <v>CHOOSE FORMULA</v>
      </c>
      <c r="Y1598" s="4"/>
      <c r="Z1598" s="4">
        <v>13250</v>
      </c>
    </row>
    <row r="1599" spans="1:26">
      <c r="A1599" s="1" t="s">
        <v>6</v>
      </c>
      <c r="B1599" s="1" t="s">
        <v>566</v>
      </c>
      <c r="C1599" s="1" t="s">
        <v>268</v>
      </c>
      <c r="D1599" s="1" t="s">
        <v>606</v>
      </c>
      <c r="E1599" s="1" t="s">
        <v>8</v>
      </c>
      <c r="F1599" s="1" t="s">
        <v>607</v>
      </c>
      <c r="G1599" s="4">
        <v>2800</v>
      </c>
      <c r="H1599" s="4">
        <v>0</v>
      </c>
      <c r="I1599" s="4">
        <v>2800</v>
      </c>
      <c r="J1599" s="4">
        <v>0</v>
      </c>
      <c r="K1599" s="4">
        <v>0</v>
      </c>
      <c r="L1599" s="4">
        <v>0</v>
      </c>
      <c r="M1599" s="4">
        <v>0</v>
      </c>
      <c r="N1599" s="24">
        <f>IF(AND(B1599="60",C1599="32"),(J1599/'FD Date'!$B$4*'FD Date'!$B$6+K1599),(J1599/Date!$B$4*Date!$B$6+K1599))</f>
        <v>0</v>
      </c>
      <c r="O1599" s="24">
        <f t="shared" si="145"/>
        <v>0</v>
      </c>
      <c r="P1599" s="24">
        <f>K1599/Date!$B$2*Date!$B$3+K1599</f>
        <v>0</v>
      </c>
      <c r="Q1599" s="24">
        <f>J1599*Date!$B$3+K1599</f>
        <v>0</v>
      </c>
      <c r="R1599" s="24">
        <f t="shared" si="146"/>
        <v>0</v>
      </c>
      <c r="S1599" s="24">
        <f>J1599/2*Date!$B$7+K1599</f>
        <v>0</v>
      </c>
      <c r="T1599" s="24">
        <f t="shared" si="147"/>
        <v>2800</v>
      </c>
      <c r="U1599" s="24">
        <f t="shared" si="148"/>
        <v>0</v>
      </c>
      <c r="V1599" s="4">
        <v>0</v>
      </c>
      <c r="W1599" s="4"/>
      <c r="X1599" s="28" t="str">
        <f t="shared" si="149"/>
        <v>CHOOSE FORMULA</v>
      </c>
      <c r="Y1599" s="4"/>
      <c r="Z1599" s="4">
        <v>2800</v>
      </c>
    </row>
    <row r="1600" spans="1:26">
      <c r="A1600" s="1" t="s">
        <v>6</v>
      </c>
      <c r="B1600" s="1" t="s">
        <v>566</v>
      </c>
      <c r="C1600" s="1" t="s">
        <v>268</v>
      </c>
      <c r="D1600" s="1" t="s">
        <v>608</v>
      </c>
      <c r="E1600" s="1" t="s">
        <v>8</v>
      </c>
      <c r="F1600" s="1" t="s">
        <v>609</v>
      </c>
      <c r="G1600" s="4">
        <v>5200</v>
      </c>
      <c r="H1600" s="4">
        <v>0</v>
      </c>
      <c r="I1600" s="4">
        <v>5200</v>
      </c>
      <c r="J1600" s="4">
        <v>0</v>
      </c>
      <c r="K1600" s="4">
        <v>0</v>
      </c>
      <c r="L1600" s="4">
        <v>0</v>
      </c>
      <c r="M1600" s="4">
        <v>0</v>
      </c>
      <c r="N1600" s="24">
        <f>IF(AND(B1600="60",C1600="32"),(J1600/'FD Date'!$B$4*'FD Date'!$B$6+K1600),(J1600/Date!$B$4*Date!$B$6+K1600))</f>
        <v>0</v>
      </c>
      <c r="O1600" s="24">
        <f t="shared" si="145"/>
        <v>0</v>
      </c>
      <c r="P1600" s="24">
        <f>K1600/Date!$B$2*Date!$B$3+K1600</f>
        <v>0</v>
      </c>
      <c r="Q1600" s="24">
        <f>J1600*Date!$B$3+K1600</f>
        <v>0</v>
      </c>
      <c r="R1600" s="24">
        <f t="shared" si="146"/>
        <v>0</v>
      </c>
      <c r="S1600" s="24">
        <f>J1600/2*Date!$B$7+K1600</f>
        <v>0</v>
      </c>
      <c r="T1600" s="24">
        <f t="shared" si="147"/>
        <v>5200</v>
      </c>
      <c r="U1600" s="24">
        <f t="shared" si="148"/>
        <v>0</v>
      </c>
      <c r="V1600" s="4">
        <v>0</v>
      </c>
      <c r="W1600" s="4"/>
      <c r="X1600" s="28" t="str">
        <f t="shared" si="149"/>
        <v>CHOOSE FORMULA</v>
      </c>
      <c r="Y1600" s="4"/>
      <c r="Z1600" s="4">
        <v>5200</v>
      </c>
    </row>
    <row r="1601" spans="1:26">
      <c r="A1601" s="1" t="s">
        <v>6</v>
      </c>
      <c r="B1601" s="1" t="s">
        <v>566</v>
      </c>
      <c r="C1601" s="1" t="s">
        <v>268</v>
      </c>
      <c r="D1601" s="1" t="s">
        <v>610</v>
      </c>
      <c r="E1601" s="1" t="s">
        <v>8</v>
      </c>
      <c r="F1601" s="1" t="s">
        <v>611</v>
      </c>
      <c r="G1601" s="4">
        <v>51500</v>
      </c>
      <c r="H1601" s="4">
        <v>0</v>
      </c>
      <c r="I1601" s="4">
        <v>51500</v>
      </c>
      <c r="J1601" s="4">
        <v>0</v>
      </c>
      <c r="K1601" s="4">
        <v>0</v>
      </c>
      <c r="L1601" s="4">
        <v>0</v>
      </c>
      <c r="M1601" s="4">
        <v>0</v>
      </c>
      <c r="N1601" s="24">
        <f>IF(AND(B1601="60",C1601="32"),(J1601/'FD Date'!$B$4*'FD Date'!$B$6+K1601),(J1601/Date!$B$4*Date!$B$6+K1601))</f>
        <v>0</v>
      </c>
      <c r="O1601" s="24">
        <f t="shared" si="145"/>
        <v>0</v>
      </c>
      <c r="P1601" s="24">
        <f>K1601/Date!$B$2*Date!$B$3+K1601</f>
        <v>0</v>
      </c>
      <c r="Q1601" s="24">
        <f>J1601*Date!$B$3+K1601</f>
        <v>0</v>
      </c>
      <c r="R1601" s="24">
        <f t="shared" si="146"/>
        <v>0</v>
      </c>
      <c r="S1601" s="24">
        <f>J1601/2*Date!$B$7+K1601</f>
        <v>0</v>
      </c>
      <c r="T1601" s="24">
        <f t="shared" si="147"/>
        <v>51500</v>
      </c>
      <c r="U1601" s="24">
        <f t="shared" si="148"/>
        <v>0</v>
      </c>
      <c r="V1601" s="4">
        <v>0</v>
      </c>
      <c r="W1601" s="4"/>
      <c r="X1601" s="28" t="str">
        <f t="shared" si="149"/>
        <v>CHOOSE FORMULA</v>
      </c>
      <c r="Y1601" s="4"/>
      <c r="Z1601" s="4">
        <v>51500</v>
      </c>
    </row>
    <row r="1602" spans="1:26">
      <c r="A1602" s="1" t="s">
        <v>6</v>
      </c>
      <c r="B1602" s="1" t="s">
        <v>566</v>
      </c>
      <c r="C1602" s="1" t="s">
        <v>268</v>
      </c>
      <c r="D1602" s="1" t="s">
        <v>612</v>
      </c>
      <c r="E1602" s="1" t="s">
        <v>8</v>
      </c>
      <c r="F1602" s="1" t="s">
        <v>613</v>
      </c>
      <c r="G1602" s="4">
        <v>72050</v>
      </c>
      <c r="H1602" s="4">
        <v>0</v>
      </c>
      <c r="I1602" s="4">
        <v>72050</v>
      </c>
      <c r="J1602" s="4">
        <v>10.62</v>
      </c>
      <c r="K1602" s="4">
        <v>48074.34</v>
      </c>
      <c r="L1602" s="4">
        <v>40703.58</v>
      </c>
      <c r="M1602" s="4">
        <v>46069.62</v>
      </c>
      <c r="N1602" s="24">
        <f>IF(AND(B1602="60",C1602="32"),(J1602/'FD Date'!$B$4*'FD Date'!$B$6+K1602),(J1602/Date!$B$4*Date!$B$6+K1602))</f>
        <v>48127.439999999995</v>
      </c>
      <c r="O1602" s="24">
        <f t="shared" si="145"/>
        <v>21.24</v>
      </c>
      <c r="P1602" s="24">
        <f>K1602/Date!$B$2*Date!$B$3+K1602</f>
        <v>72111.509999999995</v>
      </c>
      <c r="Q1602" s="24">
        <f>J1602*Date!$B$3+K1602</f>
        <v>48116.82</v>
      </c>
      <c r="R1602" s="24">
        <f t="shared" si="146"/>
        <v>54412.083053893541</v>
      </c>
      <c r="S1602" s="24">
        <f>J1602/2*Date!$B$7+K1602</f>
        <v>48116.82</v>
      </c>
      <c r="T1602" s="24">
        <f t="shared" si="147"/>
        <v>72050</v>
      </c>
      <c r="U1602" s="24">
        <f t="shared" si="148"/>
        <v>48074.34</v>
      </c>
      <c r="V1602" s="4">
        <v>0</v>
      </c>
      <c r="W1602" s="4"/>
      <c r="X1602" s="28" t="str">
        <f t="shared" si="149"/>
        <v>CHOOSE FORMULA</v>
      </c>
      <c r="Y1602" s="4"/>
      <c r="Z1602" s="4">
        <v>72050</v>
      </c>
    </row>
    <row r="1603" spans="1:26">
      <c r="A1603" s="1" t="s">
        <v>6</v>
      </c>
      <c r="B1603" s="1" t="s">
        <v>566</v>
      </c>
      <c r="C1603" s="1" t="s">
        <v>268</v>
      </c>
      <c r="D1603" s="1" t="s">
        <v>614</v>
      </c>
      <c r="E1603" s="1" t="s">
        <v>8</v>
      </c>
      <c r="F1603" s="1" t="s">
        <v>615</v>
      </c>
      <c r="G1603" s="4">
        <v>3000</v>
      </c>
      <c r="H1603" s="4">
        <v>0</v>
      </c>
      <c r="I1603" s="4">
        <v>3000</v>
      </c>
      <c r="J1603" s="4">
        <v>0</v>
      </c>
      <c r="K1603" s="4">
        <v>0</v>
      </c>
      <c r="L1603" s="4">
        <v>0</v>
      </c>
      <c r="M1603" s="4">
        <v>0</v>
      </c>
      <c r="N1603" s="24">
        <f>IF(AND(B1603="60",C1603="32"),(J1603/'FD Date'!$B$4*'FD Date'!$B$6+K1603),(J1603/Date!$B$4*Date!$B$6+K1603))</f>
        <v>0</v>
      </c>
      <c r="O1603" s="24">
        <f t="shared" si="145"/>
        <v>0</v>
      </c>
      <c r="P1603" s="24">
        <f>K1603/Date!$B$2*Date!$B$3+K1603</f>
        <v>0</v>
      </c>
      <c r="Q1603" s="24">
        <f>J1603*Date!$B$3+K1603</f>
        <v>0</v>
      </c>
      <c r="R1603" s="24">
        <f t="shared" si="146"/>
        <v>0</v>
      </c>
      <c r="S1603" s="24">
        <f>J1603/2*Date!$B$7+K1603</f>
        <v>0</v>
      </c>
      <c r="T1603" s="24">
        <f t="shared" si="147"/>
        <v>3000</v>
      </c>
      <c r="U1603" s="24">
        <f t="shared" si="148"/>
        <v>0</v>
      </c>
      <c r="V1603" s="4">
        <v>0</v>
      </c>
      <c r="W1603" s="4"/>
      <c r="X1603" s="28" t="str">
        <f t="shared" si="149"/>
        <v>CHOOSE FORMULA</v>
      </c>
      <c r="Y1603" s="4"/>
      <c r="Z1603" s="4">
        <v>3000</v>
      </c>
    </row>
    <row r="1604" spans="1:26">
      <c r="A1604" s="1" t="s">
        <v>616</v>
      </c>
      <c r="B1604" s="1" t="s">
        <v>7</v>
      </c>
      <c r="C1604" s="1" t="s">
        <v>8</v>
      </c>
      <c r="D1604" s="1" t="s">
        <v>44</v>
      </c>
      <c r="E1604" s="1" t="s">
        <v>8</v>
      </c>
      <c r="F1604" s="1" t="s">
        <v>45</v>
      </c>
      <c r="G1604" s="4">
        <v>0</v>
      </c>
      <c r="H1604" s="4">
        <v>0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  <c r="N1604" s="24">
        <f>IF(AND(B1604="60",C1604="32"),(J1604/'FD Date'!$B$4*'FD Date'!$B$6+K1604),(J1604/Date!$B$4*Date!$B$6+K1604))</f>
        <v>0</v>
      </c>
      <c r="O1604" s="24">
        <f t="shared" si="145"/>
        <v>0</v>
      </c>
      <c r="P1604" s="24">
        <f>K1604/Date!$B$2*Date!$B$3+K1604</f>
        <v>0</v>
      </c>
      <c r="Q1604" s="24">
        <f>J1604*Date!$B$3+K1604</f>
        <v>0</v>
      </c>
      <c r="R1604" s="24">
        <f t="shared" si="146"/>
        <v>0</v>
      </c>
      <c r="S1604" s="24">
        <f>J1604/2*Date!$B$7+K1604</f>
        <v>0</v>
      </c>
      <c r="T1604" s="24">
        <f t="shared" si="147"/>
        <v>0</v>
      </c>
      <c r="U1604" s="24">
        <f t="shared" si="148"/>
        <v>0</v>
      </c>
      <c r="V1604" s="4">
        <v>0</v>
      </c>
      <c r="W1604" s="4"/>
      <c r="X1604" s="28" t="str">
        <f t="shared" si="149"/>
        <v>CHOOSE FORMULA</v>
      </c>
      <c r="Y1604" s="4"/>
      <c r="Z1604" s="4">
        <v>25000</v>
      </c>
    </row>
    <row r="1605" spans="1:26">
      <c r="A1605" s="1" t="s">
        <v>616</v>
      </c>
      <c r="B1605" s="1" t="s">
        <v>7</v>
      </c>
      <c r="C1605" s="1" t="s">
        <v>8</v>
      </c>
      <c r="D1605" s="1" t="s">
        <v>44</v>
      </c>
      <c r="E1605" s="1" t="s">
        <v>6</v>
      </c>
      <c r="F1605" s="1" t="s">
        <v>617</v>
      </c>
      <c r="G1605" s="4">
        <v>0</v>
      </c>
      <c r="H1605" s="4">
        <v>0</v>
      </c>
      <c r="I1605" s="4">
        <v>0</v>
      </c>
      <c r="J1605" s="4">
        <v>2080</v>
      </c>
      <c r="K1605" s="4">
        <v>16680</v>
      </c>
      <c r="L1605" s="4">
        <v>0</v>
      </c>
      <c r="M1605" s="4">
        <v>0</v>
      </c>
      <c r="N1605" s="24">
        <f>IF(AND(B1605="60",C1605="32"),(J1605/'FD Date'!$B$4*'FD Date'!$B$6+K1605),(J1605/Date!$B$4*Date!$B$6+K1605))</f>
        <v>27080</v>
      </c>
      <c r="O1605" s="24">
        <f t="shared" si="145"/>
        <v>4160</v>
      </c>
      <c r="P1605" s="24">
        <f>K1605/Date!$B$2*Date!$B$3+K1605</f>
        <v>25020</v>
      </c>
      <c r="Q1605" s="24">
        <f>J1605*Date!$B$3+K1605</f>
        <v>25000</v>
      </c>
      <c r="R1605" s="24">
        <f t="shared" si="146"/>
        <v>0</v>
      </c>
      <c r="S1605" s="24">
        <f>J1605/2*Date!$B$7+K1605</f>
        <v>25000</v>
      </c>
      <c r="T1605" s="24">
        <f t="shared" si="147"/>
        <v>0</v>
      </c>
      <c r="U1605" s="24">
        <f t="shared" si="148"/>
        <v>16680</v>
      </c>
      <c r="V1605" s="4">
        <v>0</v>
      </c>
      <c r="W1605" s="4"/>
      <c r="X1605" s="28" t="str">
        <f t="shared" si="149"/>
        <v>CHOOSE FORMULA</v>
      </c>
      <c r="Y1605" s="4"/>
      <c r="Z1605" s="4">
        <v>0</v>
      </c>
    </row>
    <row r="1606" spans="1:26">
      <c r="A1606" s="1" t="s">
        <v>616</v>
      </c>
      <c r="B1606" s="1" t="s">
        <v>7</v>
      </c>
      <c r="C1606" s="1" t="s">
        <v>8</v>
      </c>
      <c r="D1606" s="1" t="s">
        <v>618</v>
      </c>
      <c r="E1606" s="1" t="s">
        <v>8</v>
      </c>
      <c r="F1606" s="1" t="s">
        <v>619</v>
      </c>
      <c r="G1606" s="4">
        <v>0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  <c r="N1606" s="24">
        <f>IF(AND(B1606="60",C1606="32"),(J1606/'FD Date'!$B$4*'FD Date'!$B$6+K1606),(J1606/Date!$B$4*Date!$B$6+K1606))</f>
        <v>0</v>
      </c>
      <c r="O1606" s="24">
        <f t="shared" si="145"/>
        <v>0</v>
      </c>
      <c r="P1606" s="24">
        <f>K1606/Date!$B$2*Date!$B$3+K1606</f>
        <v>0</v>
      </c>
      <c r="Q1606" s="24">
        <f>J1606*Date!$B$3+K1606</f>
        <v>0</v>
      </c>
      <c r="R1606" s="24">
        <f t="shared" si="146"/>
        <v>0</v>
      </c>
      <c r="S1606" s="24">
        <f>J1606/2*Date!$B$7+K1606</f>
        <v>0</v>
      </c>
      <c r="T1606" s="24">
        <f t="shared" si="147"/>
        <v>0</v>
      </c>
      <c r="U1606" s="24">
        <f t="shared" si="148"/>
        <v>0</v>
      </c>
      <c r="V1606" s="4">
        <v>0</v>
      </c>
      <c r="W1606" s="4"/>
      <c r="X1606" s="28" t="str">
        <f t="shared" si="149"/>
        <v>CHOOSE FORMULA</v>
      </c>
      <c r="Y1606" s="4"/>
      <c r="Z1606" s="4">
        <v>0</v>
      </c>
    </row>
    <row r="1607" spans="1:26">
      <c r="A1607" s="1" t="s">
        <v>616</v>
      </c>
      <c r="B1607" s="1" t="s">
        <v>7</v>
      </c>
      <c r="C1607" s="1" t="s">
        <v>8</v>
      </c>
      <c r="D1607" s="1" t="s">
        <v>620</v>
      </c>
      <c r="E1607" s="1" t="s">
        <v>8</v>
      </c>
      <c r="F1607" s="1" t="s">
        <v>621</v>
      </c>
      <c r="G1607" s="4">
        <v>0</v>
      </c>
      <c r="H1607" s="4">
        <v>0</v>
      </c>
      <c r="I1607" s="4">
        <v>0</v>
      </c>
      <c r="J1607" s="4">
        <v>60</v>
      </c>
      <c r="K1607" s="4">
        <v>201</v>
      </c>
      <c r="L1607" s="4">
        <v>1145.47</v>
      </c>
      <c r="M1607" s="4">
        <v>1668.62</v>
      </c>
      <c r="N1607" s="24">
        <f>IF(AND(B1607="60",C1607="32"),(J1607/'FD Date'!$B$4*'FD Date'!$B$6+K1607),(J1607/Date!$B$4*Date!$B$6+K1607))</f>
        <v>501</v>
      </c>
      <c r="O1607" s="24">
        <f t="shared" si="145"/>
        <v>120</v>
      </c>
      <c r="P1607" s="24">
        <f>K1607/Date!$B$2*Date!$B$3+K1607</f>
        <v>301.5</v>
      </c>
      <c r="Q1607" s="24">
        <f>J1607*Date!$B$3+K1607</f>
        <v>441</v>
      </c>
      <c r="R1607" s="24">
        <f t="shared" si="146"/>
        <v>292.79913048792196</v>
      </c>
      <c r="S1607" s="24">
        <f>J1607/2*Date!$B$7+K1607</f>
        <v>441</v>
      </c>
      <c r="T1607" s="24">
        <f t="shared" si="147"/>
        <v>0</v>
      </c>
      <c r="U1607" s="24">
        <f t="shared" si="148"/>
        <v>201</v>
      </c>
      <c r="V1607" s="4">
        <v>0</v>
      </c>
      <c r="W1607" s="4"/>
      <c r="X1607" s="28" t="str">
        <f t="shared" si="149"/>
        <v>CHOOSE FORMULA</v>
      </c>
      <c r="Y1607" s="4"/>
      <c r="Z1607" s="4">
        <v>0</v>
      </c>
    </row>
    <row r="1608" spans="1:26">
      <c r="A1608" s="1" t="s">
        <v>616</v>
      </c>
      <c r="B1608" s="1" t="s">
        <v>7</v>
      </c>
      <c r="C1608" s="1" t="s">
        <v>8</v>
      </c>
      <c r="D1608" s="1" t="s">
        <v>177</v>
      </c>
      <c r="E1608" s="1" t="s">
        <v>8</v>
      </c>
      <c r="F1608" s="1" t="s">
        <v>178</v>
      </c>
      <c r="G1608" s="4">
        <v>0</v>
      </c>
      <c r="H1608" s="4">
        <v>0</v>
      </c>
      <c r="I1608" s="4">
        <v>0</v>
      </c>
      <c r="J1608" s="4">
        <v>11.7</v>
      </c>
      <c r="K1608" s="4">
        <v>33.32</v>
      </c>
      <c r="L1608" s="4">
        <v>7.07</v>
      </c>
      <c r="M1608" s="4">
        <v>12.52</v>
      </c>
      <c r="N1608" s="24">
        <f>IF(AND(B1608="60",C1608="32"),(J1608/'FD Date'!$B$4*'FD Date'!$B$6+K1608),(J1608/Date!$B$4*Date!$B$6+K1608))</f>
        <v>91.82</v>
      </c>
      <c r="O1608" s="24">
        <f t="shared" si="145"/>
        <v>23.4</v>
      </c>
      <c r="P1608" s="24">
        <f>K1608/Date!$B$2*Date!$B$3+K1608</f>
        <v>49.980000000000004</v>
      </c>
      <c r="Q1608" s="24">
        <f>J1608*Date!$B$3+K1608</f>
        <v>80.12</v>
      </c>
      <c r="R1608" s="24">
        <f t="shared" si="146"/>
        <v>59.005148514851484</v>
      </c>
      <c r="S1608" s="24">
        <f>J1608/2*Date!$B$7+K1608</f>
        <v>80.12</v>
      </c>
      <c r="T1608" s="24">
        <f t="shared" si="147"/>
        <v>0</v>
      </c>
      <c r="U1608" s="24">
        <f t="shared" si="148"/>
        <v>33.32</v>
      </c>
      <c r="V1608" s="4">
        <v>0</v>
      </c>
      <c r="W1608" s="4"/>
      <c r="X1608" s="28" t="str">
        <f t="shared" si="149"/>
        <v>CHOOSE FORMULA</v>
      </c>
      <c r="Y1608" s="4"/>
      <c r="Z1608" s="4">
        <v>142</v>
      </c>
    </row>
    <row r="1609" spans="1:26">
      <c r="A1609" s="1" t="s">
        <v>616</v>
      </c>
      <c r="B1609" s="1" t="s">
        <v>566</v>
      </c>
      <c r="C1609" s="1" t="s">
        <v>241</v>
      </c>
      <c r="D1609" s="1" t="s">
        <v>422</v>
      </c>
      <c r="E1609" s="1" t="s">
        <v>8</v>
      </c>
      <c r="F1609" s="1" t="s">
        <v>423</v>
      </c>
      <c r="G1609" s="4">
        <v>0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  <c r="N1609" s="24">
        <f>IF(AND(B1609="60",C1609="32"),(J1609/'FD Date'!$B$4*'FD Date'!$B$6+K1609),(J1609/Date!$B$4*Date!$B$6+K1609))</f>
        <v>0</v>
      </c>
      <c r="O1609" s="24">
        <f t="shared" si="145"/>
        <v>0</v>
      </c>
      <c r="P1609" s="24">
        <f>K1609/Date!$B$2*Date!$B$3+K1609</f>
        <v>0</v>
      </c>
      <c r="Q1609" s="24">
        <f>J1609*Date!$B$3+K1609</f>
        <v>0</v>
      </c>
      <c r="R1609" s="24">
        <f t="shared" si="146"/>
        <v>0</v>
      </c>
      <c r="S1609" s="24">
        <f>J1609/2*Date!$B$7+K1609</f>
        <v>0</v>
      </c>
      <c r="T1609" s="24">
        <f t="shared" si="147"/>
        <v>0</v>
      </c>
      <c r="U1609" s="24">
        <f t="shared" si="148"/>
        <v>0</v>
      </c>
      <c r="V1609" s="4">
        <v>0</v>
      </c>
      <c r="W1609" s="4"/>
      <c r="X1609" s="28" t="str">
        <f t="shared" si="149"/>
        <v>CHOOSE FORMULA</v>
      </c>
      <c r="Y1609" s="4"/>
      <c r="Z1609" s="4">
        <v>0</v>
      </c>
    </row>
    <row r="1610" spans="1:26">
      <c r="A1610" s="1" t="s">
        <v>46</v>
      </c>
      <c r="B1610" s="1" t="s">
        <v>7</v>
      </c>
      <c r="C1610" s="1" t="s">
        <v>8</v>
      </c>
      <c r="D1610" s="1" t="s">
        <v>44</v>
      </c>
      <c r="E1610" s="1" t="s">
        <v>8</v>
      </c>
      <c r="F1610" s="1" t="s">
        <v>45</v>
      </c>
      <c r="G1610" s="4">
        <v>250000</v>
      </c>
      <c r="H1610" s="4">
        <v>0</v>
      </c>
      <c r="I1610" s="4">
        <v>250000</v>
      </c>
      <c r="J1610" s="4">
        <v>0</v>
      </c>
      <c r="K1610" s="4">
        <v>0</v>
      </c>
      <c r="L1610" s="4">
        <v>0</v>
      </c>
      <c r="M1610" s="4">
        <v>0</v>
      </c>
      <c r="N1610" s="24">
        <f>IF(AND(B1610="60",C1610="32"),(J1610/'FD Date'!$B$4*'FD Date'!$B$6+K1610),(J1610/Date!$B$4*Date!$B$6+K1610))</f>
        <v>0</v>
      </c>
      <c r="O1610" s="24">
        <f t="shared" si="145"/>
        <v>0</v>
      </c>
      <c r="P1610" s="24">
        <f>K1610/Date!$B$2*Date!$B$3+K1610</f>
        <v>0</v>
      </c>
      <c r="Q1610" s="24">
        <f>J1610*Date!$B$3+K1610</f>
        <v>0</v>
      </c>
      <c r="R1610" s="24">
        <f t="shared" si="146"/>
        <v>0</v>
      </c>
      <c r="S1610" s="24">
        <f>J1610/2*Date!$B$7+K1610</f>
        <v>0</v>
      </c>
      <c r="T1610" s="24">
        <f t="shared" si="147"/>
        <v>250000</v>
      </c>
      <c r="U1610" s="24">
        <f t="shared" si="148"/>
        <v>0</v>
      </c>
      <c r="V1610" s="4">
        <v>0</v>
      </c>
      <c r="W1610" s="4"/>
      <c r="X1610" s="28" t="str">
        <f t="shared" si="149"/>
        <v>CHOOSE FORMULA</v>
      </c>
      <c r="Y1610" s="4"/>
      <c r="Z1610" s="4">
        <v>250000</v>
      </c>
    </row>
    <row r="1611" spans="1:26">
      <c r="A1611" s="1" t="s">
        <v>46</v>
      </c>
      <c r="B1611" s="1" t="s">
        <v>7</v>
      </c>
      <c r="C1611" s="1" t="s">
        <v>8</v>
      </c>
      <c r="D1611" s="1" t="s">
        <v>44</v>
      </c>
      <c r="E1611" s="1" t="s">
        <v>6</v>
      </c>
      <c r="F1611" s="1" t="s">
        <v>617</v>
      </c>
      <c r="G1611" s="4">
        <v>50000</v>
      </c>
      <c r="H1611" s="4">
        <v>0</v>
      </c>
      <c r="I1611" s="4">
        <v>50000</v>
      </c>
      <c r="J1611" s="4">
        <v>4160</v>
      </c>
      <c r="K1611" s="4">
        <v>33360</v>
      </c>
      <c r="L1611" s="4">
        <v>33360</v>
      </c>
      <c r="M1611" s="4">
        <v>50000</v>
      </c>
      <c r="N1611" s="24">
        <f>IF(AND(B1611="60",C1611="32"),(J1611/'FD Date'!$B$4*'FD Date'!$B$6+K1611),(J1611/Date!$B$4*Date!$B$6+K1611))</f>
        <v>54160</v>
      </c>
      <c r="O1611" s="24">
        <f t="shared" si="145"/>
        <v>8320</v>
      </c>
      <c r="P1611" s="24">
        <f>K1611/Date!$B$2*Date!$B$3+K1611</f>
        <v>50040</v>
      </c>
      <c r="Q1611" s="24">
        <f>J1611*Date!$B$3+K1611</f>
        <v>50000</v>
      </c>
      <c r="R1611" s="24">
        <f t="shared" si="146"/>
        <v>50000</v>
      </c>
      <c r="S1611" s="24">
        <f>J1611/2*Date!$B$7+K1611</f>
        <v>50000</v>
      </c>
      <c r="T1611" s="24">
        <f t="shared" si="147"/>
        <v>50000</v>
      </c>
      <c r="U1611" s="24">
        <f t="shared" si="148"/>
        <v>33360</v>
      </c>
      <c r="V1611" s="4">
        <v>0</v>
      </c>
      <c r="W1611" s="4"/>
      <c r="X1611" s="28" t="str">
        <f t="shared" si="149"/>
        <v>CHOOSE FORMULA</v>
      </c>
      <c r="Y1611" s="4"/>
      <c r="Z1611" s="4">
        <v>50000</v>
      </c>
    </row>
    <row r="1612" spans="1:26">
      <c r="A1612" s="1" t="s">
        <v>46</v>
      </c>
      <c r="B1612" s="1" t="s">
        <v>7</v>
      </c>
      <c r="C1612" s="1" t="s">
        <v>8</v>
      </c>
      <c r="D1612" s="1" t="s">
        <v>177</v>
      </c>
      <c r="E1612" s="1" t="s">
        <v>8</v>
      </c>
      <c r="F1612" s="1" t="s">
        <v>178</v>
      </c>
      <c r="G1612" s="4">
        <v>1500</v>
      </c>
      <c r="H1612" s="4">
        <v>0</v>
      </c>
      <c r="I1612" s="4">
        <v>1500</v>
      </c>
      <c r="J1612" s="4">
        <v>370.55</v>
      </c>
      <c r="K1612" s="4">
        <v>1628.57</v>
      </c>
      <c r="L1612" s="4">
        <v>1027.28</v>
      </c>
      <c r="M1612" s="4">
        <v>1676.7</v>
      </c>
      <c r="N1612" s="24">
        <f>IF(AND(B1612="60",C1612="32"),(J1612/'FD Date'!$B$4*'FD Date'!$B$6+K1612),(J1612/Date!$B$4*Date!$B$6+K1612))</f>
        <v>3481.3199999999997</v>
      </c>
      <c r="O1612" s="24">
        <f t="shared" si="145"/>
        <v>741.1</v>
      </c>
      <c r="P1612" s="24">
        <f>K1612/Date!$B$2*Date!$B$3+K1612</f>
        <v>2442.855</v>
      </c>
      <c r="Q1612" s="24">
        <f>J1612*Date!$B$3+K1612</f>
        <v>3110.77</v>
      </c>
      <c r="R1612" s="24">
        <f t="shared" si="146"/>
        <v>2658.1100761233547</v>
      </c>
      <c r="S1612" s="24">
        <f>J1612/2*Date!$B$7+K1612</f>
        <v>3110.77</v>
      </c>
      <c r="T1612" s="24">
        <f t="shared" si="147"/>
        <v>1500</v>
      </c>
      <c r="U1612" s="24">
        <f t="shared" si="148"/>
        <v>1628.57</v>
      </c>
      <c r="V1612" s="4">
        <v>0</v>
      </c>
      <c r="W1612" s="4"/>
      <c r="X1612" s="28" t="str">
        <f t="shared" si="149"/>
        <v>CHOOSE FORMULA</v>
      </c>
      <c r="Y1612" s="4"/>
      <c r="Z1612" s="4">
        <v>1809</v>
      </c>
    </row>
    <row r="1613" spans="1:26">
      <c r="A1613" s="1" t="s">
        <v>46</v>
      </c>
      <c r="B1613" s="1" t="s">
        <v>7</v>
      </c>
      <c r="C1613" s="1" t="s">
        <v>8</v>
      </c>
      <c r="D1613" s="1" t="s">
        <v>97</v>
      </c>
      <c r="E1613" s="1" t="s">
        <v>8</v>
      </c>
      <c r="F1613" s="1" t="s">
        <v>184</v>
      </c>
      <c r="G1613" s="4">
        <v>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  <c r="N1613" s="24">
        <f>IF(AND(B1613="60",C1613="32"),(J1613/'FD Date'!$B$4*'FD Date'!$B$6+K1613),(J1613/Date!$B$4*Date!$B$6+K1613))</f>
        <v>0</v>
      </c>
      <c r="O1613" s="24">
        <f t="shared" si="145"/>
        <v>0</v>
      </c>
      <c r="P1613" s="24">
        <f>K1613/Date!$B$2*Date!$B$3+K1613</f>
        <v>0</v>
      </c>
      <c r="Q1613" s="24">
        <f>J1613*Date!$B$3+K1613</f>
        <v>0</v>
      </c>
      <c r="R1613" s="24">
        <f t="shared" si="146"/>
        <v>0</v>
      </c>
      <c r="S1613" s="24">
        <f>J1613/2*Date!$B$7+K1613</f>
        <v>0</v>
      </c>
      <c r="T1613" s="24">
        <f t="shared" si="147"/>
        <v>0</v>
      </c>
      <c r="U1613" s="24">
        <f t="shared" si="148"/>
        <v>0</v>
      </c>
      <c r="V1613" s="4">
        <v>0</v>
      </c>
      <c r="W1613" s="4"/>
      <c r="X1613" s="28" t="str">
        <f t="shared" si="149"/>
        <v>CHOOSE FORMULA</v>
      </c>
      <c r="Y1613" s="4"/>
      <c r="Z1613" s="4">
        <v>0</v>
      </c>
    </row>
    <row r="1614" spans="1:26">
      <c r="A1614" s="1" t="s">
        <v>46</v>
      </c>
      <c r="B1614" s="1" t="s">
        <v>7</v>
      </c>
      <c r="C1614" s="1" t="s">
        <v>8</v>
      </c>
      <c r="D1614" s="1" t="s">
        <v>622</v>
      </c>
      <c r="E1614" s="1" t="s">
        <v>8</v>
      </c>
      <c r="F1614" s="1" t="s">
        <v>623</v>
      </c>
      <c r="G1614" s="4">
        <v>0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  <c r="N1614" s="24">
        <f>IF(AND(B1614="60",C1614="32"),(J1614/'FD Date'!$B$4*'FD Date'!$B$6+K1614),(J1614/Date!$B$4*Date!$B$6+K1614))</f>
        <v>0</v>
      </c>
      <c r="O1614" s="24">
        <f t="shared" si="145"/>
        <v>0</v>
      </c>
      <c r="P1614" s="24">
        <f>K1614/Date!$B$2*Date!$B$3+K1614</f>
        <v>0</v>
      </c>
      <c r="Q1614" s="24">
        <f>J1614*Date!$B$3+K1614</f>
        <v>0</v>
      </c>
      <c r="R1614" s="24">
        <f t="shared" si="146"/>
        <v>0</v>
      </c>
      <c r="S1614" s="24">
        <f>J1614/2*Date!$B$7+K1614</f>
        <v>0</v>
      </c>
      <c r="T1614" s="24">
        <f t="shared" si="147"/>
        <v>0</v>
      </c>
      <c r="U1614" s="24">
        <f t="shared" si="148"/>
        <v>0</v>
      </c>
      <c r="V1614" s="4">
        <v>0</v>
      </c>
      <c r="W1614" s="4"/>
      <c r="X1614" s="28" t="str">
        <f t="shared" si="149"/>
        <v>CHOOSE FORMULA</v>
      </c>
      <c r="Y1614" s="4"/>
      <c r="Z1614" s="4">
        <v>0</v>
      </c>
    </row>
    <row r="1615" spans="1:26">
      <c r="A1615" s="1" t="s">
        <v>46</v>
      </c>
      <c r="B1615" s="1" t="s">
        <v>456</v>
      </c>
      <c r="C1615" s="1" t="s">
        <v>451</v>
      </c>
      <c r="D1615" s="1" t="s">
        <v>457</v>
      </c>
      <c r="E1615" s="1" t="s">
        <v>8</v>
      </c>
      <c r="F1615" s="1" t="s">
        <v>296</v>
      </c>
      <c r="G1615" s="4">
        <v>735000</v>
      </c>
      <c r="H1615" s="4">
        <v>0</v>
      </c>
      <c r="I1615" s="4">
        <v>735000</v>
      </c>
      <c r="J1615" s="4">
        <v>0</v>
      </c>
      <c r="K1615" s="4">
        <v>1962.5</v>
      </c>
      <c r="L1615" s="4">
        <v>22500</v>
      </c>
      <c r="M1615" s="4">
        <v>25187.5</v>
      </c>
      <c r="N1615" s="24">
        <f>IF(AND(B1615="60",C1615="32"),(J1615/'FD Date'!$B$4*'FD Date'!$B$6+K1615),(J1615/Date!$B$4*Date!$B$6+K1615))</f>
        <v>1962.5</v>
      </c>
      <c r="O1615" s="24">
        <f t="shared" si="145"/>
        <v>0</v>
      </c>
      <c r="P1615" s="24">
        <f>K1615/Date!$B$2*Date!$B$3+K1615</f>
        <v>2943.75</v>
      </c>
      <c r="Q1615" s="24">
        <f>J1615*Date!$B$3+K1615</f>
        <v>1962.5</v>
      </c>
      <c r="R1615" s="24">
        <f t="shared" si="146"/>
        <v>2196.9097222222222</v>
      </c>
      <c r="S1615" s="24">
        <f>J1615/2*Date!$B$7+K1615</f>
        <v>1962.5</v>
      </c>
      <c r="T1615" s="24">
        <f t="shared" si="147"/>
        <v>735000</v>
      </c>
      <c r="U1615" s="24">
        <f t="shared" si="148"/>
        <v>1962.5</v>
      </c>
      <c r="V1615" s="4">
        <v>0</v>
      </c>
      <c r="W1615" s="4"/>
      <c r="X1615" s="28" t="str">
        <f t="shared" si="149"/>
        <v>CHOOSE FORMULA</v>
      </c>
      <c r="Y1615" s="4"/>
      <c r="Z1615" s="4">
        <v>685000</v>
      </c>
    </row>
    <row r="1616" spans="1:26">
      <c r="A1616" s="1" t="s">
        <v>46</v>
      </c>
      <c r="B1616" s="1" t="s">
        <v>456</v>
      </c>
      <c r="C1616" s="1" t="s">
        <v>451</v>
      </c>
      <c r="D1616" s="1" t="s">
        <v>457</v>
      </c>
      <c r="E1616" s="1" t="s">
        <v>13</v>
      </c>
      <c r="F1616" s="1" t="s">
        <v>518</v>
      </c>
      <c r="G1616" s="4">
        <v>0</v>
      </c>
      <c r="H1616" s="4">
        <v>0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  <c r="N1616" s="24">
        <f>IF(AND(B1616="60",C1616="32"),(J1616/'FD Date'!$B$4*'FD Date'!$B$6+K1616),(J1616/Date!$B$4*Date!$B$6+K1616))</f>
        <v>0</v>
      </c>
      <c r="O1616" s="24">
        <f t="shared" si="145"/>
        <v>0</v>
      </c>
      <c r="P1616" s="24">
        <f>K1616/Date!$B$2*Date!$B$3+K1616</f>
        <v>0</v>
      </c>
      <c r="Q1616" s="24">
        <f>J1616*Date!$B$3+K1616</f>
        <v>0</v>
      </c>
      <c r="R1616" s="24">
        <f t="shared" si="146"/>
        <v>0</v>
      </c>
      <c r="S1616" s="24">
        <f>J1616/2*Date!$B$7+K1616</f>
        <v>0</v>
      </c>
      <c r="T1616" s="24">
        <f t="shared" si="147"/>
        <v>0</v>
      </c>
      <c r="U1616" s="24">
        <f t="shared" si="148"/>
        <v>0</v>
      </c>
      <c r="V1616" s="4">
        <v>0</v>
      </c>
      <c r="W1616" s="4"/>
      <c r="X1616" s="28" t="str">
        <f t="shared" si="149"/>
        <v>CHOOSE FORMULA</v>
      </c>
      <c r="Y1616" s="4"/>
      <c r="Z1616" s="4">
        <v>0</v>
      </c>
    </row>
    <row r="1617" spans="1:26">
      <c r="A1617" s="1" t="s">
        <v>46</v>
      </c>
      <c r="B1617" s="1" t="s">
        <v>456</v>
      </c>
      <c r="C1617" s="1" t="s">
        <v>451</v>
      </c>
      <c r="D1617" s="1" t="s">
        <v>385</v>
      </c>
      <c r="E1617" s="1" t="s">
        <v>8</v>
      </c>
      <c r="F1617" s="1" t="s">
        <v>386</v>
      </c>
      <c r="G1617" s="4">
        <v>0</v>
      </c>
      <c r="H1617" s="4">
        <v>0</v>
      </c>
      <c r="I1617" s="4">
        <v>0</v>
      </c>
      <c r="J1617" s="4">
        <v>0</v>
      </c>
      <c r="K1617" s="4">
        <v>-160000</v>
      </c>
      <c r="L1617" s="4">
        <v>160000</v>
      </c>
      <c r="M1617" s="4">
        <v>160000</v>
      </c>
      <c r="N1617" s="24">
        <f>IF(AND(B1617="60",C1617="32"),(J1617/'FD Date'!$B$4*'FD Date'!$B$6+K1617),(J1617/Date!$B$4*Date!$B$6+K1617))</f>
        <v>-160000</v>
      </c>
      <c r="O1617" s="24">
        <f t="shared" si="145"/>
        <v>0</v>
      </c>
      <c r="P1617" s="24">
        <f>K1617/Date!$B$2*Date!$B$3+K1617</f>
        <v>-240000</v>
      </c>
      <c r="Q1617" s="24">
        <f>J1617*Date!$B$3+K1617</f>
        <v>-160000</v>
      </c>
      <c r="R1617" s="24">
        <f t="shared" si="146"/>
        <v>-160000</v>
      </c>
      <c r="S1617" s="24">
        <f>J1617/2*Date!$B$7+K1617</f>
        <v>-160000</v>
      </c>
      <c r="T1617" s="24">
        <f t="shared" si="147"/>
        <v>0</v>
      </c>
      <c r="U1617" s="24">
        <f t="shared" si="148"/>
        <v>-160000</v>
      </c>
      <c r="V1617" s="4">
        <v>0</v>
      </c>
      <c r="W1617" s="4"/>
      <c r="X1617" s="28" t="str">
        <f t="shared" si="149"/>
        <v>CHOOSE FORMULA</v>
      </c>
      <c r="Y1617" s="4"/>
      <c r="Z1617" s="4">
        <v>0</v>
      </c>
    </row>
    <row r="1618" spans="1:26">
      <c r="A1618" s="1" t="s">
        <v>46</v>
      </c>
      <c r="B1618" s="1" t="s">
        <v>456</v>
      </c>
      <c r="C1618" s="1" t="s">
        <v>451</v>
      </c>
      <c r="D1618" s="1" t="s">
        <v>624</v>
      </c>
      <c r="E1618" s="1" t="s">
        <v>8</v>
      </c>
      <c r="F1618" s="1" t="s">
        <v>625</v>
      </c>
      <c r="G1618" s="4">
        <v>0</v>
      </c>
      <c r="H1618" s="4">
        <v>0</v>
      </c>
      <c r="I1618" s="4">
        <v>0</v>
      </c>
      <c r="J1618" s="4">
        <v>0</v>
      </c>
      <c r="K1618" s="4">
        <v>160000</v>
      </c>
      <c r="L1618" s="4">
        <v>0</v>
      </c>
      <c r="M1618" s="4">
        <v>0</v>
      </c>
      <c r="N1618" s="24">
        <f>IF(AND(B1618="60",C1618="32"),(J1618/'FD Date'!$B$4*'FD Date'!$B$6+K1618),(J1618/Date!$B$4*Date!$B$6+K1618))</f>
        <v>160000</v>
      </c>
      <c r="O1618" s="24">
        <f t="shared" si="145"/>
        <v>0</v>
      </c>
      <c r="P1618" s="24">
        <f>K1618/Date!$B$2*Date!$B$3+K1618</f>
        <v>240000</v>
      </c>
      <c r="Q1618" s="24">
        <f>J1618*Date!$B$3+K1618</f>
        <v>160000</v>
      </c>
      <c r="R1618" s="24">
        <f t="shared" si="146"/>
        <v>0</v>
      </c>
      <c r="S1618" s="24">
        <f>J1618/2*Date!$B$7+K1618</f>
        <v>160000</v>
      </c>
      <c r="T1618" s="24">
        <f t="shared" si="147"/>
        <v>0</v>
      </c>
      <c r="U1618" s="24">
        <f t="shared" si="148"/>
        <v>160000</v>
      </c>
      <c r="V1618" s="4">
        <v>0</v>
      </c>
      <c r="W1618" s="4"/>
      <c r="X1618" s="28" t="str">
        <f t="shared" si="149"/>
        <v>CHOOSE FORMULA</v>
      </c>
      <c r="Y1618" s="4"/>
      <c r="Z1618" s="4">
        <v>0</v>
      </c>
    </row>
    <row r="1619" spans="1:26">
      <c r="A1619" s="1" t="s">
        <v>626</v>
      </c>
      <c r="B1619" s="1" t="s">
        <v>7</v>
      </c>
      <c r="C1619" s="1" t="s">
        <v>8</v>
      </c>
      <c r="D1619" s="1" t="s">
        <v>177</v>
      </c>
      <c r="E1619" s="1" t="s">
        <v>8</v>
      </c>
      <c r="F1619" s="1" t="s">
        <v>178</v>
      </c>
      <c r="G1619" s="4">
        <v>0</v>
      </c>
      <c r="H1619" s="4">
        <v>0</v>
      </c>
      <c r="I1619" s="4">
        <v>0</v>
      </c>
      <c r="J1619" s="4">
        <v>8.58</v>
      </c>
      <c r="K1619" s="4">
        <v>37.29</v>
      </c>
      <c r="L1619" s="4">
        <v>29.64</v>
      </c>
      <c r="M1619" s="4">
        <v>44.72</v>
      </c>
      <c r="N1619" s="24">
        <f>IF(AND(B1619="60",C1619="32"),(J1619/'FD Date'!$B$4*'FD Date'!$B$6+K1619),(J1619/Date!$B$4*Date!$B$6+K1619))</f>
        <v>80.19</v>
      </c>
      <c r="O1619" s="24">
        <f t="shared" si="145"/>
        <v>17.16</v>
      </c>
      <c r="P1619" s="24">
        <f>K1619/Date!$B$2*Date!$B$3+K1619</f>
        <v>55.935000000000002</v>
      </c>
      <c r="Q1619" s="24">
        <f>J1619*Date!$B$3+K1619</f>
        <v>71.61</v>
      </c>
      <c r="R1619" s="24">
        <f t="shared" si="146"/>
        <v>56.262105263157885</v>
      </c>
      <c r="S1619" s="24">
        <f>J1619/2*Date!$B$7+K1619</f>
        <v>71.61</v>
      </c>
      <c r="T1619" s="24">
        <f t="shared" si="147"/>
        <v>0</v>
      </c>
      <c r="U1619" s="24">
        <f t="shared" si="148"/>
        <v>37.29</v>
      </c>
      <c r="V1619" s="4">
        <v>0</v>
      </c>
      <c r="W1619" s="4"/>
      <c r="X1619" s="28" t="str">
        <f t="shared" si="149"/>
        <v>CHOOSE FORMULA</v>
      </c>
      <c r="Y1619" s="4"/>
      <c r="Z1619" s="4">
        <v>0</v>
      </c>
    </row>
    <row r="1620" spans="1:26">
      <c r="A1620" s="1" t="s">
        <v>626</v>
      </c>
      <c r="B1620" s="1" t="s">
        <v>7</v>
      </c>
      <c r="C1620" s="1" t="s">
        <v>8</v>
      </c>
      <c r="D1620" s="1" t="s">
        <v>97</v>
      </c>
      <c r="E1620" s="1" t="s">
        <v>8</v>
      </c>
      <c r="F1620" s="1" t="s">
        <v>184</v>
      </c>
      <c r="G1620" s="4">
        <v>0</v>
      </c>
      <c r="H1620" s="4">
        <v>0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  <c r="N1620" s="24">
        <f>IF(AND(B1620="60",C1620="32"),(J1620/'FD Date'!$B$4*'FD Date'!$B$6+K1620),(J1620/Date!$B$4*Date!$B$6+K1620))</f>
        <v>0</v>
      </c>
      <c r="O1620" s="24">
        <f t="shared" ref="O1620:O1683" si="150">J1620*2</f>
        <v>0</v>
      </c>
      <c r="P1620" s="24">
        <f>K1620/Date!$B$2*Date!$B$3+K1620</f>
        <v>0</v>
      </c>
      <c r="Q1620" s="24">
        <f>J1620*Date!$B$3+K1620</f>
        <v>0</v>
      </c>
      <c r="R1620" s="24">
        <f t="shared" ref="R1620:R1683" si="151">IF(OR(L1620=0,M1620=0),0,K1620/(L1620/M1620))</f>
        <v>0</v>
      </c>
      <c r="S1620" s="24">
        <f>J1620/2*Date!$B$7+K1620</f>
        <v>0</v>
      </c>
      <c r="T1620" s="24">
        <f t="shared" ref="T1620:T1683" si="152">I1620</f>
        <v>0</v>
      </c>
      <c r="U1620" s="24">
        <f t="shared" ref="U1620:U1683" si="153">K1620</f>
        <v>0</v>
      </c>
      <c r="V1620" s="4">
        <v>0</v>
      </c>
      <c r="W1620" s="4"/>
      <c r="X1620" s="28" t="str">
        <f t="shared" ref="X1620:X1683" si="154">IF($W1620=1,($N1620+$V1620),IF($W1620=2,($O1620+$V1620), IF($W1620=3,($P1620+$V1620), IF($W1620=4,($Q1620+$V1620), IF($W1620=5,($R1620+$V1620), IF($W1620=6,($S1620+$V1620), IF($W1620=7,($T1620+$V1620), IF($W1620=8,($U1620+$V1620),"CHOOSE FORMULA"))))))))</f>
        <v>CHOOSE FORMULA</v>
      </c>
      <c r="Y1620" s="4"/>
      <c r="Z1620" s="4">
        <v>0</v>
      </c>
    </row>
    <row r="1621" spans="1:26">
      <c r="A1621" s="1" t="s">
        <v>626</v>
      </c>
      <c r="B1621" s="1" t="s">
        <v>7</v>
      </c>
      <c r="C1621" s="1" t="s">
        <v>8</v>
      </c>
      <c r="D1621" s="1" t="s">
        <v>189</v>
      </c>
      <c r="E1621" s="1" t="s">
        <v>8</v>
      </c>
      <c r="F1621" s="1" t="s">
        <v>190</v>
      </c>
      <c r="G1621" s="4">
        <v>0</v>
      </c>
      <c r="H1621" s="4">
        <v>0</v>
      </c>
      <c r="I1621" s="4">
        <v>0</v>
      </c>
      <c r="J1621" s="4">
        <v>0</v>
      </c>
      <c r="K1621" s="4">
        <v>276</v>
      </c>
      <c r="L1621" s="4">
        <v>0</v>
      </c>
      <c r="M1621" s="4">
        <v>96</v>
      </c>
      <c r="N1621" s="24">
        <f>IF(AND(B1621="60",C1621="32"),(J1621/'FD Date'!$B$4*'FD Date'!$B$6+K1621),(J1621/Date!$B$4*Date!$B$6+K1621))</f>
        <v>276</v>
      </c>
      <c r="O1621" s="24">
        <f t="shared" si="150"/>
        <v>0</v>
      </c>
      <c r="P1621" s="24">
        <f>K1621/Date!$B$2*Date!$B$3+K1621</f>
        <v>414</v>
      </c>
      <c r="Q1621" s="24">
        <f>J1621*Date!$B$3+K1621</f>
        <v>276</v>
      </c>
      <c r="R1621" s="24">
        <f t="shared" si="151"/>
        <v>0</v>
      </c>
      <c r="S1621" s="24">
        <f>J1621/2*Date!$B$7+K1621</f>
        <v>276</v>
      </c>
      <c r="T1621" s="24">
        <f t="shared" si="152"/>
        <v>0</v>
      </c>
      <c r="U1621" s="24">
        <f t="shared" si="153"/>
        <v>276</v>
      </c>
      <c r="V1621" s="4">
        <v>0</v>
      </c>
      <c r="W1621" s="4"/>
      <c r="X1621" s="28" t="str">
        <f t="shared" si="154"/>
        <v>CHOOSE FORMULA</v>
      </c>
      <c r="Y1621" s="4"/>
      <c r="Z1621" s="4">
        <v>0</v>
      </c>
    </row>
    <row r="1622" spans="1:26">
      <c r="A1622" s="1" t="s">
        <v>626</v>
      </c>
      <c r="B1622" s="1" t="s">
        <v>7</v>
      </c>
      <c r="C1622" s="1" t="s">
        <v>8</v>
      </c>
      <c r="D1622" s="1" t="s">
        <v>189</v>
      </c>
      <c r="E1622" s="1" t="s">
        <v>13</v>
      </c>
      <c r="F1622" s="1" t="s">
        <v>627</v>
      </c>
      <c r="G1622" s="4">
        <v>0</v>
      </c>
      <c r="H1622" s="4">
        <v>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  <c r="N1622" s="24">
        <f>IF(AND(B1622="60",C1622="32"),(J1622/'FD Date'!$B$4*'FD Date'!$B$6+K1622),(J1622/Date!$B$4*Date!$B$6+K1622))</f>
        <v>0</v>
      </c>
      <c r="O1622" s="24">
        <f t="shared" si="150"/>
        <v>0</v>
      </c>
      <c r="P1622" s="24">
        <f>K1622/Date!$B$2*Date!$B$3+K1622</f>
        <v>0</v>
      </c>
      <c r="Q1622" s="24">
        <f>J1622*Date!$B$3+K1622</f>
        <v>0</v>
      </c>
      <c r="R1622" s="24">
        <f t="shared" si="151"/>
        <v>0</v>
      </c>
      <c r="S1622" s="24">
        <f>J1622/2*Date!$B$7+K1622</f>
        <v>0</v>
      </c>
      <c r="T1622" s="24">
        <f t="shared" si="152"/>
        <v>0</v>
      </c>
      <c r="U1622" s="24">
        <f t="shared" si="153"/>
        <v>0</v>
      </c>
      <c r="V1622" s="4">
        <v>0</v>
      </c>
      <c r="W1622" s="4"/>
      <c r="X1622" s="28" t="str">
        <f t="shared" si="154"/>
        <v>CHOOSE FORMULA</v>
      </c>
      <c r="Y1622" s="4"/>
      <c r="Z1622" s="4">
        <v>0</v>
      </c>
    </row>
    <row r="1623" spans="1:26">
      <c r="A1623" s="1" t="s">
        <v>626</v>
      </c>
      <c r="B1623" s="1" t="s">
        <v>491</v>
      </c>
      <c r="C1623" s="1" t="s">
        <v>492</v>
      </c>
      <c r="D1623" s="1" t="s">
        <v>628</v>
      </c>
      <c r="E1623" s="1" t="s">
        <v>8</v>
      </c>
      <c r="F1623" s="1" t="s">
        <v>629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136.5</v>
      </c>
      <c r="M1623" s="4">
        <v>2874.7</v>
      </c>
      <c r="N1623" s="24">
        <f>IF(AND(B1623="60",C1623="32"),(J1623/'FD Date'!$B$4*'FD Date'!$B$6+K1623),(J1623/Date!$B$4*Date!$B$6+K1623))</f>
        <v>0</v>
      </c>
      <c r="O1623" s="24">
        <f t="shared" si="150"/>
        <v>0</v>
      </c>
      <c r="P1623" s="24">
        <f>K1623/Date!$B$2*Date!$B$3+K1623</f>
        <v>0</v>
      </c>
      <c r="Q1623" s="24">
        <f>J1623*Date!$B$3+K1623</f>
        <v>0</v>
      </c>
      <c r="R1623" s="24">
        <f t="shared" si="151"/>
        <v>0</v>
      </c>
      <c r="S1623" s="24">
        <f>J1623/2*Date!$B$7+K1623</f>
        <v>0</v>
      </c>
      <c r="T1623" s="24">
        <f t="shared" si="152"/>
        <v>0</v>
      </c>
      <c r="U1623" s="24">
        <f t="shared" si="153"/>
        <v>0</v>
      </c>
      <c r="V1623" s="4">
        <v>0</v>
      </c>
      <c r="W1623" s="4"/>
      <c r="X1623" s="28" t="str">
        <f t="shared" si="154"/>
        <v>CHOOSE FORMULA</v>
      </c>
      <c r="Y1623" s="4"/>
      <c r="Z1623" s="4">
        <v>0</v>
      </c>
    </row>
    <row r="1624" spans="1:26">
      <c r="A1624" s="1" t="s">
        <v>630</v>
      </c>
      <c r="B1624" s="1" t="s">
        <v>7</v>
      </c>
      <c r="C1624" s="1" t="s">
        <v>8</v>
      </c>
      <c r="D1624" s="1" t="s">
        <v>44</v>
      </c>
      <c r="E1624" s="1" t="s">
        <v>8</v>
      </c>
      <c r="F1624" s="1" t="s">
        <v>45</v>
      </c>
      <c r="G1624" s="4">
        <v>0</v>
      </c>
      <c r="H1624" s="4">
        <v>0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  <c r="N1624" s="24">
        <f>IF(AND(B1624="60",C1624="32"),(J1624/'FD Date'!$B$4*'FD Date'!$B$6+K1624),(J1624/Date!$B$4*Date!$B$6+K1624))</f>
        <v>0</v>
      </c>
      <c r="O1624" s="24">
        <f t="shared" si="150"/>
        <v>0</v>
      </c>
      <c r="P1624" s="24">
        <f>K1624/Date!$B$2*Date!$B$3+K1624</f>
        <v>0</v>
      </c>
      <c r="Q1624" s="24">
        <f>J1624*Date!$B$3+K1624</f>
        <v>0</v>
      </c>
      <c r="R1624" s="24">
        <f t="shared" si="151"/>
        <v>0</v>
      </c>
      <c r="S1624" s="24">
        <f>J1624/2*Date!$B$7+K1624</f>
        <v>0</v>
      </c>
      <c r="T1624" s="24">
        <f t="shared" si="152"/>
        <v>0</v>
      </c>
      <c r="U1624" s="24">
        <f t="shared" si="153"/>
        <v>0</v>
      </c>
      <c r="V1624" s="4">
        <v>0</v>
      </c>
      <c r="W1624" s="4"/>
      <c r="X1624" s="28" t="str">
        <f t="shared" si="154"/>
        <v>CHOOSE FORMULA</v>
      </c>
      <c r="Y1624" s="4"/>
      <c r="Z1624" s="4">
        <v>0</v>
      </c>
    </row>
    <row r="1625" spans="1:26">
      <c r="A1625" s="1" t="s">
        <v>630</v>
      </c>
      <c r="B1625" s="1" t="s">
        <v>7</v>
      </c>
      <c r="C1625" s="1" t="s">
        <v>8</v>
      </c>
      <c r="D1625" s="1" t="s">
        <v>177</v>
      </c>
      <c r="E1625" s="1" t="s">
        <v>8</v>
      </c>
      <c r="F1625" s="1" t="s">
        <v>178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  <c r="N1625" s="24">
        <f>IF(AND(B1625="60",C1625="32"),(J1625/'FD Date'!$B$4*'FD Date'!$B$6+K1625),(J1625/Date!$B$4*Date!$B$6+K1625))</f>
        <v>0</v>
      </c>
      <c r="O1625" s="24">
        <f t="shared" si="150"/>
        <v>0</v>
      </c>
      <c r="P1625" s="24">
        <f>K1625/Date!$B$2*Date!$B$3+K1625</f>
        <v>0</v>
      </c>
      <c r="Q1625" s="24">
        <f>J1625*Date!$B$3+K1625</f>
        <v>0</v>
      </c>
      <c r="R1625" s="24">
        <f t="shared" si="151"/>
        <v>0</v>
      </c>
      <c r="S1625" s="24">
        <f>J1625/2*Date!$B$7+K1625</f>
        <v>0</v>
      </c>
      <c r="T1625" s="24">
        <f t="shared" si="152"/>
        <v>0</v>
      </c>
      <c r="U1625" s="24">
        <f t="shared" si="153"/>
        <v>0</v>
      </c>
      <c r="V1625" s="4">
        <v>0</v>
      </c>
      <c r="W1625" s="4"/>
      <c r="X1625" s="28" t="str">
        <f t="shared" si="154"/>
        <v>CHOOSE FORMULA</v>
      </c>
      <c r="Y1625" s="4"/>
      <c r="Z1625" s="4">
        <v>0</v>
      </c>
    </row>
    <row r="1626" spans="1:26">
      <c r="A1626" s="1" t="s">
        <v>631</v>
      </c>
      <c r="B1626" s="1" t="s">
        <v>7</v>
      </c>
      <c r="C1626" s="1" t="s">
        <v>8</v>
      </c>
      <c r="D1626" s="1" t="s">
        <v>38</v>
      </c>
      <c r="E1626" s="1" t="s">
        <v>8</v>
      </c>
      <c r="F1626" s="1" t="s">
        <v>39</v>
      </c>
      <c r="G1626" s="4">
        <v>100000</v>
      </c>
      <c r="H1626" s="4">
        <v>0</v>
      </c>
      <c r="I1626" s="4">
        <v>100000</v>
      </c>
      <c r="J1626" s="4">
        <v>13826.19</v>
      </c>
      <c r="K1626" s="4">
        <v>37112.92</v>
      </c>
      <c r="L1626" s="4">
        <v>64588.07</v>
      </c>
      <c r="M1626" s="4">
        <v>77208.87</v>
      </c>
      <c r="N1626" s="24">
        <f>IF(AND(B1626="60",C1626="32"),(J1626/'FD Date'!$B$4*'FD Date'!$B$6+K1626),(J1626/Date!$B$4*Date!$B$6+K1626))</f>
        <v>106243.87</v>
      </c>
      <c r="O1626" s="24">
        <f t="shared" si="150"/>
        <v>27652.38</v>
      </c>
      <c r="P1626" s="24">
        <f>K1626/Date!$B$2*Date!$B$3+K1626</f>
        <v>55669.38</v>
      </c>
      <c r="Q1626" s="24">
        <f>J1626*Date!$B$3+K1626</f>
        <v>92417.68</v>
      </c>
      <c r="R1626" s="24">
        <f t="shared" si="151"/>
        <v>44364.951849473124</v>
      </c>
      <c r="S1626" s="24">
        <f>J1626/2*Date!$B$7+K1626</f>
        <v>92417.68</v>
      </c>
      <c r="T1626" s="24">
        <f t="shared" si="152"/>
        <v>100000</v>
      </c>
      <c r="U1626" s="24">
        <f t="shared" si="153"/>
        <v>37112.92</v>
      </c>
      <c r="V1626" s="4">
        <v>0</v>
      </c>
      <c r="W1626" s="4"/>
      <c r="X1626" s="28" t="str">
        <f t="shared" si="154"/>
        <v>CHOOSE FORMULA</v>
      </c>
      <c r="Y1626" s="4"/>
      <c r="Z1626" s="4">
        <v>33786</v>
      </c>
    </row>
    <row r="1627" spans="1:26">
      <c r="A1627" s="1" t="s">
        <v>631</v>
      </c>
      <c r="B1627" s="1" t="s">
        <v>7</v>
      </c>
      <c r="C1627" s="1" t="s">
        <v>8</v>
      </c>
      <c r="D1627" s="1" t="s">
        <v>177</v>
      </c>
      <c r="E1627" s="1" t="s">
        <v>8</v>
      </c>
      <c r="F1627" s="1" t="s">
        <v>178</v>
      </c>
      <c r="G1627" s="4">
        <v>2500</v>
      </c>
      <c r="H1627" s="4">
        <v>0</v>
      </c>
      <c r="I1627" s="4">
        <v>2500</v>
      </c>
      <c r="J1627" s="4">
        <v>238.54</v>
      </c>
      <c r="K1627" s="4">
        <v>1688.32</v>
      </c>
      <c r="L1627" s="4">
        <v>2113.98</v>
      </c>
      <c r="M1627" s="4">
        <v>3102.33</v>
      </c>
      <c r="N1627" s="24">
        <f>IF(AND(B1627="60",C1627="32"),(J1627/'FD Date'!$B$4*'FD Date'!$B$6+K1627),(J1627/Date!$B$4*Date!$B$6+K1627))</f>
        <v>2881.02</v>
      </c>
      <c r="O1627" s="24">
        <f t="shared" si="150"/>
        <v>477.08</v>
      </c>
      <c r="P1627" s="24">
        <f>K1627/Date!$B$2*Date!$B$3+K1627</f>
        <v>2532.48</v>
      </c>
      <c r="Q1627" s="24">
        <f>J1627*Date!$B$3+K1627</f>
        <v>2642.48</v>
      </c>
      <c r="R1627" s="24">
        <f t="shared" si="151"/>
        <v>2477.6609928192315</v>
      </c>
      <c r="S1627" s="24">
        <f>J1627/2*Date!$B$7+K1627</f>
        <v>2642.48</v>
      </c>
      <c r="T1627" s="24">
        <f t="shared" si="152"/>
        <v>2500</v>
      </c>
      <c r="U1627" s="24">
        <f t="shared" si="153"/>
        <v>1688.32</v>
      </c>
      <c r="V1627" s="4">
        <v>0</v>
      </c>
      <c r="W1627" s="4"/>
      <c r="X1627" s="28" t="str">
        <f t="shared" si="154"/>
        <v>CHOOSE FORMULA</v>
      </c>
      <c r="Y1627" s="4"/>
      <c r="Z1627" s="4">
        <v>2582</v>
      </c>
    </row>
    <row r="1628" spans="1:26">
      <c r="A1628" s="1" t="s">
        <v>631</v>
      </c>
      <c r="B1628" s="1" t="s">
        <v>7</v>
      </c>
      <c r="C1628" s="1" t="s">
        <v>8</v>
      </c>
      <c r="D1628" s="1" t="s">
        <v>97</v>
      </c>
      <c r="E1628" s="1" t="s">
        <v>8</v>
      </c>
      <c r="F1628" s="1" t="s">
        <v>184</v>
      </c>
      <c r="G1628" s="4">
        <v>0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  <c r="N1628" s="24">
        <f>IF(AND(B1628="60",C1628="32"),(J1628/'FD Date'!$B$4*'FD Date'!$B$6+K1628),(J1628/Date!$B$4*Date!$B$6+K1628))</f>
        <v>0</v>
      </c>
      <c r="O1628" s="24">
        <f t="shared" si="150"/>
        <v>0</v>
      </c>
      <c r="P1628" s="24">
        <f>K1628/Date!$B$2*Date!$B$3+K1628</f>
        <v>0</v>
      </c>
      <c r="Q1628" s="24">
        <f>J1628*Date!$B$3+K1628</f>
        <v>0</v>
      </c>
      <c r="R1628" s="24">
        <f t="shared" si="151"/>
        <v>0</v>
      </c>
      <c r="S1628" s="24">
        <f>J1628/2*Date!$B$7+K1628</f>
        <v>0</v>
      </c>
      <c r="T1628" s="24">
        <f t="shared" si="152"/>
        <v>0</v>
      </c>
      <c r="U1628" s="24">
        <f t="shared" si="153"/>
        <v>0</v>
      </c>
      <c r="V1628" s="4">
        <v>0</v>
      </c>
      <c r="W1628" s="4"/>
      <c r="X1628" s="28" t="str">
        <f t="shared" si="154"/>
        <v>CHOOSE FORMULA</v>
      </c>
      <c r="Y1628" s="4"/>
      <c r="Z1628" s="4">
        <v>0</v>
      </c>
    </row>
    <row r="1629" spans="1:26">
      <c r="A1629" s="1" t="s">
        <v>631</v>
      </c>
      <c r="B1629" s="1" t="s">
        <v>282</v>
      </c>
      <c r="C1629" s="1" t="s">
        <v>282</v>
      </c>
      <c r="D1629" s="1" t="s">
        <v>367</v>
      </c>
      <c r="E1629" s="1" t="s">
        <v>8</v>
      </c>
      <c r="F1629" s="1" t="s">
        <v>368</v>
      </c>
      <c r="G1629" s="4">
        <v>21800</v>
      </c>
      <c r="H1629" s="4">
        <v>0</v>
      </c>
      <c r="I1629" s="4">
        <v>21800</v>
      </c>
      <c r="J1629" s="4">
        <v>2387.0100000000002</v>
      </c>
      <c r="K1629" s="4">
        <v>26102.99</v>
      </c>
      <c r="L1629" s="4">
        <v>10955.31</v>
      </c>
      <c r="M1629" s="4">
        <v>26463.64</v>
      </c>
      <c r="N1629" s="24">
        <f>IF(AND(B1629="60",C1629="32"),(J1629/'FD Date'!$B$4*'FD Date'!$B$6+K1629),(J1629/Date!$B$4*Date!$B$6+K1629))</f>
        <v>38038.04</v>
      </c>
      <c r="O1629" s="24">
        <f t="shared" si="150"/>
        <v>4774.0200000000004</v>
      </c>
      <c r="P1629" s="24">
        <f>K1629/Date!$B$2*Date!$B$3+K1629</f>
        <v>39154.485000000001</v>
      </c>
      <c r="Q1629" s="24">
        <f>J1629*Date!$B$3+K1629</f>
        <v>35651.03</v>
      </c>
      <c r="R1629" s="24">
        <f t="shared" si="151"/>
        <v>63054.366356004532</v>
      </c>
      <c r="S1629" s="24">
        <f>J1629/2*Date!$B$7+K1629</f>
        <v>35651.03</v>
      </c>
      <c r="T1629" s="24">
        <f t="shared" si="152"/>
        <v>21800</v>
      </c>
      <c r="U1629" s="24">
        <f t="shared" si="153"/>
        <v>26102.99</v>
      </c>
      <c r="V1629" s="4">
        <v>0</v>
      </c>
      <c r="W1629" s="4"/>
      <c r="X1629" s="28" t="str">
        <f t="shared" si="154"/>
        <v>CHOOSE FORMULA</v>
      </c>
      <c r="Y1629" s="4"/>
      <c r="Z1629" s="4">
        <v>26800</v>
      </c>
    </row>
    <row r="1630" spans="1:26">
      <c r="A1630" s="1" t="s">
        <v>631</v>
      </c>
      <c r="B1630" s="1" t="s">
        <v>282</v>
      </c>
      <c r="C1630" s="1" t="s">
        <v>282</v>
      </c>
      <c r="D1630" s="1" t="s">
        <v>292</v>
      </c>
      <c r="E1630" s="1" t="s">
        <v>8</v>
      </c>
      <c r="F1630" s="1" t="s">
        <v>293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1896</v>
      </c>
      <c r="M1630" s="4">
        <v>1896</v>
      </c>
      <c r="N1630" s="24">
        <f>IF(AND(B1630="60",C1630="32"),(J1630/'FD Date'!$B$4*'FD Date'!$B$6+K1630),(J1630/Date!$B$4*Date!$B$6+K1630))</f>
        <v>0</v>
      </c>
      <c r="O1630" s="24">
        <f t="shared" si="150"/>
        <v>0</v>
      </c>
      <c r="P1630" s="24">
        <f>K1630/Date!$B$2*Date!$B$3+K1630</f>
        <v>0</v>
      </c>
      <c r="Q1630" s="24">
        <f>J1630*Date!$B$3+K1630</f>
        <v>0</v>
      </c>
      <c r="R1630" s="24">
        <f t="shared" si="151"/>
        <v>0</v>
      </c>
      <c r="S1630" s="24">
        <f>J1630/2*Date!$B$7+K1630</f>
        <v>0</v>
      </c>
      <c r="T1630" s="24">
        <f t="shared" si="152"/>
        <v>0</v>
      </c>
      <c r="U1630" s="24">
        <f t="shared" si="153"/>
        <v>0</v>
      </c>
      <c r="V1630" s="4">
        <v>0</v>
      </c>
      <c r="W1630" s="4"/>
      <c r="X1630" s="28" t="str">
        <f t="shared" si="154"/>
        <v>CHOOSE FORMULA</v>
      </c>
      <c r="Y1630" s="4"/>
      <c r="Z1630" s="4">
        <v>1896</v>
      </c>
    </row>
    <row r="1631" spans="1:26">
      <c r="A1631" s="1" t="s">
        <v>631</v>
      </c>
      <c r="B1631" s="1" t="s">
        <v>282</v>
      </c>
      <c r="C1631" s="1" t="s">
        <v>282</v>
      </c>
      <c r="D1631" s="1" t="s">
        <v>294</v>
      </c>
      <c r="E1631" s="1" t="s">
        <v>8</v>
      </c>
      <c r="F1631" s="1" t="s">
        <v>295</v>
      </c>
      <c r="G1631" s="4">
        <v>0</v>
      </c>
      <c r="H1631" s="4">
        <v>0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  <c r="N1631" s="24">
        <f>IF(AND(B1631="60",C1631="32"),(J1631/'FD Date'!$B$4*'FD Date'!$B$6+K1631),(J1631/Date!$B$4*Date!$B$6+K1631))</f>
        <v>0</v>
      </c>
      <c r="O1631" s="24">
        <f t="shared" si="150"/>
        <v>0</v>
      </c>
      <c r="P1631" s="24">
        <f>K1631/Date!$B$2*Date!$B$3+K1631</f>
        <v>0</v>
      </c>
      <c r="Q1631" s="24">
        <f>J1631*Date!$B$3+K1631</f>
        <v>0</v>
      </c>
      <c r="R1631" s="24">
        <f t="shared" si="151"/>
        <v>0</v>
      </c>
      <c r="S1631" s="24">
        <f>J1631/2*Date!$B$7+K1631</f>
        <v>0</v>
      </c>
      <c r="T1631" s="24">
        <f t="shared" si="152"/>
        <v>0</v>
      </c>
      <c r="U1631" s="24">
        <f t="shared" si="153"/>
        <v>0</v>
      </c>
      <c r="V1631" s="4">
        <v>0</v>
      </c>
      <c r="W1631" s="4"/>
      <c r="X1631" s="28" t="str">
        <f t="shared" si="154"/>
        <v>CHOOSE FORMULA</v>
      </c>
      <c r="Y1631" s="4"/>
      <c r="Z1631" s="4">
        <v>0</v>
      </c>
    </row>
    <row r="1632" spans="1:26">
      <c r="A1632" s="1" t="s">
        <v>631</v>
      </c>
      <c r="B1632" s="1" t="s">
        <v>282</v>
      </c>
      <c r="C1632" s="1" t="s">
        <v>282</v>
      </c>
      <c r="D1632" s="1" t="s">
        <v>457</v>
      </c>
      <c r="E1632" s="1" t="s">
        <v>8</v>
      </c>
      <c r="F1632" s="1" t="s">
        <v>296</v>
      </c>
      <c r="G1632" s="4">
        <v>0</v>
      </c>
      <c r="H1632" s="4">
        <v>0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  <c r="N1632" s="24">
        <f>IF(AND(B1632="60",C1632="32"),(J1632/'FD Date'!$B$4*'FD Date'!$B$6+K1632),(J1632/Date!$B$4*Date!$B$6+K1632))</f>
        <v>0</v>
      </c>
      <c r="O1632" s="24">
        <f t="shared" si="150"/>
        <v>0</v>
      </c>
      <c r="P1632" s="24">
        <f>K1632/Date!$B$2*Date!$B$3+K1632</f>
        <v>0</v>
      </c>
      <c r="Q1632" s="24">
        <f>J1632*Date!$B$3+K1632</f>
        <v>0</v>
      </c>
      <c r="R1632" s="24">
        <f t="shared" si="151"/>
        <v>0</v>
      </c>
      <c r="S1632" s="24">
        <f>J1632/2*Date!$B$7+K1632</f>
        <v>0</v>
      </c>
      <c r="T1632" s="24">
        <f t="shared" si="152"/>
        <v>0</v>
      </c>
      <c r="U1632" s="24">
        <f t="shared" si="153"/>
        <v>0</v>
      </c>
      <c r="V1632" s="4">
        <v>0</v>
      </c>
      <c r="W1632" s="4"/>
      <c r="X1632" s="28" t="str">
        <f t="shared" si="154"/>
        <v>CHOOSE FORMULA</v>
      </c>
      <c r="Y1632" s="4"/>
      <c r="Z1632" s="4">
        <v>0</v>
      </c>
    </row>
    <row r="1633" spans="1:26">
      <c r="A1633" s="1" t="s">
        <v>631</v>
      </c>
      <c r="B1633" s="1" t="s">
        <v>282</v>
      </c>
      <c r="C1633" s="1" t="s">
        <v>282</v>
      </c>
      <c r="D1633" s="1" t="s">
        <v>422</v>
      </c>
      <c r="E1633" s="1" t="s">
        <v>8</v>
      </c>
      <c r="F1633" s="1" t="s">
        <v>423</v>
      </c>
      <c r="G1633" s="4">
        <v>10000</v>
      </c>
      <c r="H1633" s="4">
        <v>0</v>
      </c>
      <c r="I1633" s="4">
        <v>10000</v>
      </c>
      <c r="J1633" s="4">
        <v>0</v>
      </c>
      <c r="K1633" s="4">
        <v>13585.1</v>
      </c>
      <c r="L1633" s="4">
        <v>0</v>
      </c>
      <c r="M1633" s="4">
        <v>0</v>
      </c>
      <c r="N1633" s="24">
        <f>IF(AND(B1633="60",C1633="32"),(J1633/'FD Date'!$B$4*'FD Date'!$B$6+K1633),(J1633/Date!$B$4*Date!$B$6+K1633))</f>
        <v>13585.1</v>
      </c>
      <c r="O1633" s="24">
        <f t="shared" si="150"/>
        <v>0</v>
      </c>
      <c r="P1633" s="24">
        <f>K1633/Date!$B$2*Date!$B$3+K1633</f>
        <v>20377.650000000001</v>
      </c>
      <c r="Q1633" s="24">
        <f>J1633*Date!$B$3+K1633</f>
        <v>13585.1</v>
      </c>
      <c r="R1633" s="24">
        <f t="shared" si="151"/>
        <v>0</v>
      </c>
      <c r="S1633" s="24">
        <f>J1633/2*Date!$B$7+K1633</f>
        <v>13585.1</v>
      </c>
      <c r="T1633" s="24">
        <f t="shared" si="152"/>
        <v>10000</v>
      </c>
      <c r="U1633" s="24">
        <f t="shared" si="153"/>
        <v>13585.1</v>
      </c>
      <c r="V1633" s="4">
        <v>0</v>
      </c>
      <c r="W1633" s="4"/>
      <c r="X1633" s="28" t="str">
        <f t="shared" si="154"/>
        <v>CHOOSE FORMULA</v>
      </c>
      <c r="Y1633" s="4"/>
      <c r="Z1633" s="4">
        <v>13585</v>
      </c>
    </row>
    <row r="1634" spans="1:26">
      <c r="A1634" s="1" t="s">
        <v>631</v>
      </c>
      <c r="B1634" s="1" t="s">
        <v>282</v>
      </c>
      <c r="C1634" s="1" t="s">
        <v>282</v>
      </c>
      <c r="D1634" s="1" t="s">
        <v>473</v>
      </c>
      <c r="E1634" s="1" t="s">
        <v>8</v>
      </c>
      <c r="F1634" s="1" t="s">
        <v>474</v>
      </c>
      <c r="G1634" s="4">
        <v>158400</v>
      </c>
      <c r="H1634" s="4">
        <v>280000</v>
      </c>
      <c r="I1634" s="4">
        <v>438400</v>
      </c>
      <c r="J1634" s="4">
        <v>31442.74</v>
      </c>
      <c r="K1634" s="4">
        <v>399466.1</v>
      </c>
      <c r="L1634" s="4">
        <v>10255.07</v>
      </c>
      <c r="M1634" s="4">
        <v>0</v>
      </c>
      <c r="N1634" s="24">
        <f>IF(AND(B1634="60",C1634="32"),(J1634/'FD Date'!$B$4*'FD Date'!$B$6+K1634),(J1634/Date!$B$4*Date!$B$6+K1634))</f>
        <v>556679.80000000005</v>
      </c>
      <c r="O1634" s="24">
        <f t="shared" si="150"/>
        <v>62885.48</v>
      </c>
      <c r="P1634" s="24">
        <f>K1634/Date!$B$2*Date!$B$3+K1634</f>
        <v>599199.14999999991</v>
      </c>
      <c r="Q1634" s="24">
        <f>J1634*Date!$B$3+K1634</f>
        <v>525237.05999999994</v>
      </c>
      <c r="R1634" s="24">
        <f t="shared" si="151"/>
        <v>0</v>
      </c>
      <c r="S1634" s="24">
        <f>J1634/2*Date!$B$7+K1634</f>
        <v>525237.05999999994</v>
      </c>
      <c r="T1634" s="24">
        <f t="shared" si="152"/>
        <v>438400</v>
      </c>
      <c r="U1634" s="24">
        <f t="shared" si="153"/>
        <v>399466.1</v>
      </c>
      <c r="V1634" s="4">
        <v>0</v>
      </c>
      <c r="W1634" s="4"/>
      <c r="X1634" s="28" t="str">
        <f t="shared" si="154"/>
        <v>CHOOSE FORMULA</v>
      </c>
      <c r="Y1634" s="4"/>
      <c r="Z1634" s="4">
        <v>400000</v>
      </c>
    </row>
    <row r="1635" spans="1:26">
      <c r="A1635" s="1" t="s">
        <v>631</v>
      </c>
      <c r="B1635" s="1" t="s">
        <v>282</v>
      </c>
      <c r="C1635" s="1" t="s">
        <v>282</v>
      </c>
      <c r="D1635" s="1" t="s">
        <v>475</v>
      </c>
      <c r="E1635" s="1" t="s">
        <v>8</v>
      </c>
      <c r="F1635" s="1" t="s">
        <v>476</v>
      </c>
      <c r="G1635" s="4">
        <v>40000</v>
      </c>
      <c r="H1635" s="4">
        <v>0</v>
      </c>
      <c r="I1635" s="4">
        <v>40000</v>
      </c>
      <c r="J1635" s="4">
        <v>0</v>
      </c>
      <c r="K1635" s="4">
        <v>0</v>
      </c>
      <c r="L1635" s="4">
        <v>0</v>
      </c>
      <c r="M1635" s="4">
        <v>0</v>
      </c>
      <c r="N1635" s="24">
        <f>IF(AND(B1635="60",C1635="32"),(J1635/'FD Date'!$B$4*'FD Date'!$B$6+K1635),(J1635/Date!$B$4*Date!$B$6+K1635))</f>
        <v>0</v>
      </c>
      <c r="O1635" s="24">
        <f t="shared" si="150"/>
        <v>0</v>
      </c>
      <c r="P1635" s="24">
        <f>K1635/Date!$B$2*Date!$B$3+K1635</f>
        <v>0</v>
      </c>
      <c r="Q1635" s="24">
        <f>J1635*Date!$B$3+K1635</f>
        <v>0</v>
      </c>
      <c r="R1635" s="24">
        <f t="shared" si="151"/>
        <v>0</v>
      </c>
      <c r="S1635" s="24">
        <f>J1635/2*Date!$B$7+K1635</f>
        <v>0</v>
      </c>
      <c r="T1635" s="24">
        <f t="shared" si="152"/>
        <v>40000</v>
      </c>
      <c r="U1635" s="24">
        <f t="shared" si="153"/>
        <v>0</v>
      </c>
      <c r="V1635" s="4">
        <v>0</v>
      </c>
      <c r="W1635" s="4"/>
      <c r="X1635" s="28" t="str">
        <f t="shared" si="154"/>
        <v>CHOOSE FORMULA</v>
      </c>
      <c r="Y1635" s="4"/>
      <c r="Z1635" s="4">
        <v>40000</v>
      </c>
    </row>
    <row r="1636" spans="1:26">
      <c r="A1636" s="1" t="s">
        <v>632</v>
      </c>
      <c r="B1636" s="1" t="s">
        <v>7</v>
      </c>
      <c r="C1636" s="1" t="s">
        <v>8</v>
      </c>
      <c r="D1636" s="1" t="s">
        <v>44</v>
      </c>
      <c r="E1636" s="1" t="s">
        <v>8</v>
      </c>
      <c r="F1636" s="1" t="s">
        <v>45</v>
      </c>
      <c r="G1636" s="4">
        <v>0</v>
      </c>
      <c r="H1636" s="4">
        <v>0</v>
      </c>
      <c r="I1636" s="4">
        <v>0</v>
      </c>
      <c r="J1636" s="4">
        <v>0</v>
      </c>
      <c r="K1636" s="4">
        <v>0</v>
      </c>
      <c r="L1636" s="4">
        <v>0</v>
      </c>
      <c r="M1636" s="4">
        <v>0</v>
      </c>
      <c r="N1636" s="24">
        <f>IF(AND(B1636="60",C1636="32"),(J1636/'FD Date'!$B$4*'FD Date'!$B$6+K1636),(J1636/Date!$B$4*Date!$B$6+K1636))</f>
        <v>0</v>
      </c>
      <c r="O1636" s="24">
        <f t="shared" si="150"/>
        <v>0</v>
      </c>
      <c r="P1636" s="24">
        <f>K1636/Date!$B$2*Date!$B$3+K1636</f>
        <v>0</v>
      </c>
      <c r="Q1636" s="24">
        <f>J1636*Date!$B$3+K1636</f>
        <v>0</v>
      </c>
      <c r="R1636" s="24">
        <f t="shared" si="151"/>
        <v>0</v>
      </c>
      <c r="S1636" s="24">
        <f>J1636/2*Date!$B$7+K1636</f>
        <v>0</v>
      </c>
      <c r="T1636" s="24">
        <f t="shared" si="152"/>
        <v>0</v>
      </c>
      <c r="U1636" s="24">
        <f t="shared" si="153"/>
        <v>0</v>
      </c>
      <c r="V1636" s="4">
        <v>0</v>
      </c>
      <c r="W1636" s="4"/>
      <c r="X1636" s="28" t="str">
        <f t="shared" si="154"/>
        <v>CHOOSE FORMULA</v>
      </c>
      <c r="Y1636" s="4"/>
      <c r="Z1636" s="4">
        <v>0</v>
      </c>
    </row>
    <row r="1637" spans="1:26">
      <c r="A1637" s="1" t="s">
        <v>632</v>
      </c>
      <c r="B1637" s="1" t="s">
        <v>7</v>
      </c>
      <c r="C1637" s="1" t="s">
        <v>8</v>
      </c>
      <c r="D1637" s="1" t="s">
        <v>177</v>
      </c>
      <c r="E1637" s="1" t="s">
        <v>8</v>
      </c>
      <c r="F1637" s="1" t="s">
        <v>178</v>
      </c>
      <c r="G1637" s="4">
        <v>0</v>
      </c>
      <c r="H1637" s="4">
        <v>0</v>
      </c>
      <c r="I1637" s="4">
        <v>0</v>
      </c>
      <c r="J1637" s="4">
        <v>477.99</v>
      </c>
      <c r="K1637" s="4">
        <v>3741.52</v>
      </c>
      <c r="L1637" s="4">
        <v>11408.14</v>
      </c>
      <c r="M1637" s="4">
        <v>15214.04</v>
      </c>
      <c r="N1637" s="24">
        <f>IF(AND(B1637="60",C1637="32"),(J1637/'FD Date'!$B$4*'FD Date'!$B$6+K1637),(J1637/Date!$B$4*Date!$B$6+K1637))</f>
        <v>6131.4699999999993</v>
      </c>
      <c r="O1637" s="24">
        <f t="shared" si="150"/>
        <v>955.98</v>
      </c>
      <c r="P1637" s="24">
        <f>K1637/Date!$B$2*Date!$B$3+K1637</f>
        <v>5612.28</v>
      </c>
      <c r="Q1637" s="24">
        <f>J1637*Date!$B$3+K1637</f>
        <v>5653.48</v>
      </c>
      <c r="R1637" s="24">
        <f t="shared" si="151"/>
        <v>4989.7384622558984</v>
      </c>
      <c r="S1637" s="24">
        <f>J1637/2*Date!$B$7+K1637</f>
        <v>5653.48</v>
      </c>
      <c r="T1637" s="24">
        <f t="shared" si="152"/>
        <v>0</v>
      </c>
      <c r="U1637" s="24">
        <f t="shared" si="153"/>
        <v>3741.52</v>
      </c>
      <c r="V1637" s="4">
        <v>0</v>
      </c>
      <c r="W1637" s="4"/>
      <c r="X1637" s="28" t="str">
        <f t="shared" si="154"/>
        <v>CHOOSE FORMULA</v>
      </c>
      <c r="Y1637" s="4"/>
      <c r="Z1637" s="4">
        <v>0</v>
      </c>
    </row>
    <row r="1638" spans="1:26">
      <c r="A1638" s="1" t="s">
        <v>632</v>
      </c>
      <c r="B1638" s="1" t="s">
        <v>7</v>
      </c>
      <c r="C1638" s="1" t="s">
        <v>8</v>
      </c>
      <c r="D1638" s="1" t="s">
        <v>97</v>
      </c>
      <c r="E1638" s="1" t="s">
        <v>8</v>
      </c>
      <c r="F1638" s="1" t="s">
        <v>184</v>
      </c>
      <c r="G1638" s="4">
        <v>0</v>
      </c>
      <c r="H1638" s="4">
        <v>0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  <c r="N1638" s="24">
        <f>IF(AND(B1638="60",C1638="32"),(J1638/'FD Date'!$B$4*'FD Date'!$B$6+K1638),(J1638/Date!$B$4*Date!$B$6+K1638))</f>
        <v>0</v>
      </c>
      <c r="O1638" s="24">
        <f t="shared" si="150"/>
        <v>0</v>
      </c>
      <c r="P1638" s="24">
        <f>K1638/Date!$B$2*Date!$B$3+K1638</f>
        <v>0</v>
      </c>
      <c r="Q1638" s="24">
        <f>J1638*Date!$B$3+K1638</f>
        <v>0</v>
      </c>
      <c r="R1638" s="24">
        <f t="shared" si="151"/>
        <v>0</v>
      </c>
      <c r="S1638" s="24">
        <f>J1638/2*Date!$B$7+K1638</f>
        <v>0</v>
      </c>
      <c r="T1638" s="24">
        <f t="shared" si="152"/>
        <v>0</v>
      </c>
      <c r="U1638" s="24">
        <f t="shared" si="153"/>
        <v>0</v>
      </c>
      <c r="V1638" s="4">
        <v>0</v>
      </c>
      <c r="W1638" s="4"/>
      <c r="X1638" s="28" t="str">
        <f t="shared" si="154"/>
        <v>CHOOSE FORMULA</v>
      </c>
      <c r="Y1638" s="4"/>
      <c r="Z1638" s="4">
        <v>0</v>
      </c>
    </row>
    <row r="1639" spans="1:26">
      <c r="A1639" s="1" t="s">
        <v>632</v>
      </c>
      <c r="B1639" s="1" t="s">
        <v>282</v>
      </c>
      <c r="C1639" s="1" t="s">
        <v>282</v>
      </c>
      <c r="D1639" s="1" t="s">
        <v>367</v>
      </c>
      <c r="E1639" s="1" t="s">
        <v>8</v>
      </c>
      <c r="F1639" s="1" t="s">
        <v>368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7199.6</v>
      </c>
      <c r="N1639" s="24">
        <f>IF(AND(B1639="60",C1639="32"),(J1639/'FD Date'!$B$4*'FD Date'!$B$6+K1639),(J1639/Date!$B$4*Date!$B$6+K1639))</f>
        <v>0</v>
      </c>
      <c r="O1639" s="24">
        <f t="shared" si="150"/>
        <v>0</v>
      </c>
      <c r="P1639" s="24">
        <f>K1639/Date!$B$2*Date!$B$3+K1639</f>
        <v>0</v>
      </c>
      <c r="Q1639" s="24">
        <f>J1639*Date!$B$3+K1639</f>
        <v>0</v>
      </c>
      <c r="R1639" s="24">
        <f t="shared" si="151"/>
        <v>0</v>
      </c>
      <c r="S1639" s="24">
        <f>J1639/2*Date!$B$7+K1639</f>
        <v>0</v>
      </c>
      <c r="T1639" s="24">
        <f t="shared" si="152"/>
        <v>0</v>
      </c>
      <c r="U1639" s="24">
        <f t="shared" si="153"/>
        <v>0</v>
      </c>
      <c r="V1639" s="4">
        <v>0</v>
      </c>
      <c r="W1639" s="4"/>
      <c r="X1639" s="28" t="str">
        <f t="shared" si="154"/>
        <v>CHOOSE FORMULA</v>
      </c>
      <c r="Y1639" s="4"/>
      <c r="Z1639" s="4">
        <v>0</v>
      </c>
    </row>
    <row r="1640" spans="1:26">
      <c r="A1640" s="1" t="s">
        <v>632</v>
      </c>
      <c r="B1640" s="1" t="s">
        <v>282</v>
      </c>
      <c r="C1640" s="1" t="s">
        <v>282</v>
      </c>
      <c r="D1640" s="1" t="s">
        <v>633</v>
      </c>
      <c r="E1640" s="1" t="s">
        <v>8</v>
      </c>
      <c r="F1640" s="1" t="s">
        <v>634</v>
      </c>
      <c r="G1640" s="4">
        <v>0</v>
      </c>
      <c r="H1640" s="4">
        <v>0</v>
      </c>
      <c r="I1640" s="4">
        <v>0</v>
      </c>
      <c r="J1640" s="4">
        <v>0</v>
      </c>
      <c r="K1640" s="4">
        <v>0</v>
      </c>
      <c r="L1640" s="4">
        <v>0</v>
      </c>
      <c r="M1640" s="4">
        <v>0</v>
      </c>
      <c r="N1640" s="24">
        <f>IF(AND(B1640="60",C1640="32"),(J1640/'FD Date'!$B$4*'FD Date'!$B$6+K1640),(J1640/Date!$B$4*Date!$B$6+K1640))</f>
        <v>0</v>
      </c>
      <c r="O1640" s="24">
        <f t="shared" si="150"/>
        <v>0</v>
      </c>
      <c r="P1640" s="24">
        <f>K1640/Date!$B$2*Date!$B$3+K1640</f>
        <v>0</v>
      </c>
      <c r="Q1640" s="24">
        <f>J1640*Date!$B$3+K1640</f>
        <v>0</v>
      </c>
      <c r="R1640" s="24">
        <f t="shared" si="151"/>
        <v>0</v>
      </c>
      <c r="S1640" s="24">
        <f>J1640/2*Date!$B$7+K1640</f>
        <v>0</v>
      </c>
      <c r="T1640" s="24">
        <f t="shared" si="152"/>
        <v>0</v>
      </c>
      <c r="U1640" s="24">
        <f t="shared" si="153"/>
        <v>0</v>
      </c>
      <c r="V1640" s="4">
        <v>0</v>
      </c>
      <c r="W1640" s="4"/>
      <c r="X1640" s="28" t="str">
        <f t="shared" si="154"/>
        <v>CHOOSE FORMULA</v>
      </c>
      <c r="Y1640" s="4"/>
      <c r="Z1640" s="4">
        <v>0</v>
      </c>
    </row>
    <row r="1641" spans="1:26">
      <c r="A1641" s="1" t="s">
        <v>632</v>
      </c>
      <c r="B1641" s="1" t="s">
        <v>282</v>
      </c>
      <c r="C1641" s="1" t="s">
        <v>282</v>
      </c>
      <c r="D1641" s="1" t="s">
        <v>497</v>
      </c>
      <c r="E1641" s="1" t="s">
        <v>8</v>
      </c>
      <c r="F1641" s="1" t="s">
        <v>498</v>
      </c>
      <c r="G1641" s="4">
        <v>0</v>
      </c>
      <c r="H1641" s="4">
        <v>0</v>
      </c>
      <c r="I1641" s="4">
        <v>0</v>
      </c>
      <c r="J1641" s="4">
        <v>0</v>
      </c>
      <c r="K1641" s="4">
        <v>0</v>
      </c>
      <c r="L1641" s="4">
        <v>0</v>
      </c>
      <c r="M1641" s="4">
        <v>2280.9</v>
      </c>
      <c r="N1641" s="24">
        <f>IF(AND(B1641="60",C1641="32"),(J1641/'FD Date'!$B$4*'FD Date'!$B$6+K1641),(J1641/Date!$B$4*Date!$B$6+K1641))</f>
        <v>0</v>
      </c>
      <c r="O1641" s="24">
        <f t="shared" si="150"/>
        <v>0</v>
      </c>
      <c r="P1641" s="24">
        <f>K1641/Date!$B$2*Date!$B$3+K1641</f>
        <v>0</v>
      </c>
      <c r="Q1641" s="24">
        <f>J1641*Date!$B$3+K1641</f>
        <v>0</v>
      </c>
      <c r="R1641" s="24">
        <f t="shared" si="151"/>
        <v>0</v>
      </c>
      <c r="S1641" s="24">
        <f>J1641/2*Date!$B$7+K1641</f>
        <v>0</v>
      </c>
      <c r="T1641" s="24">
        <f t="shared" si="152"/>
        <v>0</v>
      </c>
      <c r="U1641" s="24">
        <f t="shared" si="153"/>
        <v>0</v>
      </c>
      <c r="V1641" s="4">
        <v>0</v>
      </c>
      <c r="W1641" s="4"/>
      <c r="X1641" s="28" t="str">
        <f t="shared" si="154"/>
        <v>CHOOSE FORMULA</v>
      </c>
      <c r="Y1641" s="4"/>
      <c r="Z1641" s="4">
        <v>0</v>
      </c>
    </row>
    <row r="1642" spans="1:26">
      <c r="A1642" s="1" t="s">
        <v>632</v>
      </c>
      <c r="B1642" s="1" t="s">
        <v>456</v>
      </c>
      <c r="C1642" s="1" t="s">
        <v>451</v>
      </c>
      <c r="D1642" s="1" t="s">
        <v>379</v>
      </c>
      <c r="E1642" s="1" t="s">
        <v>8</v>
      </c>
      <c r="F1642" s="1" t="s">
        <v>380</v>
      </c>
      <c r="G1642" s="4">
        <v>0</v>
      </c>
      <c r="H1642" s="4">
        <v>0</v>
      </c>
      <c r="I1642" s="4">
        <v>0</v>
      </c>
      <c r="J1642" s="4">
        <v>3094.09</v>
      </c>
      <c r="K1642" s="4">
        <v>9456.31</v>
      </c>
      <c r="L1642" s="4">
        <v>0</v>
      </c>
      <c r="M1642" s="4">
        <v>0</v>
      </c>
      <c r="N1642" s="24">
        <f>IF(AND(B1642="60",C1642="32"),(J1642/'FD Date'!$B$4*'FD Date'!$B$6+K1642),(J1642/Date!$B$4*Date!$B$6+K1642))</f>
        <v>24926.760000000002</v>
      </c>
      <c r="O1642" s="24">
        <f t="shared" si="150"/>
        <v>6188.18</v>
      </c>
      <c r="P1642" s="24">
        <f>K1642/Date!$B$2*Date!$B$3+K1642</f>
        <v>14184.465</v>
      </c>
      <c r="Q1642" s="24">
        <f>J1642*Date!$B$3+K1642</f>
        <v>21832.67</v>
      </c>
      <c r="R1642" s="24">
        <f t="shared" si="151"/>
        <v>0</v>
      </c>
      <c r="S1642" s="24">
        <f>J1642/2*Date!$B$7+K1642</f>
        <v>21832.67</v>
      </c>
      <c r="T1642" s="24">
        <f t="shared" si="152"/>
        <v>0</v>
      </c>
      <c r="U1642" s="24">
        <f t="shared" si="153"/>
        <v>9456.31</v>
      </c>
      <c r="V1642" s="4">
        <v>0</v>
      </c>
      <c r="W1642" s="4"/>
      <c r="X1642" s="28" t="str">
        <f t="shared" si="154"/>
        <v>CHOOSE FORMULA</v>
      </c>
      <c r="Y1642" s="4"/>
      <c r="Z1642" s="4">
        <v>0</v>
      </c>
    </row>
    <row r="1643" spans="1:26">
      <c r="A1643" s="1" t="s">
        <v>632</v>
      </c>
      <c r="B1643" s="1" t="s">
        <v>456</v>
      </c>
      <c r="C1643" s="1" t="s">
        <v>451</v>
      </c>
      <c r="D1643" s="1" t="s">
        <v>381</v>
      </c>
      <c r="E1643" s="1" t="s">
        <v>8</v>
      </c>
      <c r="F1643" s="1" t="s">
        <v>382</v>
      </c>
      <c r="G1643" s="4">
        <v>0</v>
      </c>
      <c r="H1643" s="4">
        <v>0</v>
      </c>
      <c r="I1643" s="4">
        <v>0</v>
      </c>
      <c r="J1643" s="4">
        <v>656.24</v>
      </c>
      <c r="K1643" s="4">
        <v>3520.47</v>
      </c>
      <c r="L1643" s="4">
        <v>0</v>
      </c>
      <c r="M1643" s="4">
        <v>0</v>
      </c>
      <c r="N1643" s="24">
        <f>IF(AND(B1643="60",C1643="32"),(J1643/'FD Date'!$B$4*'FD Date'!$B$6+K1643),(J1643/Date!$B$4*Date!$B$6+K1643))</f>
        <v>6801.67</v>
      </c>
      <c r="O1643" s="24">
        <f t="shared" si="150"/>
        <v>1312.48</v>
      </c>
      <c r="P1643" s="24">
        <f>K1643/Date!$B$2*Date!$B$3+K1643</f>
        <v>5280.7049999999999</v>
      </c>
      <c r="Q1643" s="24">
        <f>J1643*Date!$B$3+K1643</f>
        <v>6145.43</v>
      </c>
      <c r="R1643" s="24">
        <f t="shared" si="151"/>
        <v>0</v>
      </c>
      <c r="S1643" s="24">
        <f>J1643/2*Date!$B$7+K1643</f>
        <v>6145.43</v>
      </c>
      <c r="T1643" s="24">
        <f t="shared" si="152"/>
        <v>0</v>
      </c>
      <c r="U1643" s="24">
        <f t="shared" si="153"/>
        <v>3520.47</v>
      </c>
      <c r="V1643" s="4">
        <v>0</v>
      </c>
      <c r="W1643" s="4"/>
      <c r="X1643" s="28" t="str">
        <f t="shared" si="154"/>
        <v>CHOOSE FORMULA</v>
      </c>
      <c r="Y1643" s="4"/>
      <c r="Z1643" s="4">
        <v>0</v>
      </c>
    </row>
    <row r="1644" spans="1:26">
      <c r="A1644" s="1" t="s">
        <v>632</v>
      </c>
      <c r="B1644" s="1" t="s">
        <v>456</v>
      </c>
      <c r="C1644" s="1" t="s">
        <v>451</v>
      </c>
      <c r="D1644" s="1" t="s">
        <v>383</v>
      </c>
      <c r="E1644" s="1" t="s">
        <v>8</v>
      </c>
      <c r="F1644" s="1" t="s">
        <v>384</v>
      </c>
      <c r="G1644" s="4">
        <v>0</v>
      </c>
      <c r="H1644" s="4">
        <v>0</v>
      </c>
      <c r="I1644" s="4">
        <v>0</v>
      </c>
      <c r="J1644" s="4">
        <v>670.26</v>
      </c>
      <c r="K1644" s="4">
        <v>6552.47</v>
      </c>
      <c r="L1644" s="4">
        <v>0</v>
      </c>
      <c r="M1644" s="4">
        <v>0</v>
      </c>
      <c r="N1644" s="24">
        <f>IF(AND(B1644="60",C1644="32"),(J1644/'FD Date'!$B$4*'FD Date'!$B$6+K1644),(J1644/Date!$B$4*Date!$B$6+K1644))</f>
        <v>9903.77</v>
      </c>
      <c r="O1644" s="24">
        <f t="shared" si="150"/>
        <v>1340.52</v>
      </c>
      <c r="P1644" s="24">
        <f>K1644/Date!$B$2*Date!$B$3+K1644</f>
        <v>9828.7049999999999</v>
      </c>
      <c r="Q1644" s="24">
        <f>J1644*Date!$B$3+K1644</f>
        <v>9233.51</v>
      </c>
      <c r="R1644" s="24">
        <f t="shared" si="151"/>
        <v>0</v>
      </c>
      <c r="S1644" s="24">
        <f>J1644/2*Date!$B$7+K1644</f>
        <v>9233.51</v>
      </c>
      <c r="T1644" s="24">
        <f t="shared" si="152"/>
        <v>0</v>
      </c>
      <c r="U1644" s="24">
        <f t="shared" si="153"/>
        <v>6552.47</v>
      </c>
      <c r="V1644" s="4">
        <v>0</v>
      </c>
      <c r="W1644" s="4"/>
      <c r="X1644" s="28" t="str">
        <f t="shared" si="154"/>
        <v>CHOOSE FORMULA</v>
      </c>
      <c r="Y1644" s="4"/>
      <c r="Z1644" s="4">
        <v>0</v>
      </c>
    </row>
    <row r="1645" spans="1:26">
      <c r="A1645" s="1" t="s">
        <v>632</v>
      </c>
      <c r="B1645" s="1" t="s">
        <v>456</v>
      </c>
      <c r="C1645" s="1" t="s">
        <v>451</v>
      </c>
      <c r="D1645" s="1" t="s">
        <v>461</v>
      </c>
      <c r="E1645" s="1" t="s">
        <v>13</v>
      </c>
      <c r="F1645" s="1" t="s">
        <v>462</v>
      </c>
      <c r="G1645" s="4">
        <v>0</v>
      </c>
      <c r="H1645" s="4">
        <v>0</v>
      </c>
      <c r="I1645" s="4">
        <v>0</v>
      </c>
      <c r="J1645" s="4">
        <v>0</v>
      </c>
      <c r="K1645" s="4">
        <v>1025000</v>
      </c>
      <c r="L1645" s="4">
        <v>0</v>
      </c>
      <c r="M1645" s="4">
        <v>92610</v>
      </c>
      <c r="N1645" s="24">
        <f>IF(AND(B1645="60",C1645="32"),(J1645/'FD Date'!$B$4*'FD Date'!$B$6+K1645),(J1645/Date!$B$4*Date!$B$6+K1645))</f>
        <v>1025000</v>
      </c>
      <c r="O1645" s="24">
        <f t="shared" si="150"/>
        <v>0</v>
      </c>
      <c r="P1645" s="24">
        <f>K1645/Date!$B$2*Date!$B$3+K1645</f>
        <v>1537500</v>
      </c>
      <c r="Q1645" s="24">
        <f>J1645*Date!$B$3+K1645</f>
        <v>1025000</v>
      </c>
      <c r="R1645" s="24">
        <f t="shared" si="151"/>
        <v>0</v>
      </c>
      <c r="S1645" s="24">
        <f>J1645/2*Date!$B$7+K1645</f>
        <v>1025000</v>
      </c>
      <c r="T1645" s="24">
        <f t="shared" si="152"/>
        <v>0</v>
      </c>
      <c r="U1645" s="24">
        <f t="shared" si="153"/>
        <v>1025000</v>
      </c>
      <c r="V1645" s="4">
        <v>0</v>
      </c>
      <c r="W1645" s="4"/>
      <c r="X1645" s="28" t="str">
        <f t="shared" si="154"/>
        <v>CHOOSE FORMULA</v>
      </c>
      <c r="Y1645" s="4"/>
      <c r="Z1645" s="4">
        <v>0</v>
      </c>
    </row>
    <row r="1646" spans="1:26">
      <c r="A1646" s="1" t="s">
        <v>632</v>
      </c>
      <c r="B1646" s="1" t="s">
        <v>456</v>
      </c>
      <c r="C1646" s="1" t="s">
        <v>451</v>
      </c>
      <c r="D1646" s="1" t="s">
        <v>461</v>
      </c>
      <c r="E1646" s="1" t="s">
        <v>15</v>
      </c>
      <c r="F1646" s="1" t="s">
        <v>635</v>
      </c>
      <c r="G1646" s="4">
        <v>0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67663.45</v>
      </c>
      <c r="N1646" s="24">
        <f>IF(AND(B1646="60",C1646="32"),(J1646/'FD Date'!$B$4*'FD Date'!$B$6+K1646),(J1646/Date!$B$4*Date!$B$6+K1646))</f>
        <v>0</v>
      </c>
      <c r="O1646" s="24">
        <f t="shared" si="150"/>
        <v>0</v>
      </c>
      <c r="P1646" s="24">
        <f>K1646/Date!$B$2*Date!$B$3+K1646</f>
        <v>0</v>
      </c>
      <c r="Q1646" s="24">
        <f>J1646*Date!$B$3+K1646</f>
        <v>0</v>
      </c>
      <c r="R1646" s="24">
        <f t="shared" si="151"/>
        <v>0</v>
      </c>
      <c r="S1646" s="24">
        <f>J1646/2*Date!$B$7+K1646</f>
        <v>0</v>
      </c>
      <c r="T1646" s="24">
        <f t="shared" si="152"/>
        <v>0</v>
      </c>
      <c r="U1646" s="24">
        <f t="shared" si="153"/>
        <v>0</v>
      </c>
      <c r="V1646" s="4">
        <v>0</v>
      </c>
      <c r="W1646" s="4"/>
      <c r="X1646" s="28" t="str">
        <f t="shared" si="154"/>
        <v>CHOOSE FORMULA</v>
      </c>
      <c r="Y1646" s="4"/>
      <c r="Z1646" s="4">
        <v>0</v>
      </c>
    </row>
    <row r="1647" spans="1:26">
      <c r="A1647" s="1" t="s">
        <v>632</v>
      </c>
      <c r="B1647" s="1" t="s">
        <v>456</v>
      </c>
      <c r="C1647" s="1" t="s">
        <v>451</v>
      </c>
      <c r="D1647" s="1" t="s">
        <v>497</v>
      </c>
      <c r="E1647" s="1" t="s">
        <v>8</v>
      </c>
      <c r="F1647" s="1" t="s">
        <v>498</v>
      </c>
      <c r="G1647" s="4">
        <v>0</v>
      </c>
      <c r="H1647" s="4">
        <v>0</v>
      </c>
      <c r="I1647" s="4">
        <v>0</v>
      </c>
      <c r="J1647" s="4">
        <v>32550</v>
      </c>
      <c r="K1647" s="4">
        <v>115103.26</v>
      </c>
      <c r="L1647" s="4">
        <v>0</v>
      </c>
      <c r="M1647" s="4">
        <v>0</v>
      </c>
      <c r="N1647" s="24">
        <f>IF(AND(B1647="60",C1647="32"),(J1647/'FD Date'!$B$4*'FD Date'!$B$6+K1647),(J1647/Date!$B$4*Date!$B$6+K1647))</f>
        <v>277853.26</v>
      </c>
      <c r="O1647" s="24">
        <f t="shared" si="150"/>
        <v>65100</v>
      </c>
      <c r="P1647" s="24">
        <f>K1647/Date!$B$2*Date!$B$3+K1647</f>
        <v>172654.88999999998</v>
      </c>
      <c r="Q1647" s="24">
        <f>J1647*Date!$B$3+K1647</f>
        <v>245303.26</v>
      </c>
      <c r="R1647" s="24">
        <f t="shared" si="151"/>
        <v>0</v>
      </c>
      <c r="S1647" s="24">
        <f>J1647/2*Date!$B$7+K1647</f>
        <v>245303.26</v>
      </c>
      <c r="T1647" s="24">
        <f t="shared" si="152"/>
        <v>0</v>
      </c>
      <c r="U1647" s="24">
        <f t="shared" si="153"/>
        <v>115103.26</v>
      </c>
      <c r="V1647" s="4">
        <v>0</v>
      </c>
      <c r="W1647" s="4"/>
      <c r="X1647" s="28" t="str">
        <f t="shared" si="154"/>
        <v>CHOOSE FORMULA</v>
      </c>
      <c r="Y1647" s="4"/>
      <c r="Z1647" s="4">
        <v>0</v>
      </c>
    </row>
    <row r="1648" spans="1:26">
      <c r="A1648" s="1" t="s">
        <v>632</v>
      </c>
      <c r="B1648" s="1" t="s">
        <v>491</v>
      </c>
      <c r="C1648" s="1" t="s">
        <v>636</v>
      </c>
      <c r="D1648" s="1" t="s">
        <v>497</v>
      </c>
      <c r="E1648" s="1" t="s">
        <v>8</v>
      </c>
      <c r="F1648" s="1" t="s">
        <v>498</v>
      </c>
      <c r="G1648" s="4">
        <v>0</v>
      </c>
      <c r="H1648" s="4">
        <v>0</v>
      </c>
      <c r="I1648" s="4">
        <v>0</v>
      </c>
      <c r="J1648" s="4">
        <v>0</v>
      </c>
      <c r="K1648" s="4">
        <v>626.48</v>
      </c>
      <c r="L1648" s="4">
        <v>0</v>
      </c>
      <c r="M1648" s="4">
        <v>0</v>
      </c>
      <c r="N1648" s="24">
        <f>IF(AND(B1648="60",C1648="32"),(J1648/'FD Date'!$B$4*'FD Date'!$B$6+K1648),(J1648/Date!$B$4*Date!$B$6+K1648))</f>
        <v>626.48</v>
      </c>
      <c r="O1648" s="24">
        <f t="shared" si="150"/>
        <v>0</v>
      </c>
      <c r="P1648" s="24">
        <f>K1648/Date!$B$2*Date!$B$3+K1648</f>
        <v>939.72</v>
      </c>
      <c r="Q1648" s="24">
        <f>J1648*Date!$B$3+K1648</f>
        <v>626.48</v>
      </c>
      <c r="R1648" s="24">
        <f t="shared" si="151"/>
        <v>0</v>
      </c>
      <c r="S1648" s="24">
        <f>J1648/2*Date!$B$7+K1648</f>
        <v>626.48</v>
      </c>
      <c r="T1648" s="24">
        <f t="shared" si="152"/>
        <v>0</v>
      </c>
      <c r="U1648" s="24">
        <f t="shared" si="153"/>
        <v>626.48</v>
      </c>
      <c r="V1648" s="4">
        <v>0</v>
      </c>
      <c r="W1648" s="4"/>
      <c r="X1648" s="28" t="str">
        <f t="shared" si="154"/>
        <v>CHOOSE FORMULA</v>
      </c>
      <c r="Y1648" s="4"/>
      <c r="Z1648" s="4">
        <v>0</v>
      </c>
    </row>
    <row r="1649" spans="1:26">
      <c r="A1649" s="1" t="s">
        <v>637</v>
      </c>
      <c r="B1649" s="1" t="s">
        <v>7</v>
      </c>
      <c r="C1649" s="1" t="s">
        <v>8</v>
      </c>
      <c r="D1649" s="1" t="s">
        <v>44</v>
      </c>
      <c r="E1649" s="1" t="s">
        <v>6</v>
      </c>
      <c r="F1649" s="1" t="s">
        <v>617</v>
      </c>
      <c r="G1649" s="4">
        <v>93750</v>
      </c>
      <c r="H1649" s="4">
        <v>0</v>
      </c>
      <c r="I1649" s="4">
        <v>93750</v>
      </c>
      <c r="J1649" s="4">
        <v>7810</v>
      </c>
      <c r="K1649" s="4">
        <v>62510</v>
      </c>
      <c r="L1649" s="4">
        <v>70000</v>
      </c>
      <c r="M1649" s="4">
        <v>105000</v>
      </c>
      <c r="N1649" s="24">
        <f>IF(AND(B1649="60",C1649="32"),(J1649/'FD Date'!$B$4*'FD Date'!$B$6+K1649),(J1649/Date!$B$4*Date!$B$6+K1649))</f>
        <v>101560</v>
      </c>
      <c r="O1649" s="24">
        <f t="shared" si="150"/>
        <v>15620</v>
      </c>
      <c r="P1649" s="24">
        <f>K1649/Date!$B$2*Date!$B$3+K1649</f>
        <v>93765</v>
      </c>
      <c r="Q1649" s="24">
        <f>J1649*Date!$B$3+K1649</f>
        <v>93750</v>
      </c>
      <c r="R1649" s="24">
        <f t="shared" si="151"/>
        <v>93765</v>
      </c>
      <c r="S1649" s="24">
        <f>J1649/2*Date!$B$7+K1649</f>
        <v>93750</v>
      </c>
      <c r="T1649" s="24">
        <f t="shared" si="152"/>
        <v>93750</v>
      </c>
      <c r="U1649" s="24">
        <f t="shared" si="153"/>
        <v>62510</v>
      </c>
      <c r="V1649" s="4">
        <v>0</v>
      </c>
      <c r="W1649" s="4"/>
      <c r="X1649" s="28" t="str">
        <f t="shared" si="154"/>
        <v>CHOOSE FORMULA</v>
      </c>
      <c r="Y1649" s="4"/>
      <c r="Z1649" s="4">
        <v>93792</v>
      </c>
    </row>
    <row r="1650" spans="1:26">
      <c r="A1650" s="1" t="s">
        <v>637</v>
      </c>
      <c r="B1650" s="1" t="s">
        <v>7</v>
      </c>
      <c r="C1650" s="1" t="s">
        <v>8</v>
      </c>
      <c r="D1650" s="1" t="s">
        <v>638</v>
      </c>
      <c r="E1650" s="1" t="s">
        <v>15</v>
      </c>
      <c r="F1650" s="1" t="s">
        <v>639</v>
      </c>
      <c r="G1650" s="4">
        <v>18000</v>
      </c>
      <c r="H1650" s="4">
        <v>0</v>
      </c>
      <c r="I1650" s="4">
        <v>18000</v>
      </c>
      <c r="J1650" s="4">
        <v>1017</v>
      </c>
      <c r="K1650" s="4">
        <v>14843</v>
      </c>
      <c r="L1650" s="4">
        <v>3735.9</v>
      </c>
      <c r="M1650" s="4">
        <v>7716.9</v>
      </c>
      <c r="N1650" s="24">
        <f>IF(AND(B1650="60",C1650="32"),(J1650/'FD Date'!$B$4*'FD Date'!$B$6+K1650),(J1650/Date!$B$4*Date!$B$6+K1650))</f>
        <v>19928</v>
      </c>
      <c r="O1650" s="24">
        <f t="shared" si="150"/>
        <v>2034</v>
      </c>
      <c r="P1650" s="24">
        <f>K1650/Date!$B$2*Date!$B$3+K1650</f>
        <v>22264.5</v>
      </c>
      <c r="Q1650" s="24">
        <f>J1650*Date!$B$3+K1650</f>
        <v>18911</v>
      </c>
      <c r="R1650" s="24">
        <f t="shared" si="151"/>
        <v>30659.799967879222</v>
      </c>
      <c r="S1650" s="24">
        <f>J1650/2*Date!$B$7+K1650</f>
        <v>18911</v>
      </c>
      <c r="T1650" s="24">
        <f t="shared" si="152"/>
        <v>18000</v>
      </c>
      <c r="U1650" s="24">
        <f t="shared" si="153"/>
        <v>14843</v>
      </c>
      <c r="V1650" s="4">
        <v>0</v>
      </c>
      <c r="W1650" s="4"/>
      <c r="X1650" s="28" t="str">
        <f t="shared" si="154"/>
        <v>CHOOSE FORMULA</v>
      </c>
      <c r="Y1650" s="4"/>
      <c r="Z1650" s="4">
        <v>22560</v>
      </c>
    </row>
    <row r="1651" spans="1:26">
      <c r="A1651" s="1" t="s">
        <v>637</v>
      </c>
      <c r="B1651" s="1" t="s">
        <v>7</v>
      </c>
      <c r="C1651" s="1" t="s">
        <v>8</v>
      </c>
      <c r="D1651" s="1" t="s">
        <v>177</v>
      </c>
      <c r="E1651" s="1" t="s">
        <v>8</v>
      </c>
      <c r="F1651" s="1" t="s">
        <v>178</v>
      </c>
      <c r="G1651" s="4">
        <v>50</v>
      </c>
      <c r="H1651" s="4">
        <v>0</v>
      </c>
      <c r="I1651" s="4">
        <v>50</v>
      </c>
      <c r="J1651" s="4">
        <v>38.03</v>
      </c>
      <c r="K1651" s="4">
        <v>137.88</v>
      </c>
      <c r="L1651" s="4">
        <v>25.43</v>
      </c>
      <c r="M1651" s="4">
        <v>60.89</v>
      </c>
      <c r="N1651" s="24">
        <f>IF(AND(B1651="60",C1651="32"),(J1651/'FD Date'!$B$4*'FD Date'!$B$6+K1651),(J1651/Date!$B$4*Date!$B$6+K1651))</f>
        <v>328.03</v>
      </c>
      <c r="O1651" s="24">
        <f t="shared" si="150"/>
        <v>76.06</v>
      </c>
      <c r="P1651" s="24">
        <f>K1651/Date!$B$2*Date!$B$3+K1651</f>
        <v>206.82</v>
      </c>
      <c r="Q1651" s="24">
        <f>J1651*Date!$B$3+K1651</f>
        <v>290</v>
      </c>
      <c r="R1651" s="24">
        <f t="shared" si="151"/>
        <v>330.14208415257571</v>
      </c>
      <c r="S1651" s="24">
        <f>J1651/2*Date!$B$7+K1651</f>
        <v>290</v>
      </c>
      <c r="T1651" s="24">
        <f t="shared" si="152"/>
        <v>50</v>
      </c>
      <c r="U1651" s="24">
        <f t="shared" si="153"/>
        <v>137.88</v>
      </c>
      <c r="V1651" s="4">
        <v>0</v>
      </c>
      <c r="W1651" s="4"/>
      <c r="X1651" s="28" t="str">
        <f t="shared" si="154"/>
        <v>CHOOSE FORMULA</v>
      </c>
      <c r="Y1651" s="4"/>
      <c r="Z1651" s="4">
        <v>144</v>
      </c>
    </row>
    <row r="1652" spans="1:26">
      <c r="A1652" s="1" t="s">
        <v>637</v>
      </c>
      <c r="B1652" s="1" t="s">
        <v>516</v>
      </c>
      <c r="C1652" s="1" t="s">
        <v>451</v>
      </c>
      <c r="D1652" s="1" t="s">
        <v>315</v>
      </c>
      <c r="E1652" s="1" t="s">
        <v>13</v>
      </c>
      <c r="F1652" s="1" t="s">
        <v>316</v>
      </c>
      <c r="G1652" s="4">
        <v>0</v>
      </c>
      <c r="H1652" s="4">
        <v>0</v>
      </c>
      <c r="I1652" s="4">
        <v>0</v>
      </c>
      <c r="J1652" s="4">
        <v>0</v>
      </c>
      <c r="K1652" s="4">
        <v>0</v>
      </c>
      <c r="L1652" s="4">
        <v>701.56</v>
      </c>
      <c r="M1652" s="4">
        <v>701.56</v>
      </c>
      <c r="N1652" s="24">
        <f>IF(AND(B1652="60",C1652="32"),(J1652/'FD Date'!$B$4*'FD Date'!$B$6+K1652),(J1652/Date!$B$4*Date!$B$6+K1652))</f>
        <v>0</v>
      </c>
      <c r="O1652" s="24">
        <f t="shared" si="150"/>
        <v>0</v>
      </c>
      <c r="P1652" s="24">
        <f>K1652/Date!$B$2*Date!$B$3+K1652</f>
        <v>0</v>
      </c>
      <c r="Q1652" s="24">
        <f>J1652*Date!$B$3+K1652</f>
        <v>0</v>
      </c>
      <c r="R1652" s="24">
        <f t="shared" si="151"/>
        <v>0</v>
      </c>
      <c r="S1652" s="24">
        <f>J1652/2*Date!$B$7+K1652</f>
        <v>0</v>
      </c>
      <c r="T1652" s="24">
        <f t="shared" si="152"/>
        <v>0</v>
      </c>
      <c r="U1652" s="24">
        <f t="shared" si="153"/>
        <v>0</v>
      </c>
      <c r="V1652" s="4">
        <v>0</v>
      </c>
      <c r="W1652" s="4"/>
      <c r="X1652" s="28" t="str">
        <f t="shared" si="154"/>
        <v>CHOOSE FORMULA</v>
      </c>
      <c r="Y1652" s="4"/>
      <c r="Z1652" s="4">
        <v>0</v>
      </c>
    </row>
    <row r="1653" spans="1:26">
      <c r="A1653" s="1" t="s">
        <v>637</v>
      </c>
      <c r="B1653" s="1" t="s">
        <v>516</v>
      </c>
      <c r="C1653" s="1" t="s">
        <v>451</v>
      </c>
      <c r="D1653" s="1" t="s">
        <v>318</v>
      </c>
      <c r="E1653" s="1" t="s">
        <v>8</v>
      </c>
      <c r="F1653" s="1" t="s">
        <v>319</v>
      </c>
      <c r="G1653" s="4">
        <v>75430</v>
      </c>
      <c r="H1653" s="4">
        <v>0</v>
      </c>
      <c r="I1653" s="4">
        <v>75430</v>
      </c>
      <c r="J1653" s="4">
        <v>5916.36</v>
      </c>
      <c r="K1653" s="4">
        <v>33231.040000000001</v>
      </c>
      <c r="L1653" s="4">
        <v>27737.75</v>
      </c>
      <c r="M1653" s="4">
        <v>58274.76</v>
      </c>
      <c r="N1653" s="24">
        <f>IF(AND(B1653="60",C1653="32"),(J1653/'FD Date'!$B$4*'FD Date'!$B$6+K1653),(J1653/Date!$B$4*Date!$B$6+K1653))</f>
        <v>62812.84</v>
      </c>
      <c r="O1653" s="24">
        <f t="shared" si="150"/>
        <v>11832.72</v>
      </c>
      <c r="P1653" s="24">
        <f>K1653/Date!$B$2*Date!$B$3+K1653</f>
        <v>49846.559999999998</v>
      </c>
      <c r="Q1653" s="24">
        <f>J1653*Date!$B$3+K1653</f>
        <v>56896.479999999996</v>
      </c>
      <c r="R1653" s="24">
        <f t="shared" si="151"/>
        <v>69815.71614678191</v>
      </c>
      <c r="S1653" s="24">
        <f>J1653/2*Date!$B$7+K1653</f>
        <v>56896.479999999996</v>
      </c>
      <c r="T1653" s="24">
        <f t="shared" si="152"/>
        <v>75430</v>
      </c>
      <c r="U1653" s="24">
        <f t="shared" si="153"/>
        <v>33231.040000000001</v>
      </c>
      <c r="V1653" s="4">
        <v>0</v>
      </c>
      <c r="W1653" s="4"/>
      <c r="X1653" s="28" t="str">
        <f t="shared" si="154"/>
        <v>CHOOSE FORMULA</v>
      </c>
      <c r="Y1653" s="4"/>
      <c r="Z1653" s="4">
        <v>27315</v>
      </c>
    </row>
    <row r="1654" spans="1:26">
      <c r="A1654" s="1" t="s">
        <v>637</v>
      </c>
      <c r="B1654" s="1" t="s">
        <v>516</v>
      </c>
      <c r="C1654" s="1" t="s">
        <v>451</v>
      </c>
      <c r="D1654" s="1" t="s">
        <v>318</v>
      </c>
      <c r="E1654" s="1" t="s">
        <v>80</v>
      </c>
      <c r="F1654" s="1" t="s">
        <v>322</v>
      </c>
      <c r="G1654" s="4">
        <v>2400</v>
      </c>
      <c r="H1654" s="4">
        <v>0</v>
      </c>
      <c r="I1654" s="4">
        <v>2400</v>
      </c>
      <c r="J1654" s="4">
        <v>253.86</v>
      </c>
      <c r="K1654" s="4">
        <v>999.55</v>
      </c>
      <c r="L1654" s="4">
        <v>885.73</v>
      </c>
      <c r="M1654" s="4">
        <v>1888.12</v>
      </c>
      <c r="N1654" s="24">
        <f>IF(AND(B1654="60",C1654="32"),(J1654/'FD Date'!$B$4*'FD Date'!$B$6+K1654),(J1654/Date!$B$4*Date!$B$6+K1654))</f>
        <v>2268.8500000000004</v>
      </c>
      <c r="O1654" s="24">
        <f t="shared" si="150"/>
        <v>507.72</v>
      </c>
      <c r="P1654" s="24">
        <f>K1654/Date!$B$2*Date!$B$3+K1654</f>
        <v>1499.3249999999998</v>
      </c>
      <c r="Q1654" s="24">
        <f>J1654*Date!$B$3+K1654</f>
        <v>2014.99</v>
      </c>
      <c r="R1654" s="24">
        <f t="shared" si="151"/>
        <v>2130.7512966705426</v>
      </c>
      <c r="S1654" s="24">
        <f>J1654/2*Date!$B$7+K1654</f>
        <v>2014.99</v>
      </c>
      <c r="T1654" s="24">
        <f t="shared" si="152"/>
        <v>2400</v>
      </c>
      <c r="U1654" s="24">
        <f t="shared" si="153"/>
        <v>999.55</v>
      </c>
      <c r="V1654" s="4">
        <v>0</v>
      </c>
      <c r="W1654" s="4"/>
      <c r="X1654" s="28" t="str">
        <f t="shared" si="154"/>
        <v>CHOOSE FORMULA</v>
      </c>
      <c r="Y1654" s="4"/>
      <c r="Z1654" s="4">
        <v>746</v>
      </c>
    </row>
    <row r="1655" spans="1:26">
      <c r="A1655" s="1" t="s">
        <v>637</v>
      </c>
      <c r="B1655" s="1" t="s">
        <v>516</v>
      </c>
      <c r="C1655" s="1" t="s">
        <v>451</v>
      </c>
      <c r="D1655" s="1" t="s">
        <v>318</v>
      </c>
      <c r="E1655" s="1" t="s">
        <v>468</v>
      </c>
      <c r="F1655" s="1" t="s">
        <v>469</v>
      </c>
      <c r="G1655" s="4">
        <v>0</v>
      </c>
      <c r="H1655" s="4">
        <v>0</v>
      </c>
      <c r="I1655" s="4">
        <v>0</v>
      </c>
      <c r="J1655" s="4">
        <v>240</v>
      </c>
      <c r="K1655" s="4">
        <v>240</v>
      </c>
      <c r="L1655" s="4">
        <v>249.21</v>
      </c>
      <c r="M1655" s="4">
        <v>411.21</v>
      </c>
      <c r="N1655" s="24">
        <f>IF(AND(B1655="60",C1655="32"),(J1655/'FD Date'!$B$4*'FD Date'!$B$6+K1655),(J1655/Date!$B$4*Date!$B$6+K1655))</f>
        <v>1440</v>
      </c>
      <c r="O1655" s="24">
        <f t="shared" si="150"/>
        <v>480</v>
      </c>
      <c r="P1655" s="24">
        <f>K1655/Date!$B$2*Date!$B$3+K1655</f>
        <v>360</v>
      </c>
      <c r="Q1655" s="24">
        <f>J1655*Date!$B$3+K1655</f>
        <v>1200</v>
      </c>
      <c r="R1655" s="24">
        <f t="shared" si="151"/>
        <v>396.0130010834236</v>
      </c>
      <c r="S1655" s="24">
        <f>J1655/2*Date!$B$7+K1655</f>
        <v>1200</v>
      </c>
      <c r="T1655" s="24">
        <f t="shared" si="152"/>
        <v>0</v>
      </c>
      <c r="U1655" s="24">
        <f t="shared" si="153"/>
        <v>240</v>
      </c>
      <c r="V1655" s="4">
        <v>0</v>
      </c>
      <c r="W1655" s="4"/>
      <c r="X1655" s="28" t="str">
        <f t="shared" si="154"/>
        <v>CHOOSE FORMULA</v>
      </c>
      <c r="Y1655" s="4"/>
      <c r="Z1655" s="4">
        <v>0</v>
      </c>
    </row>
    <row r="1656" spans="1:26">
      <c r="A1656" s="1" t="s">
        <v>637</v>
      </c>
      <c r="B1656" s="1" t="s">
        <v>516</v>
      </c>
      <c r="C1656" s="1" t="s">
        <v>451</v>
      </c>
      <c r="D1656" s="1" t="s">
        <v>318</v>
      </c>
      <c r="E1656" s="1" t="s">
        <v>325</v>
      </c>
      <c r="F1656" s="1" t="s">
        <v>326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  <c r="N1656" s="24">
        <f>IF(AND(B1656="60",C1656="32"),(J1656/'FD Date'!$B$4*'FD Date'!$B$6+K1656),(J1656/Date!$B$4*Date!$B$6+K1656))</f>
        <v>0</v>
      </c>
      <c r="O1656" s="24">
        <f t="shared" si="150"/>
        <v>0</v>
      </c>
      <c r="P1656" s="24">
        <f>K1656/Date!$B$2*Date!$B$3+K1656</f>
        <v>0</v>
      </c>
      <c r="Q1656" s="24">
        <f>J1656*Date!$B$3+K1656</f>
        <v>0</v>
      </c>
      <c r="R1656" s="24">
        <f t="shared" si="151"/>
        <v>0</v>
      </c>
      <c r="S1656" s="24">
        <f>J1656/2*Date!$B$7+K1656</f>
        <v>0</v>
      </c>
      <c r="T1656" s="24">
        <f t="shared" si="152"/>
        <v>0</v>
      </c>
      <c r="U1656" s="24">
        <f t="shared" si="153"/>
        <v>0</v>
      </c>
      <c r="V1656" s="4">
        <v>0</v>
      </c>
      <c r="W1656" s="4"/>
      <c r="X1656" s="28" t="str">
        <f t="shared" si="154"/>
        <v>CHOOSE FORMULA</v>
      </c>
      <c r="Y1656" s="4"/>
      <c r="Z1656" s="4">
        <v>0</v>
      </c>
    </row>
    <row r="1657" spans="1:26">
      <c r="A1657" s="1" t="s">
        <v>637</v>
      </c>
      <c r="B1657" s="1" t="s">
        <v>516</v>
      </c>
      <c r="C1657" s="1" t="s">
        <v>451</v>
      </c>
      <c r="D1657" s="1" t="s">
        <v>327</v>
      </c>
      <c r="E1657" s="1" t="s">
        <v>8</v>
      </c>
      <c r="F1657" s="1" t="s">
        <v>328</v>
      </c>
      <c r="G1657" s="4">
        <v>0</v>
      </c>
      <c r="H1657" s="4">
        <v>0</v>
      </c>
      <c r="I1657" s="4">
        <v>0</v>
      </c>
      <c r="J1657" s="4">
        <v>0</v>
      </c>
      <c r="K1657" s="4">
        <v>0</v>
      </c>
      <c r="L1657" s="4">
        <v>0</v>
      </c>
      <c r="M1657" s="4">
        <v>0</v>
      </c>
      <c r="N1657" s="24">
        <f>IF(AND(B1657="60",C1657="32"),(J1657/'FD Date'!$B$4*'FD Date'!$B$6+K1657),(J1657/Date!$B$4*Date!$B$6+K1657))</f>
        <v>0</v>
      </c>
      <c r="O1657" s="24">
        <f t="shared" si="150"/>
        <v>0</v>
      </c>
      <c r="P1657" s="24">
        <f>K1657/Date!$B$2*Date!$B$3+K1657</f>
        <v>0</v>
      </c>
      <c r="Q1657" s="24">
        <f>J1657*Date!$B$3+K1657</f>
        <v>0</v>
      </c>
      <c r="R1657" s="24">
        <f t="shared" si="151"/>
        <v>0</v>
      </c>
      <c r="S1657" s="24">
        <f>J1657/2*Date!$B$7+K1657</f>
        <v>0</v>
      </c>
      <c r="T1657" s="24">
        <f t="shared" si="152"/>
        <v>0</v>
      </c>
      <c r="U1657" s="24">
        <f t="shared" si="153"/>
        <v>0</v>
      </c>
      <c r="V1657" s="4">
        <v>0</v>
      </c>
      <c r="W1657" s="4"/>
      <c r="X1657" s="28" t="str">
        <f t="shared" si="154"/>
        <v>CHOOSE FORMULA</v>
      </c>
      <c r="Y1657" s="4"/>
      <c r="Z1657" s="4">
        <v>0</v>
      </c>
    </row>
    <row r="1658" spans="1:26">
      <c r="A1658" s="1" t="s">
        <v>637</v>
      </c>
      <c r="B1658" s="1" t="s">
        <v>516</v>
      </c>
      <c r="C1658" s="1" t="s">
        <v>451</v>
      </c>
      <c r="D1658" s="1" t="s">
        <v>329</v>
      </c>
      <c r="E1658" s="1" t="s">
        <v>8</v>
      </c>
      <c r="F1658" s="1" t="s">
        <v>330</v>
      </c>
      <c r="G1658" s="4">
        <v>0</v>
      </c>
      <c r="H1658" s="4">
        <v>0</v>
      </c>
      <c r="I1658" s="4">
        <v>0</v>
      </c>
      <c r="J1658" s="4">
        <v>220.65</v>
      </c>
      <c r="K1658" s="4">
        <v>221.83</v>
      </c>
      <c r="L1658" s="4">
        <v>383.47</v>
      </c>
      <c r="M1658" s="4">
        <v>720.19</v>
      </c>
      <c r="N1658" s="24">
        <f>IF(AND(B1658="60",C1658="32"),(J1658/'FD Date'!$B$4*'FD Date'!$B$6+K1658),(J1658/Date!$B$4*Date!$B$6+K1658))</f>
        <v>1325.08</v>
      </c>
      <c r="O1658" s="24">
        <f t="shared" si="150"/>
        <v>441.3</v>
      </c>
      <c r="P1658" s="24">
        <f>K1658/Date!$B$2*Date!$B$3+K1658</f>
        <v>332.745</v>
      </c>
      <c r="Q1658" s="24">
        <f>J1658*Date!$B$3+K1658</f>
        <v>1104.43</v>
      </c>
      <c r="R1658" s="24">
        <f t="shared" si="151"/>
        <v>416.61602654705712</v>
      </c>
      <c r="S1658" s="24">
        <f>J1658/2*Date!$B$7+K1658</f>
        <v>1104.43</v>
      </c>
      <c r="T1658" s="24">
        <f t="shared" si="152"/>
        <v>0</v>
      </c>
      <c r="U1658" s="24">
        <f t="shared" si="153"/>
        <v>221.83</v>
      </c>
      <c r="V1658" s="4">
        <v>0</v>
      </c>
      <c r="W1658" s="4"/>
      <c r="X1658" s="28" t="str">
        <f t="shared" si="154"/>
        <v>CHOOSE FORMULA</v>
      </c>
      <c r="Y1658" s="4"/>
      <c r="Z1658" s="4">
        <v>2</v>
      </c>
    </row>
    <row r="1659" spans="1:26">
      <c r="A1659" s="1" t="s">
        <v>637</v>
      </c>
      <c r="B1659" s="1" t="s">
        <v>516</v>
      </c>
      <c r="C1659" s="1" t="s">
        <v>451</v>
      </c>
      <c r="D1659" s="1" t="s">
        <v>331</v>
      </c>
      <c r="E1659" s="1" t="s">
        <v>84</v>
      </c>
      <c r="F1659" s="1" t="s">
        <v>333</v>
      </c>
      <c r="G1659" s="4">
        <v>150</v>
      </c>
      <c r="H1659" s="4">
        <v>0</v>
      </c>
      <c r="I1659" s="4">
        <v>150</v>
      </c>
      <c r="J1659" s="4">
        <v>11.68</v>
      </c>
      <c r="K1659" s="4">
        <v>52.63</v>
      </c>
      <c r="L1659" s="4">
        <v>50.98</v>
      </c>
      <c r="M1659" s="4">
        <v>105.83</v>
      </c>
      <c r="N1659" s="24">
        <f>IF(AND(B1659="60",C1659="32"),(J1659/'FD Date'!$B$4*'FD Date'!$B$6+K1659),(J1659/Date!$B$4*Date!$B$6+K1659))</f>
        <v>111.03</v>
      </c>
      <c r="O1659" s="24">
        <f t="shared" si="150"/>
        <v>23.36</v>
      </c>
      <c r="P1659" s="24">
        <f>K1659/Date!$B$2*Date!$B$3+K1659</f>
        <v>78.945000000000007</v>
      </c>
      <c r="Q1659" s="24">
        <f>J1659*Date!$B$3+K1659</f>
        <v>99.35</v>
      </c>
      <c r="R1659" s="24">
        <f t="shared" si="151"/>
        <v>109.25525500196156</v>
      </c>
      <c r="S1659" s="24">
        <f>J1659/2*Date!$B$7+K1659</f>
        <v>99.35</v>
      </c>
      <c r="T1659" s="24">
        <f t="shared" si="152"/>
        <v>150</v>
      </c>
      <c r="U1659" s="24">
        <f t="shared" si="153"/>
        <v>52.63</v>
      </c>
      <c r="V1659" s="4">
        <v>0</v>
      </c>
      <c r="W1659" s="4"/>
      <c r="X1659" s="28" t="str">
        <f t="shared" si="154"/>
        <v>CHOOSE FORMULA</v>
      </c>
      <c r="Y1659" s="4"/>
      <c r="Z1659" s="4">
        <v>41</v>
      </c>
    </row>
    <row r="1660" spans="1:26">
      <c r="A1660" s="1" t="s">
        <v>637</v>
      </c>
      <c r="B1660" s="1" t="s">
        <v>516</v>
      </c>
      <c r="C1660" s="1" t="s">
        <v>451</v>
      </c>
      <c r="D1660" s="1" t="s">
        <v>331</v>
      </c>
      <c r="E1660" s="1" t="s">
        <v>334</v>
      </c>
      <c r="F1660" s="1" t="s">
        <v>335</v>
      </c>
      <c r="G1660" s="4">
        <v>160</v>
      </c>
      <c r="H1660" s="4">
        <v>0</v>
      </c>
      <c r="I1660" s="4">
        <v>160</v>
      </c>
      <c r="J1660" s="4">
        <v>32.42</v>
      </c>
      <c r="K1660" s="4">
        <v>146.11000000000001</v>
      </c>
      <c r="L1660" s="4">
        <v>50.78</v>
      </c>
      <c r="M1660" s="4">
        <v>138.1</v>
      </c>
      <c r="N1660" s="24">
        <f>IF(AND(B1660="60",C1660="32"),(J1660/'FD Date'!$B$4*'FD Date'!$B$6+K1660),(J1660/Date!$B$4*Date!$B$6+K1660))</f>
        <v>308.21000000000004</v>
      </c>
      <c r="O1660" s="24">
        <f t="shared" si="150"/>
        <v>64.84</v>
      </c>
      <c r="P1660" s="24">
        <f>K1660/Date!$B$2*Date!$B$3+K1660</f>
        <v>219.16500000000002</v>
      </c>
      <c r="Q1660" s="24">
        <f>J1660*Date!$B$3+K1660</f>
        <v>275.79000000000002</v>
      </c>
      <c r="R1660" s="24">
        <f t="shared" si="151"/>
        <v>397.35705001969279</v>
      </c>
      <c r="S1660" s="24">
        <f>J1660/2*Date!$B$7+K1660</f>
        <v>275.79000000000002</v>
      </c>
      <c r="T1660" s="24">
        <f t="shared" si="152"/>
        <v>160</v>
      </c>
      <c r="U1660" s="24">
        <f t="shared" si="153"/>
        <v>146.11000000000001</v>
      </c>
      <c r="V1660" s="4">
        <v>0</v>
      </c>
      <c r="W1660" s="4"/>
      <c r="X1660" s="28" t="str">
        <f t="shared" si="154"/>
        <v>CHOOSE FORMULA</v>
      </c>
      <c r="Y1660" s="4"/>
      <c r="Z1660" s="4">
        <v>114</v>
      </c>
    </row>
    <row r="1661" spans="1:26">
      <c r="A1661" s="1" t="s">
        <v>637</v>
      </c>
      <c r="B1661" s="1" t="s">
        <v>516</v>
      </c>
      <c r="C1661" s="1" t="s">
        <v>451</v>
      </c>
      <c r="D1661" s="1" t="s">
        <v>331</v>
      </c>
      <c r="E1661" s="1" t="s">
        <v>336</v>
      </c>
      <c r="F1661" s="1" t="s">
        <v>337</v>
      </c>
      <c r="G1661" s="4">
        <v>5890</v>
      </c>
      <c r="H1661" s="4">
        <v>0</v>
      </c>
      <c r="I1661" s="4">
        <v>5890</v>
      </c>
      <c r="J1661" s="4">
        <v>896.76</v>
      </c>
      <c r="K1661" s="4">
        <v>3997.16</v>
      </c>
      <c r="L1661" s="4">
        <v>2075.8200000000002</v>
      </c>
      <c r="M1661" s="4">
        <v>3193.8</v>
      </c>
      <c r="N1661" s="24">
        <f>IF(AND(B1661="60",C1661="32"),(J1661/'FD Date'!$B$4*'FD Date'!$B$6+K1661),(J1661/Date!$B$4*Date!$B$6+K1661))</f>
        <v>8480.9599999999991</v>
      </c>
      <c r="O1661" s="24">
        <f t="shared" si="150"/>
        <v>1793.52</v>
      </c>
      <c r="P1661" s="24">
        <f>K1661/Date!$B$2*Date!$B$3+K1661</f>
        <v>5995.74</v>
      </c>
      <c r="Q1661" s="24">
        <f>J1661*Date!$B$3+K1661</f>
        <v>7584.2</v>
      </c>
      <c r="R1661" s="24">
        <f t="shared" si="151"/>
        <v>6149.9212879729457</v>
      </c>
      <c r="S1661" s="24">
        <f>J1661/2*Date!$B$7+K1661</f>
        <v>7584.2</v>
      </c>
      <c r="T1661" s="24">
        <f t="shared" si="152"/>
        <v>5890</v>
      </c>
      <c r="U1661" s="24">
        <f t="shared" si="153"/>
        <v>3997.16</v>
      </c>
      <c r="V1661" s="4">
        <v>0</v>
      </c>
      <c r="W1661" s="4"/>
      <c r="X1661" s="28" t="str">
        <f t="shared" si="154"/>
        <v>CHOOSE FORMULA</v>
      </c>
      <c r="Y1661" s="4"/>
      <c r="Z1661" s="4">
        <v>3100</v>
      </c>
    </row>
    <row r="1662" spans="1:26">
      <c r="A1662" s="1" t="s">
        <v>637</v>
      </c>
      <c r="B1662" s="1" t="s">
        <v>516</v>
      </c>
      <c r="C1662" s="1" t="s">
        <v>451</v>
      </c>
      <c r="D1662" s="1" t="s">
        <v>331</v>
      </c>
      <c r="E1662" s="1" t="s">
        <v>338</v>
      </c>
      <c r="F1662" s="1" t="s">
        <v>339</v>
      </c>
      <c r="G1662" s="4">
        <v>0</v>
      </c>
      <c r="H1662" s="4">
        <v>0</v>
      </c>
      <c r="I1662" s="4">
        <v>0</v>
      </c>
      <c r="J1662" s="4">
        <v>0</v>
      </c>
      <c r="K1662" s="4">
        <v>0</v>
      </c>
      <c r="L1662" s="4">
        <v>583.92999999999995</v>
      </c>
      <c r="M1662" s="4">
        <v>583.92999999999995</v>
      </c>
      <c r="N1662" s="24">
        <f>IF(AND(B1662="60",C1662="32"),(J1662/'FD Date'!$B$4*'FD Date'!$B$6+K1662),(J1662/Date!$B$4*Date!$B$6+K1662))</f>
        <v>0</v>
      </c>
      <c r="O1662" s="24">
        <f t="shared" si="150"/>
        <v>0</v>
      </c>
      <c r="P1662" s="24">
        <f>K1662/Date!$B$2*Date!$B$3+K1662</f>
        <v>0</v>
      </c>
      <c r="Q1662" s="24">
        <f>J1662*Date!$B$3+K1662</f>
        <v>0</v>
      </c>
      <c r="R1662" s="24">
        <f t="shared" si="151"/>
        <v>0</v>
      </c>
      <c r="S1662" s="24">
        <f>J1662/2*Date!$B$7+K1662</f>
        <v>0</v>
      </c>
      <c r="T1662" s="24">
        <f t="shared" si="152"/>
        <v>0</v>
      </c>
      <c r="U1662" s="24">
        <f t="shared" si="153"/>
        <v>0</v>
      </c>
      <c r="V1662" s="4">
        <v>0</v>
      </c>
      <c r="W1662" s="4"/>
      <c r="X1662" s="28" t="str">
        <f t="shared" si="154"/>
        <v>CHOOSE FORMULA</v>
      </c>
      <c r="Y1662" s="4"/>
      <c r="Z1662" s="4">
        <v>0</v>
      </c>
    </row>
    <row r="1663" spans="1:26">
      <c r="A1663" s="1" t="s">
        <v>637</v>
      </c>
      <c r="B1663" s="1" t="s">
        <v>516</v>
      </c>
      <c r="C1663" s="1" t="s">
        <v>451</v>
      </c>
      <c r="D1663" s="1" t="s">
        <v>331</v>
      </c>
      <c r="E1663" s="1" t="s">
        <v>340</v>
      </c>
      <c r="F1663" s="1" t="s">
        <v>341</v>
      </c>
      <c r="G1663" s="4">
        <v>250</v>
      </c>
      <c r="H1663" s="4">
        <v>0</v>
      </c>
      <c r="I1663" s="4">
        <v>250</v>
      </c>
      <c r="J1663" s="4">
        <v>20</v>
      </c>
      <c r="K1663" s="4">
        <v>90.13</v>
      </c>
      <c r="L1663" s="4">
        <v>87.3</v>
      </c>
      <c r="M1663" s="4">
        <v>187.54</v>
      </c>
      <c r="N1663" s="24">
        <f>IF(AND(B1663="60",C1663="32"),(J1663/'FD Date'!$B$4*'FD Date'!$B$6+K1663),(J1663/Date!$B$4*Date!$B$6+K1663))</f>
        <v>190.13</v>
      </c>
      <c r="O1663" s="24">
        <f t="shared" si="150"/>
        <v>40</v>
      </c>
      <c r="P1663" s="24">
        <f>K1663/Date!$B$2*Date!$B$3+K1663</f>
        <v>135.19499999999999</v>
      </c>
      <c r="Q1663" s="24">
        <f>J1663*Date!$B$3+K1663</f>
        <v>170.13</v>
      </c>
      <c r="R1663" s="24">
        <f t="shared" si="151"/>
        <v>193.61947537227948</v>
      </c>
      <c r="S1663" s="24">
        <f>J1663/2*Date!$B$7+K1663</f>
        <v>170.13</v>
      </c>
      <c r="T1663" s="24">
        <f t="shared" si="152"/>
        <v>250</v>
      </c>
      <c r="U1663" s="24">
        <f t="shared" si="153"/>
        <v>90.13</v>
      </c>
      <c r="V1663" s="4">
        <v>0</v>
      </c>
      <c r="W1663" s="4"/>
      <c r="X1663" s="28" t="str">
        <f t="shared" si="154"/>
        <v>CHOOSE FORMULA</v>
      </c>
      <c r="Y1663" s="4"/>
      <c r="Z1663" s="4">
        <v>70</v>
      </c>
    </row>
    <row r="1664" spans="1:26">
      <c r="A1664" s="1" t="s">
        <v>637</v>
      </c>
      <c r="B1664" s="1" t="s">
        <v>516</v>
      </c>
      <c r="C1664" s="1" t="s">
        <v>451</v>
      </c>
      <c r="D1664" s="1" t="s">
        <v>342</v>
      </c>
      <c r="E1664" s="1" t="s">
        <v>13</v>
      </c>
      <c r="F1664" s="1" t="s">
        <v>344</v>
      </c>
      <c r="G1664" s="4">
        <v>12760</v>
      </c>
      <c r="H1664" s="4">
        <v>0</v>
      </c>
      <c r="I1664" s="4">
        <v>12760</v>
      </c>
      <c r="J1664" s="4">
        <v>1100.06</v>
      </c>
      <c r="K1664" s="4">
        <v>5591.49</v>
      </c>
      <c r="L1664" s="4">
        <v>3497.41</v>
      </c>
      <c r="M1664" s="4">
        <v>8563.83</v>
      </c>
      <c r="N1664" s="24">
        <f>IF(AND(B1664="60",C1664="32"),(J1664/'FD Date'!$B$4*'FD Date'!$B$6+K1664),(J1664/Date!$B$4*Date!$B$6+K1664))</f>
        <v>11091.789999999999</v>
      </c>
      <c r="O1664" s="24">
        <f t="shared" si="150"/>
        <v>2200.12</v>
      </c>
      <c r="P1664" s="24">
        <f>K1664/Date!$B$2*Date!$B$3+K1664</f>
        <v>8387.2350000000006</v>
      </c>
      <c r="Q1664" s="24">
        <f>J1664*Date!$B$3+K1664</f>
        <v>9991.73</v>
      </c>
      <c r="R1664" s="24">
        <f t="shared" si="151"/>
        <v>13691.437322675923</v>
      </c>
      <c r="S1664" s="24">
        <f>J1664/2*Date!$B$7+K1664</f>
        <v>9991.73</v>
      </c>
      <c r="T1664" s="24">
        <f t="shared" si="152"/>
        <v>12760</v>
      </c>
      <c r="U1664" s="24">
        <f t="shared" si="153"/>
        <v>5591.49</v>
      </c>
      <c r="V1664" s="4">
        <v>0</v>
      </c>
      <c r="W1664" s="4"/>
      <c r="X1664" s="28" t="str">
        <f t="shared" si="154"/>
        <v>CHOOSE FORMULA</v>
      </c>
      <c r="Y1664" s="4"/>
      <c r="Z1664" s="4">
        <v>4492</v>
      </c>
    </row>
    <row r="1665" spans="1:26">
      <c r="A1665" s="1" t="s">
        <v>637</v>
      </c>
      <c r="B1665" s="1" t="s">
        <v>516</v>
      </c>
      <c r="C1665" s="1" t="s">
        <v>451</v>
      </c>
      <c r="D1665" s="1" t="s">
        <v>347</v>
      </c>
      <c r="E1665" s="1" t="s">
        <v>8</v>
      </c>
      <c r="F1665" s="1" t="s">
        <v>348</v>
      </c>
      <c r="G1665" s="4">
        <v>1050</v>
      </c>
      <c r="H1665" s="4">
        <v>0</v>
      </c>
      <c r="I1665" s="4">
        <v>1050</v>
      </c>
      <c r="J1665" s="4">
        <v>-1746.37</v>
      </c>
      <c r="K1665" s="4">
        <v>-1744.74</v>
      </c>
      <c r="L1665" s="4">
        <v>694.35</v>
      </c>
      <c r="M1665" s="4">
        <v>1155.73</v>
      </c>
      <c r="N1665" s="24">
        <f>IF(AND(B1665="60",C1665="32"),(J1665/'FD Date'!$B$4*'FD Date'!$B$6+K1665),(J1665/Date!$B$4*Date!$B$6+K1665))</f>
        <v>-10476.589999999998</v>
      </c>
      <c r="O1665" s="24">
        <f t="shared" si="150"/>
        <v>-3492.74</v>
      </c>
      <c r="P1665" s="24">
        <f>K1665/Date!$B$2*Date!$B$3+K1665</f>
        <v>-2617.11</v>
      </c>
      <c r="Q1665" s="24">
        <f>J1665*Date!$B$3+K1665</f>
        <v>-8730.2199999999993</v>
      </c>
      <c r="R1665" s="24">
        <f t="shared" si="151"/>
        <v>-2904.0805936487359</v>
      </c>
      <c r="S1665" s="24">
        <f>J1665/2*Date!$B$7+K1665</f>
        <v>-8730.2199999999993</v>
      </c>
      <c r="T1665" s="24">
        <f t="shared" si="152"/>
        <v>1050</v>
      </c>
      <c r="U1665" s="24">
        <f t="shared" si="153"/>
        <v>-1744.74</v>
      </c>
      <c r="V1665" s="4">
        <v>0</v>
      </c>
      <c r="W1665" s="4"/>
      <c r="X1665" s="28" t="str">
        <f t="shared" si="154"/>
        <v>CHOOSE FORMULA</v>
      </c>
      <c r="Y1665" s="4"/>
      <c r="Z1665" s="4">
        <v>2</v>
      </c>
    </row>
    <row r="1666" spans="1:26">
      <c r="A1666" s="1" t="s">
        <v>637</v>
      </c>
      <c r="B1666" s="1" t="s">
        <v>516</v>
      </c>
      <c r="C1666" s="1" t="s">
        <v>451</v>
      </c>
      <c r="D1666" s="1" t="s">
        <v>349</v>
      </c>
      <c r="E1666" s="1" t="s">
        <v>8</v>
      </c>
      <c r="F1666" s="1" t="s">
        <v>350</v>
      </c>
      <c r="G1666" s="4">
        <v>0</v>
      </c>
      <c r="H1666" s="4">
        <v>0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  <c r="N1666" s="24">
        <f>IF(AND(B1666="60",C1666="32"),(J1666/'FD Date'!$B$4*'FD Date'!$B$6+K1666),(J1666/Date!$B$4*Date!$B$6+K1666))</f>
        <v>0</v>
      </c>
      <c r="O1666" s="24">
        <f t="shared" si="150"/>
        <v>0</v>
      </c>
      <c r="P1666" s="24">
        <f>K1666/Date!$B$2*Date!$B$3+K1666</f>
        <v>0</v>
      </c>
      <c r="Q1666" s="24">
        <f>J1666*Date!$B$3+K1666</f>
        <v>0</v>
      </c>
      <c r="R1666" s="24">
        <f t="shared" si="151"/>
        <v>0</v>
      </c>
      <c r="S1666" s="24">
        <f>J1666/2*Date!$B$7+K1666</f>
        <v>0</v>
      </c>
      <c r="T1666" s="24">
        <f t="shared" si="152"/>
        <v>0</v>
      </c>
      <c r="U1666" s="24">
        <f t="shared" si="153"/>
        <v>0</v>
      </c>
      <c r="V1666" s="4">
        <v>0</v>
      </c>
      <c r="W1666" s="4"/>
      <c r="X1666" s="28" t="str">
        <f t="shared" si="154"/>
        <v>CHOOSE FORMULA</v>
      </c>
      <c r="Y1666" s="4"/>
      <c r="Z1666" s="4">
        <v>0</v>
      </c>
    </row>
    <row r="1667" spans="1:26">
      <c r="A1667" s="1" t="s">
        <v>637</v>
      </c>
      <c r="B1667" s="1" t="s">
        <v>516</v>
      </c>
      <c r="C1667" s="1" t="s">
        <v>451</v>
      </c>
      <c r="D1667" s="1" t="s">
        <v>351</v>
      </c>
      <c r="E1667" s="1" t="s">
        <v>8</v>
      </c>
      <c r="F1667" s="1" t="s">
        <v>352</v>
      </c>
      <c r="G1667" s="4">
        <v>1100</v>
      </c>
      <c r="H1667" s="4">
        <v>0</v>
      </c>
      <c r="I1667" s="4">
        <v>1100</v>
      </c>
      <c r="J1667" s="4">
        <v>96.07</v>
      </c>
      <c r="K1667" s="4">
        <v>96.59</v>
      </c>
      <c r="L1667" s="4">
        <v>455.92</v>
      </c>
      <c r="M1667" s="4">
        <v>905.93</v>
      </c>
      <c r="N1667" s="24">
        <f>IF(AND(B1667="60",C1667="32"),(J1667/'FD Date'!$B$4*'FD Date'!$B$6+K1667),(J1667/Date!$B$4*Date!$B$6+K1667))</f>
        <v>576.93999999999994</v>
      </c>
      <c r="O1667" s="24">
        <f t="shared" si="150"/>
        <v>192.14</v>
      </c>
      <c r="P1667" s="24">
        <f>K1667/Date!$B$2*Date!$B$3+K1667</f>
        <v>144.88499999999999</v>
      </c>
      <c r="Q1667" s="24">
        <f>J1667*Date!$B$3+K1667</f>
        <v>480.87</v>
      </c>
      <c r="R1667" s="24">
        <f t="shared" si="151"/>
        <v>191.92792310054395</v>
      </c>
      <c r="S1667" s="24">
        <f>J1667/2*Date!$B$7+K1667</f>
        <v>480.87</v>
      </c>
      <c r="T1667" s="24">
        <f t="shared" si="152"/>
        <v>1100</v>
      </c>
      <c r="U1667" s="24">
        <f t="shared" si="153"/>
        <v>96.59</v>
      </c>
      <c r="V1667" s="4">
        <v>0</v>
      </c>
      <c r="W1667" s="4"/>
      <c r="X1667" s="28" t="str">
        <f t="shared" si="154"/>
        <v>CHOOSE FORMULA</v>
      </c>
      <c r="Y1667" s="4"/>
      <c r="Z1667" s="4">
        <v>1</v>
      </c>
    </row>
    <row r="1668" spans="1:26">
      <c r="A1668" s="1" t="s">
        <v>637</v>
      </c>
      <c r="B1668" s="1" t="s">
        <v>516</v>
      </c>
      <c r="C1668" s="1" t="s">
        <v>451</v>
      </c>
      <c r="D1668" s="1" t="s">
        <v>355</v>
      </c>
      <c r="E1668" s="1" t="s">
        <v>8</v>
      </c>
      <c r="F1668" s="1" t="s">
        <v>356</v>
      </c>
      <c r="G1668" s="4">
        <v>180</v>
      </c>
      <c r="H1668" s="4">
        <v>0</v>
      </c>
      <c r="I1668" s="4">
        <v>180</v>
      </c>
      <c r="J1668" s="4">
        <v>13.86</v>
      </c>
      <c r="K1668" s="4">
        <v>62.46</v>
      </c>
      <c r="L1668" s="4">
        <v>61.58</v>
      </c>
      <c r="M1668" s="4">
        <v>127.89</v>
      </c>
      <c r="N1668" s="24">
        <f>IF(AND(B1668="60",C1668="32"),(J1668/'FD Date'!$B$4*'FD Date'!$B$6+K1668),(J1668/Date!$B$4*Date!$B$6+K1668))</f>
        <v>131.76</v>
      </c>
      <c r="O1668" s="24">
        <f t="shared" si="150"/>
        <v>27.72</v>
      </c>
      <c r="P1668" s="24">
        <f>K1668/Date!$B$2*Date!$B$3+K1668</f>
        <v>93.69</v>
      </c>
      <c r="Q1668" s="24">
        <f>J1668*Date!$B$3+K1668</f>
        <v>117.9</v>
      </c>
      <c r="R1668" s="24">
        <f t="shared" si="151"/>
        <v>129.71759337447224</v>
      </c>
      <c r="S1668" s="24">
        <f>J1668/2*Date!$B$7+K1668</f>
        <v>117.9</v>
      </c>
      <c r="T1668" s="24">
        <f t="shared" si="152"/>
        <v>180</v>
      </c>
      <c r="U1668" s="24">
        <f t="shared" si="153"/>
        <v>62.46</v>
      </c>
      <c r="V1668" s="4">
        <v>0</v>
      </c>
      <c r="W1668" s="4"/>
      <c r="X1668" s="28" t="str">
        <f t="shared" si="154"/>
        <v>CHOOSE FORMULA</v>
      </c>
      <c r="Y1668" s="4"/>
      <c r="Z1668" s="4">
        <v>49</v>
      </c>
    </row>
    <row r="1669" spans="1:26">
      <c r="A1669" s="1" t="s">
        <v>637</v>
      </c>
      <c r="B1669" s="1" t="s">
        <v>516</v>
      </c>
      <c r="C1669" s="1" t="s">
        <v>451</v>
      </c>
      <c r="D1669" s="1" t="s">
        <v>359</v>
      </c>
      <c r="E1669" s="1" t="s">
        <v>8</v>
      </c>
      <c r="F1669" s="1" t="s">
        <v>360</v>
      </c>
      <c r="G1669" s="4">
        <v>0</v>
      </c>
      <c r="H1669" s="4">
        <v>0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  <c r="N1669" s="24">
        <f>IF(AND(B1669="60",C1669="32"),(J1669/'FD Date'!$B$4*'FD Date'!$B$6+K1669),(J1669/Date!$B$4*Date!$B$6+K1669))</f>
        <v>0</v>
      </c>
      <c r="O1669" s="24">
        <f t="shared" si="150"/>
        <v>0</v>
      </c>
      <c r="P1669" s="24">
        <f>K1669/Date!$B$2*Date!$B$3+K1669</f>
        <v>0</v>
      </c>
      <c r="Q1669" s="24">
        <f>J1669*Date!$B$3+K1669</f>
        <v>0</v>
      </c>
      <c r="R1669" s="24">
        <f t="shared" si="151"/>
        <v>0</v>
      </c>
      <c r="S1669" s="24">
        <f>J1669/2*Date!$B$7+K1669</f>
        <v>0</v>
      </c>
      <c r="T1669" s="24">
        <f t="shared" si="152"/>
        <v>0</v>
      </c>
      <c r="U1669" s="24">
        <f t="shared" si="153"/>
        <v>0</v>
      </c>
      <c r="V1669" s="4">
        <v>0</v>
      </c>
      <c r="W1669" s="4"/>
      <c r="X1669" s="28" t="str">
        <f t="shared" si="154"/>
        <v>CHOOSE FORMULA</v>
      </c>
      <c r="Y1669" s="4"/>
      <c r="Z1669" s="4">
        <v>0</v>
      </c>
    </row>
    <row r="1670" spans="1:26">
      <c r="A1670" s="1" t="s">
        <v>637</v>
      </c>
      <c r="B1670" s="1" t="s">
        <v>516</v>
      </c>
      <c r="C1670" s="1" t="s">
        <v>451</v>
      </c>
      <c r="D1670" s="1" t="s">
        <v>284</v>
      </c>
      <c r="E1670" s="1" t="s">
        <v>8</v>
      </c>
      <c r="F1670" s="1" t="s">
        <v>285</v>
      </c>
      <c r="G1670" s="4">
        <v>0</v>
      </c>
      <c r="H1670" s="4">
        <v>0</v>
      </c>
      <c r="I1670" s="4">
        <v>0</v>
      </c>
      <c r="J1670" s="4">
        <v>23.89</v>
      </c>
      <c r="K1670" s="4">
        <v>40.880000000000003</v>
      </c>
      <c r="L1670" s="4">
        <v>0</v>
      </c>
      <c r="M1670" s="4">
        <v>0</v>
      </c>
      <c r="N1670" s="24">
        <f>IF(AND(B1670="60",C1670="32"),(J1670/'FD Date'!$B$4*'FD Date'!$B$6+K1670),(J1670/Date!$B$4*Date!$B$6+K1670))</f>
        <v>160.33000000000001</v>
      </c>
      <c r="O1670" s="24">
        <f t="shared" si="150"/>
        <v>47.78</v>
      </c>
      <c r="P1670" s="24">
        <f>K1670/Date!$B$2*Date!$B$3+K1670</f>
        <v>61.320000000000007</v>
      </c>
      <c r="Q1670" s="24">
        <f>J1670*Date!$B$3+K1670</f>
        <v>136.44</v>
      </c>
      <c r="R1670" s="24">
        <f t="shared" si="151"/>
        <v>0</v>
      </c>
      <c r="S1670" s="24">
        <f>J1670/2*Date!$B$7+K1670</f>
        <v>136.44</v>
      </c>
      <c r="T1670" s="24">
        <f t="shared" si="152"/>
        <v>0</v>
      </c>
      <c r="U1670" s="24">
        <f t="shared" si="153"/>
        <v>40.880000000000003</v>
      </c>
      <c r="V1670" s="4">
        <v>0</v>
      </c>
      <c r="W1670" s="4"/>
      <c r="X1670" s="28" t="str">
        <f t="shared" si="154"/>
        <v>CHOOSE FORMULA</v>
      </c>
      <c r="Y1670" s="4"/>
      <c r="Z1670" s="4">
        <v>0</v>
      </c>
    </row>
    <row r="1671" spans="1:26">
      <c r="A1671" s="1" t="s">
        <v>637</v>
      </c>
      <c r="B1671" s="1" t="s">
        <v>516</v>
      </c>
      <c r="C1671" s="1" t="s">
        <v>451</v>
      </c>
      <c r="D1671" s="1" t="s">
        <v>363</v>
      </c>
      <c r="E1671" s="1" t="s">
        <v>8</v>
      </c>
      <c r="F1671" s="1" t="s">
        <v>364</v>
      </c>
      <c r="G1671" s="4">
        <v>1450</v>
      </c>
      <c r="H1671" s="4">
        <v>0</v>
      </c>
      <c r="I1671" s="4">
        <v>1450</v>
      </c>
      <c r="J1671" s="4">
        <v>0</v>
      </c>
      <c r="K1671" s="4">
        <v>0</v>
      </c>
      <c r="L1671" s="4">
        <v>0</v>
      </c>
      <c r="M1671" s="4">
        <v>0</v>
      </c>
      <c r="N1671" s="24">
        <f>IF(AND(B1671="60",C1671="32"),(J1671/'FD Date'!$B$4*'FD Date'!$B$6+K1671),(J1671/Date!$B$4*Date!$B$6+K1671))</f>
        <v>0</v>
      </c>
      <c r="O1671" s="24">
        <f t="shared" si="150"/>
        <v>0</v>
      </c>
      <c r="P1671" s="24">
        <f>K1671/Date!$B$2*Date!$B$3+K1671</f>
        <v>0</v>
      </c>
      <c r="Q1671" s="24">
        <f>J1671*Date!$B$3+K1671</f>
        <v>0</v>
      </c>
      <c r="R1671" s="24">
        <f t="shared" si="151"/>
        <v>0</v>
      </c>
      <c r="S1671" s="24">
        <f>J1671/2*Date!$B$7+K1671</f>
        <v>0</v>
      </c>
      <c r="T1671" s="24">
        <f t="shared" si="152"/>
        <v>1450</v>
      </c>
      <c r="U1671" s="24">
        <f t="shared" si="153"/>
        <v>0</v>
      </c>
      <c r="V1671" s="4">
        <v>0</v>
      </c>
      <c r="W1671" s="4"/>
      <c r="X1671" s="28" t="str">
        <f t="shared" si="154"/>
        <v>CHOOSE FORMULA</v>
      </c>
      <c r="Y1671" s="4"/>
      <c r="Z1671" s="4">
        <v>0</v>
      </c>
    </row>
    <row r="1672" spans="1:26">
      <c r="A1672" s="1" t="s">
        <v>637</v>
      </c>
      <c r="B1672" s="1" t="s">
        <v>516</v>
      </c>
      <c r="C1672" s="1" t="s">
        <v>451</v>
      </c>
      <c r="D1672" s="1" t="s">
        <v>365</v>
      </c>
      <c r="E1672" s="1" t="s">
        <v>8</v>
      </c>
      <c r="F1672" s="1" t="s">
        <v>366</v>
      </c>
      <c r="G1672" s="4">
        <v>1500</v>
      </c>
      <c r="H1672" s="4">
        <v>0</v>
      </c>
      <c r="I1672" s="4">
        <v>1500</v>
      </c>
      <c r="J1672" s="4">
        <v>1514.19</v>
      </c>
      <c r="K1672" s="4">
        <v>1716.41</v>
      </c>
      <c r="L1672" s="4">
        <v>1255.24</v>
      </c>
      <c r="M1672" s="4">
        <v>1421.14</v>
      </c>
      <c r="N1672" s="24">
        <f>IF(AND(B1672="60",C1672="32"),(J1672/'FD Date'!$B$4*'FD Date'!$B$6+K1672),(J1672/Date!$B$4*Date!$B$6+K1672))</f>
        <v>9287.36</v>
      </c>
      <c r="O1672" s="24">
        <f t="shared" si="150"/>
        <v>3028.38</v>
      </c>
      <c r="P1672" s="24">
        <f>K1672/Date!$B$2*Date!$B$3+K1672</f>
        <v>2574.6150000000002</v>
      </c>
      <c r="Q1672" s="24">
        <f>J1672*Date!$B$3+K1672</f>
        <v>7773.17</v>
      </c>
      <c r="R1672" s="24">
        <f t="shared" si="151"/>
        <v>1943.2609759089898</v>
      </c>
      <c r="S1672" s="24">
        <f>J1672/2*Date!$B$7+K1672</f>
        <v>7773.17</v>
      </c>
      <c r="T1672" s="24">
        <f t="shared" si="152"/>
        <v>1500</v>
      </c>
      <c r="U1672" s="24">
        <f t="shared" si="153"/>
        <v>1716.41</v>
      </c>
      <c r="V1672" s="4">
        <v>0</v>
      </c>
      <c r="W1672" s="4"/>
      <c r="X1672" s="28" t="str">
        <f t="shared" si="154"/>
        <v>CHOOSE FORMULA</v>
      </c>
      <c r="Y1672" s="4"/>
      <c r="Z1672" s="4">
        <v>2400</v>
      </c>
    </row>
    <row r="1673" spans="1:26">
      <c r="A1673" s="1" t="s">
        <v>637</v>
      </c>
      <c r="B1673" s="1" t="s">
        <v>516</v>
      </c>
      <c r="C1673" s="1" t="s">
        <v>451</v>
      </c>
      <c r="D1673" s="1" t="s">
        <v>367</v>
      </c>
      <c r="E1673" s="1" t="s">
        <v>8</v>
      </c>
      <c r="F1673" s="1" t="s">
        <v>368</v>
      </c>
      <c r="G1673" s="4">
        <v>500</v>
      </c>
      <c r="H1673" s="4">
        <v>0</v>
      </c>
      <c r="I1673" s="4">
        <v>500</v>
      </c>
      <c r="J1673" s="4">
        <v>0</v>
      </c>
      <c r="K1673" s="4">
        <v>185.87</v>
      </c>
      <c r="L1673" s="4">
        <v>67.88</v>
      </c>
      <c r="M1673" s="4">
        <v>83.77</v>
      </c>
      <c r="N1673" s="24">
        <f>IF(AND(B1673="60",C1673="32"),(J1673/'FD Date'!$B$4*'FD Date'!$B$6+K1673),(J1673/Date!$B$4*Date!$B$6+K1673))</f>
        <v>185.87</v>
      </c>
      <c r="O1673" s="24">
        <f t="shared" si="150"/>
        <v>0</v>
      </c>
      <c r="P1673" s="24">
        <f>K1673/Date!$B$2*Date!$B$3+K1673</f>
        <v>278.80500000000001</v>
      </c>
      <c r="Q1673" s="24">
        <f>J1673*Date!$B$3+K1673</f>
        <v>185.87</v>
      </c>
      <c r="R1673" s="24">
        <f t="shared" si="151"/>
        <v>229.38022834413673</v>
      </c>
      <c r="S1673" s="24">
        <f>J1673/2*Date!$B$7+K1673</f>
        <v>185.87</v>
      </c>
      <c r="T1673" s="24">
        <f t="shared" si="152"/>
        <v>500</v>
      </c>
      <c r="U1673" s="24">
        <f t="shared" si="153"/>
        <v>185.87</v>
      </c>
      <c r="V1673" s="4">
        <v>0</v>
      </c>
      <c r="W1673" s="4"/>
      <c r="X1673" s="28" t="str">
        <f t="shared" si="154"/>
        <v>CHOOSE FORMULA</v>
      </c>
      <c r="Y1673" s="4"/>
      <c r="Z1673" s="4">
        <v>191</v>
      </c>
    </row>
    <row r="1674" spans="1:26">
      <c r="A1674" s="1" t="s">
        <v>637</v>
      </c>
      <c r="B1674" s="1" t="s">
        <v>516</v>
      </c>
      <c r="C1674" s="1" t="s">
        <v>451</v>
      </c>
      <c r="D1674" s="1" t="s">
        <v>292</v>
      </c>
      <c r="E1674" s="1" t="s">
        <v>8</v>
      </c>
      <c r="F1674" s="1" t="s">
        <v>293</v>
      </c>
      <c r="G1674" s="4">
        <v>500</v>
      </c>
      <c r="H1674" s="4">
        <v>0</v>
      </c>
      <c r="I1674" s="4">
        <v>500</v>
      </c>
      <c r="J1674" s="4">
        <v>0</v>
      </c>
      <c r="K1674" s="4">
        <v>0</v>
      </c>
      <c r="L1674" s="4">
        <v>0</v>
      </c>
      <c r="M1674" s="4">
        <v>0</v>
      </c>
      <c r="N1674" s="24">
        <f>IF(AND(B1674="60",C1674="32"),(J1674/'FD Date'!$B$4*'FD Date'!$B$6+K1674),(J1674/Date!$B$4*Date!$B$6+K1674))</f>
        <v>0</v>
      </c>
      <c r="O1674" s="24">
        <f t="shared" si="150"/>
        <v>0</v>
      </c>
      <c r="P1674" s="24">
        <f>K1674/Date!$B$2*Date!$B$3+K1674</f>
        <v>0</v>
      </c>
      <c r="Q1674" s="24">
        <f>J1674*Date!$B$3+K1674</f>
        <v>0</v>
      </c>
      <c r="R1674" s="24">
        <f t="shared" si="151"/>
        <v>0</v>
      </c>
      <c r="S1674" s="24">
        <f>J1674/2*Date!$B$7+K1674</f>
        <v>0</v>
      </c>
      <c r="T1674" s="24">
        <f t="shared" si="152"/>
        <v>500</v>
      </c>
      <c r="U1674" s="24">
        <f t="shared" si="153"/>
        <v>0</v>
      </c>
      <c r="V1674" s="4">
        <v>0</v>
      </c>
      <c r="W1674" s="4"/>
      <c r="X1674" s="28" t="str">
        <f t="shared" si="154"/>
        <v>CHOOSE FORMULA</v>
      </c>
      <c r="Y1674" s="4"/>
      <c r="Z1674" s="4">
        <v>0</v>
      </c>
    </row>
    <row r="1675" spans="1:26">
      <c r="A1675" s="1" t="s">
        <v>637</v>
      </c>
      <c r="B1675" s="1" t="s">
        <v>516</v>
      </c>
      <c r="C1675" s="1" t="s">
        <v>451</v>
      </c>
      <c r="D1675" s="1" t="s">
        <v>375</v>
      </c>
      <c r="E1675" s="1" t="s">
        <v>8</v>
      </c>
      <c r="F1675" s="1" t="s">
        <v>376</v>
      </c>
      <c r="G1675" s="4">
        <v>3500</v>
      </c>
      <c r="H1675" s="4">
        <v>0</v>
      </c>
      <c r="I1675" s="4">
        <v>3500</v>
      </c>
      <c r="J1675" s="4">
        <v>0</v>
      </c>
      <c r="K1675" s="4">
        <v>0</v>
      </c>
      <c r="L1675" s="4">
        <v>0</v>
      </c>
      <c r="M1675" s="4">
        <v>0</v>
      </c>
      <c r="N1675" s="24">
        <f>IF(AND(B1675="60",C1675="32"),(J1675/'FD Date'!$B$4*'FD Date'!$B$6+K1675),(J1675/Date!$B$4*Date!$B$6+K1675))</f>
        <v>0</v>
      </c>
      <c r="O1675" s="24">
        <f t="shared" si="150"/>
        <v>0</v>
      </c>
      <c r="P1675" s="24">
        <f>K1675/Date!$B$2*Date!$B$3+K1675</f>
        <v>0</v>
      </c>
      <c r="Q1675" s="24">
        <f>J1675*Date!$B$3+K1675</f>
        <v>0</v>
      </c>
      <c r="R1675" s="24">
        <f t="shared" si="151"/>
        <v>0</v>
      </c>
      <c r="S1675" s="24">
        <f>J1675/2*Date!$B$7+K1675</f>
        <v>0</v>
      </c>
      <c r="T1675" s="24">
        <f t="shared" si="152"/>
        <v>3500</v>
      </c>
      <c r="U1675" s="24">
        <f t="shared" si="153"/>
        <v>0</v>
      </c>
      <c r="V1675" s="4">
        <v>0</v>
      </c>
      <c r="W1675" s="4"/>
      <c r="X1675" s="28" t="str">
        <f t="shared" si="154"/>
        <v>CHOOSE FORMULA</v>
      </c>
      <c r="Y1675" s="4"/>
      <c r="Z1675" s="4">
        <v>0</v>
      </c>
    </row>
    <row r="1676" spans="1:26">
      <c r="A1676" s="1" t="s">
        <v>637</v>
      </c>
      <c r="B1676" s="1" t="s">
        <v>516</v>
      </c>
      <c r="C1676" s="1" t="s">
        <v>451</v>
      </c>
      <c r="D1676" s="1" t="s">
        <v>301</v>
      </c>
      <c r="E1676" s="1" t="s">
        <v>8</v>
      </c>
      <c r="F1676" s="1" t="s">
        <v>302</v>
      </c>
      <c r="G1676" s="4">
        <v>4900</v>
      </c>
      <c r="H1676" s="4">
        <v>0</v>
      </c>
      <c r="I1676" s="4">
        <v>4900</v>
      </c>
      <c r="J1676" s="4">
        <v>0</v>
      </c>
      <c r="K1676" s="4">
        <v>295.55</v>
      </c>
      <c r="L1676" s="4">
        <v>0</v>
      </c>
      <c r="M1676" s="4">
        <v>97.78</v>
      </c>
      <c r="N1676" s="24">
        <f>IF(AND(B1676="60",C1676="32"),(J1676/'FD Date'!$B$4*'FD Date'!$B$6+K1676),(J1676/Date!$B$4*Date!$B$6+K1676))</f>
        <v>295.55</v>
      </c>
      <c r="O1676" s="24">
        <f t="shared" si="150"/>
        <v>0</v>
      </c>
      <c r="P1676" s="24">
        <f>K1676/Date!$B$2*Date!$B$3+K1676</f>
        <v>443.32500000000005</v>
      </c>
      <c r="Q1676" s="24">
        <f>J1676*Date!$B$3+K1676</f>
        <v>295.55</v>
      </c>
      <c r="R1676" s="24">
        <f t="shared" si="151"/>
        <v>0</v>
      </c>
      <c r="S1676" s="24">
        <f>J1676/2*Date!$B$7+K1676</f>
        <v>295.55</v>
      </c>
      <c r="T1676" s="24">
        <f t="shared" si="152"/>
        <v>4900</v>
      </c>
      <c r="U1676" s="24">
        <f t="shared" si="153"/>
        <v>295.55</v>
      </c>
      <c r="V1676" s="4">
        <v>0</v>
      </c>
      <c r="W1676" s="4"/>
      <c r="X1676" s="28" t="str">
        <f t="shared" si="154"/>
        <v>CHOOSE FORMULA</v>
      </c>
      <c r="Y1676" s="4"/>
      <c r="Z1676" s="4">
        <v>326</v>
      </c>
    </row>
    <row r="1677" spans="1:26">
      <c r="A1677" s="1" t="s">
        <v>637</v>
      </c>
      <c r="B1677" s="1" t="s">
        <v>516</v>
      </c>
      <c r="C1677" s="1" t="s">
        <v>451</v>
      </c>
      <c r="D1677" s="1" t="s">
        <v>305</v>
      </c>
      <c r="E1677" s="1" t="s">
        <v>8</v>
      </c>
      <c r="F1677" s="1" t="s">
        <v>306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1095</v>
      </c>
      <c r="N1677" s="24">
        <f>IF(AND(B1677="60",C1677="32"),(J1677/'FD Date'!$B$4*'FD Date'!$B$6+K1677),(J1677/Date!$B$4*Date!$B$6+K1677))</f>
        <v>0</v>
      </c>
      <c r="O1677" s="24">
        <f t="shared" si="150"/>
        <v>0</v>
      </c>
      <c r="P1677" s="24">
        <f>K1677/Date!$B$2*Date!$B$3+K1677</f>
        <v>0</v>
      </c>
      <c r="Q1677" s="24">
        <f>J1677*Date!$B$3+K1677</f>
        <v>0</v>
      </c>
      <c r="R1677" s="24">
        <f t="shared" si="151"/>
        <v>0</v>
      </c>
      <c r="S1677" s="24">
        <f>J1677/2*Date!$B$7+K1677</f>
        <v>0</v>
      </c>
      <c r="T1677" s="24">
        <f t="shared" si="152"/>
        <v>0</v>
      </c>
      <c r="U1677" s="24">
        <f t="shared" si="153"/>
        <v>0</v>
      </c>
      <c r="V1677" s="4">
        <v>0</v>
      </c>
      <c r="W1677" s="4"/>
      <c r="X1677" s="28" t="str">
        <f t="shared" si="154"/>
        <v>CHOOSE FORMULA</v>
      </c>
      <c r="Y1677" s="4"/>
      <c r="Z1677" s="4">
        <v>0</v>
      </c>
    </row>
    <row r="1678" spans="1:26">
      <c r="A1678" s="1" t="s">
        <v>637</v>
      </c>
      <c r="B1678" s="1" t="s">
        <v>516</v>
      </c>
      <c r="C1678" s="1" t="s">
        <v>451</v>
      </c>
      <c r="D1678" s="1" t="s">
        <v>473</v>
      </c>
      <c r="E1678" s="1" t="s">
        <v>8</v>
      </c>
      <c r="F1678" s="1" t="s">
        <v>474</v>
      </c>
      <c r="G1678" s="4">
        <v>0</v>
      </c>
      <c r="H1678" s="4">
        <v>0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  <c r="N1678" s="24">
        <f>IF(AND(B1678="60",C1678="32"),(J1678/'FD Date'!$B$4*'FD Date'!$B$6+K1678),(J1678/Date!$B$4*Date!$B$6+K1678))</f>
        <v>0</v>
      </c>
      <c r="O1678" s="24">
        <f t="shared" si="150"/>
        <v>0</v>
      </c>
      <c r="P1678" s="24">
        <f>K1678/Date!$B$2*Date!$B$3+K1678</f>
        <v>0</v>
      </c>
      <c r="Q1678" s="24">
        <f>J1678*Date!$B$3+K1678</f>
        <v>0</v>
      </c>
      <c r="R1678" s="24">
        <f t="shared" si="151"/>
        <v>0</v>
      </c>
      <c r="S1678" s="24">
        <f>J1678/2*Date!$B$7+K1678</f>
        <v>0</v>
      </c>
      <c r="T1678" s="24">
        <f t="shared" si="152"/>
        <v>0</v>
      </c>
      <c r="U1678" s="24">
        <f t="shared" si="153"/>
        <v>0</v>
      </c>
      <c r="V1678" s="4">
        <v>0</v>
      </c>
      <c r="W1678" s="4"/>
      <c r="X1678" s="28" t="str">
        <f t="shared" si="154"/>
        <v>CHOOSE FORMULA</v>
      </c>
      <c r="Y1678" s="4"/>
      <c r="Z1678" s="4">
        <v>0</v>
      </c>
    </row>
    <row r="1679" spans="1:26">
      <c r="A1679" s="1" t="s">
        <v>640</v>
      </c>
      <c r="B1679" s="1" t="s">
        <v>7</v>
      </c>
      <c r="C1679" s="1" t="s">
        <v>8</v>
      </c>
      <c r="D1679" s="1" t="s">
        <v>44</v>
      </c>
      <c r="E1679" s="1" t="s">
        <v>8</v>
      </c>
      <c r="F1679" s="1" t="s">
        <v>45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  <c r="N1679" s="24">
        <f>IF(AND(B1679="60",C1679="32"),(J1679/'FD Date'!$B$4*'FD Date'!$B$6+K1679),(J1679/Date!$B$4*Date!$B$6+K1679))</f>
        <v>0</v>
      </c>
      <c r="O1679" s="24">
        <f t="shared" si="150"/>
        <v>0</v>
      </c>
      <c r="P1679" s="24">
        <f>K1679/Date!$B$2*Date!$B$3+K1679</f>
        <v>0</v>
      </c>
      <c r="Q1679" s="24">
        <f>J1679*Date!$B$3+K1679</f>
        <v>0</v>
      </c>
      <c r="R1679" s="24">
        <f t="shared" si="151"/>
        <v>0</v>
      </c>
      <c r="S1679" s="24">
        <f>J1679/2*Date!$B$7+K1679</f>
        <v>0</v>
      </c>
      <c r="T1679" s="24">
        <f t="shared" si="152"/>
        <v>0</v>
      </c>
      <c r="U1679" s="24">
        <f t="shared" si="153"/>
        <v>0</v>
      </c>
      <c r="V1679" s="4">
        <v>0</v>
      </c>
      <c r="W1679" s="4"/>
      <c r="X1679" s="28" t="str">
        <f t="shared" si="154"/>
        <v>CHOOSE FORMULA</v>
      </c>
      <c r="Y1679" s="4"/>
      <c r="Z1679" s="4">
        <v>0</v>
      </c>
    </row>
    <row r="1680" spans="1:26">
      <c r="A1680" s="1" t="s">
        <v>640</v>
      </c>
      <c r="B1680" s="1" t="s">
        <v>7</v>
      </c>
      <c r="C1680" s="1" t="s">
        <v>8</v>
      </c>
      <c r="D1680" s="1" t="s">
        <v>177</v>
      </c>
      <c r="E1680" s="1" t="s">
        <v>8</v>
      </c>
      <c r="F1680" s="1" t="s">
        <v>178</v>
      </c>
      <c r="G1680" s="4">
        <v>0</v>
      </c>
      <c r="H1680" s="4">
        <v>0</v>
      </c>
      <c r="I1680" s="4">
        <v>0</v>
      </c>
      <c r="J1680" s="4">
        <v>6.2</v>
      </c>
      <c r="K1680" s="4">
        <v>27.05</v>
      </c>
      <c r="L1680" s="4">
        <v>18.600000000000001</v>
      </c>
      <c r="M1680" s="4">
        <v>30.53</v>
      </c>
      <c r="N1680" s="24">
        <f>IF(AND(B1680="60",C1680="32"),(J1680/'FD Date'!$B$4*'FD Date'!$B$6+K1680),(J1680/Date!$B$4*Date!$B$6+K1680))</f>
        <v>58.05</v>
      </c>
      <c r="O1680" s="24">
        <f t="shared" si="150"/>
        <v>12.4</v>
      </c>
      <c r="P1680" s="24">
        <f>K1680/Date!$B$2*Date!$B$3+K1680</f>
        <v>40.575000000000003</v>
      </c>
      <c r="Q1680" s="24">
        <f>J1680*Date!$B$3+K1680</f>
        <v>51.85</v>
      </c>
      <c r="R1680" s="24">
        <f t="shared" si="151"/>
        <v>44.399811827956988</v>
      </c>
      <c r="S1680" s="24">
        <f>J1680/2*Date!$B$7+K1680</f>
        <v>51.85</v>
      </c>
      <c r="T1680" s="24">
        <f t="shared" si="152"/>
        <v>0</v>
      </c>
      <c r="U1680" s="24">
        <f t="shared" si="153"/>
        <v>27.05</v>
      </c>
      <c r="V1680" s="4">
        <v>0</v>
      </c>
      <c r="W1680" s="4"/>
      <c r="X1680" s="28" t="str">
        <f t="shared" si="154"/>
        <v>CHOOSE FORMULA</v>
      </c>
      <c r="Y1680" s="4"/>
      <c r="Z1680" s="4">
        <v>0</v>
      </c>
    </row>
    <row r="1681" spans="1:26">
      <c r="A1681" s="1" t="s">
        <v>640</v>
      </c>
      <c r="B1681" s="1" t="s">
        <v>552</v>
      </c>
      <c r="C1681" s="1" t="s">
        <v>451</v>
      </c>
      <c r="D1681" s="1" t="s">
        <v>457</v>
      </c>
      <c r="E1681" s="1" t="s">
        <v>8</v>
      </c>
      <c r="F1681" s="1" t="s">
        <v>296</v>
      </c>
      <c r="G1681" s="4">
        <v>0</v>
      </c>
      <c r="H1681" s="4">
        <v>0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  <c r="N1681" s="24">
        <f>IF(AND(B1681="60",C1681="32"),(J1681/'FD Date'!$B$4*'FD Date'!$B$6+K1681),(J1681/Date!$B$4*Date!$B$6+K1681))</f>
        <v>0</v>
      </c>
      <c r="O1681" s="24">
        <f t="shared" si="150"/>
        <v>0</v>
      </c>
      <c r="P1681" s="24">
        <f>K1681/Date!$B$2*Date!$B$3+K1681</f>
        <v>0</v>
      </c>
      <c r="Q1681" s="24">
        <f>J1681*Date!$B$3+K1681</f>
        <v>0</v>
      </c>
      <c r="R1681" s="24">
        <f t="shared" si="151"/>
        <v>0</v>
      </c>
      <c r="S1681" s="24">
        <f>J1681/2*Date!$B$7+K1681</f>
        <v>0</v>
      </c>
      <c r="T1681" s="24">
        <f t="shared" si="152"/>
        <v>0</v>
      </c>
      <c r="U1681" s="24">
        <f t="shared" si="153"/>
        <v>0</v>
      </c>
      <c r="V1681" s="4">
        <v>0</v>
      </c>
      <c r="W1681" s="4"/>
      <c r="X1681" s="28" t="str">
        <f t="shared" si="154"/>
        <v>CHOOSE FORMULA</v>
      </c>
      <c r="Y1681" s="4"/>
      <c r="Z1681" s="4">
        <v>0</v>
      </c>
    </row>
    <row r="1682" spans="1:26">
      <c r="A1682" s="1" t="s">
        <v>641</v>
      </c>
      <c r="B1682" s="1" t="s">
        <v>7</v>
      </c>
      <c r="C1682" s="1" t="s">
        <v>8</v>
      </c>
      <c r="D1682" s="1" t="s">
        <v>44</v>
      </c>
      <c r="E1682" s="1" t="s">
        <v>8</v>
      </c>
      <c r="F1682" s="1" t="s">
        <v>45</v>
      </c>
      <c r="G1682" s="4">
        <v>0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  <c r="N1682" s="24">
        <f>IF(AND(B1682="60",C1682="32"),(J1682/'FD Date'!$B$4*'FD Date'!$B$6+K1682),(J1682/Date!$B$4*Date!$B$6+K1682))</f>
        <v>0</v>
      </c>
      <c r="O1682" s="24">
        <f t="shared" si="150"/>
        <v>0</v>
      </c>
      <c r="P1682" s="24">
        <f>K1682/Date!$B$2*Date!$B$3+K1682</f>
        <v>0</v>
      </c>
      <c r="Q1682" s="24">
        <f>J1682*Date!$B$3+K1682</f>
        <v>0</v>
      </c>
      <c r="R1682" s="24">
        <f t="shared" si="151"/>
        <v>0</v>
      </c>
      <c r="S1682" s="24">
        <f>J1682/2*Date!$B$7+K1682</f>
        <v>0</v>
      </c>
      <c r="T1682" s="24">
        <f t="shared" si="152"/>
        <v>0</v>
      </c>
      <c r="U1682" s="24">
        <f t="shared" si="153"/>
        <v>0</v>
      </c>
      <c r="V1682" s="4">
        <v>0</v>
      </c>
      <c r="W1682" s="4"/>
      <c r="X1682" s="28" t="str">
        <f t="shared" si="154"/>
        <v>CHOOSE FORMULA</v>
      </c>
      <c r="Y1682" s="4"/>
      <c r="Z1682" s="4">
        <v>0</v>
      </c>
    </row>
    <row r="1683" spans="1:26">
      <c r="A1683" s="1" t="s">
        <v>641</v>
      </c>
      <c r="B1683" s="1" t="s">
        <v>7</v>
      </c>
      <c r="C1683" s="1" t="s">
        <v>8</v>
      </c>
      <c r="D1683" s="1" t="s">
        <v>44</v>
      </c>
      <c r="E1683" s="1" t="s">
        <v>6</v>
      </c>
      <c r="F1683" s="1" t="s">
        <v>617</v>
      </c>
      <c r="G1683" s="4">
        <v>50000</v>
      </c>
      <c r="H1683" s="4">
        <v>0</v>
      </c>
      <c r="I1683" s="4">
        <v>50000</v>
      </c>
      <c r="J1683" s="4">
        <v>4160</v>
      </c>
      <c r="K1683" s="4">
        <v>33360</v>
      </c>
      <c r="L1683" s="4">
        <v>33360</v>
      </c>
      <c r="M1683" s="4">
        <v>50000</v>
      </c>
      <c r="N1683" s="24">
        <f>IF(AND(B1683="60",C1683="32"),(J1683/'FD Date'!$B$4*'FD Date'!$B$6+K1683),(J1683/Date!$B$4*Date!$B$6+K1683))</f>
        <v>54160</v>
      </c>
      <c r="O1683" s="24">
        <f t="shared" si="150"/>
        <v>8320</v>
      </c>
      <c r="P1683" s="24">
        <f>K1683/Date!$B$2*Date!$B$3+K1683</f>
        <v>50040</v>
      </c>
      <c r="Q1683" s="24">
        <f>J1683*Date!$B$3+K1683</f>
        <v>50000</v>
      </c>
      <c r="R1683" s="24">
        <f t="shared" si="151"/>
        <v>50000</v>
      </c>
      <c r="S1683" s="24">
        <f>J1683/2*Date!$B$7+K1683</f>
        <v>50000</v>
      </c>
      <c r="T1683" s="24">
        <f t="shared" si="152"/>
        <v>50000</v>
      </c>
      <c r="U1683" s="24">
        <f t="shared" si="153"/>
        <v>33360</v>
      </c>
      <c r="V1683" s="4">
        <v>0</v>
      </c>
      <c r="W1683" s="4"/>
      <c r="X1683" s="28" t="str">
        <f t="shared" si="154"/>
        <v>CHOOSE FORMULA</v>
      </c>
      <c r="Y1683" s="4"/>
      <c r="Z1683" s="4">
        <v>50000</v>
      </c>
    </row>
    <row r="1684" spans="1:26">
      <c r="A1684" s="1" t="s">
        <v>641</v>
      </c>
      <c r="B1684" s="1" t="s">
        <v>7</v>
      </c>
      <c r="C1684" s="1" t="s">
        <v>8</v>
      </c>
      <c r="D1684" s="1" t="s">
        <v>177</v>
      </c>
      <c r="E1684" s="1" t="s">
        <v>8</v>
      </c>
      <c r="F1684" s="1" t="s">
        <v>178</v>
      </c>
      <c r="G1684" s="4">
        <v>500</v>
      </c>
      <c r="H1684" s="4">
        <v>0</v>
      </c>
      <c r="I1684" s="4">
        <v>500</v>
      </c>
      <c r="J1684" s="4">
        <v>137.03</v>
      </c>
      <c r="K1684" s="4">
        <v>573.34</v>
      </c>
      <c r="L1684" s="4">
        <v>339.81</v>
      </c>
      <c r="M1684" s="4">
        <v>570.91999999999996</v>
      </c>
      <c r="N1684" s="24">
        <f>IF(AND(B1684="60",C1684="32"),(J1684/'FD Date'!$B$4*'FD Date'!$B$6+K1684),(J1684/Date!$B$4*Date!$B$6+K1684))</f>
        <v>1258.49</v>
      </c>
      <c r="O1684" s="24">
        <f t="shared" ref="O1684:O1733" si="155">J1684*2</f>
        <v>274.06</v>
      </c>
      <c r="P1684" s="24">
        <f>K1684/Date!$B$2*Date!$B$3+K1684</f>
        <v>860.01</v>
      </c>
      <c r="Q1684" s="24">
        <f>J1684*Date!$B$3+K1684</f>
        <v>1121.46</v>
      </c>
      <c r="R1684" s="24">
        <f t="shared" ref="R1684:R1733" si="156">IF(OR(L1684=0,M1684=0),0,K1684/(L1684/M1684))</f>
        <v>963.27733968982659</v>
      </c>
      <c r="S1684" s="24">
        <f>J1684/2*Date!$B$7+K1684</f>
        <v>1121.46</v>
      </c>
      <c r="T1684" s="24">
        <f t="shared" ref="T1684:T1733" si="157">I1684</f>
        <v>500</v>
      </c>
      <c r="U1684" s="24">
        <f t="shared" ref="U1684:U1733" si="158">K1684</f>
        <v>573.34</v>
      </c>
      <c r="V1684" s="4">
        <v>0</v>
      </c>
      <c r="W1684" s="4"/>
      <c r="X1684" s="28" t="str">
        <f t="shared" ref="X1684:X1733" si="159">IF($W1684=1,($N1684+$V1684),IF($W1684=2,($O1684+$V1684), IF($W1684=3,($P1684+$V1684), IF($W1684=4,($Q1684+$V1684), IF($W1684=5,($R1684+$V1684), IF($W1684=6,($S1684+$V1684), IF($W1684=7,($T1684+$V1684), IF($W1684=8,($U1684+$V1684),"CHOOSE FORMULA"))))))))</f>
        <v>CHOOSE FORMULA</v>
      </c>
      <c r="Y1684" s="4"/>
      <c r="Z1684" s="4">
        <v>648</v>
      </c>
    </row>
    <row r="1685" spans="1:26">
      <c r="A1685" s="1" t="s">
        <v>641</v>
      </c>
      <c r="B1685" s="1" t="s">
        <v>7</v>
      </c>
      <c r="C1685" s="1" t="s">
        <v>8</v>
      </c>
      <c r="D1685" s="1" t="s">
        <v>97</v>
      </c>
      <c r="E1685" s="1" t="s">
        <v>8</v>
      </c>
      <c r="F1685" s="1" t="s">
        <v>184</v>
      </c>
      <c r="G1685" s="4">
        <v>0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  <c r="N1685" s="24">
        <f>IF(AND(B1685="60",C1685="32"),(J1685/'FD Date'!$B$4*'FD Date'!$B$6+K1685),(J1685/Date!$B$4*Date!$B$6+K1685))</f>
        <v>0</v>
      </c>
      <c r="O1685" s="24">
        <f t="shared" si="155"/>
        <v>0</v>
      </c>
      <c r="P1685" s="24">
        <f>K1685/Date!$B$2*Date!$B$3+K1685</f>
        <v>0</v>
      </c>
      <c r="Q1685" s="24">
        <f>J1685*Date!$B$3+K1685</f>
        <v>0</v>
      </c>
      <c r="R1685" s="24">
        <f t="shared" si="156"/>
        <v>0</v>
      </c>
      <c r="S1685" s="24">
        <f>J1685/2*Date!$B$7+K1685</f>
        <v>0</v>
      </c>
      <c r="T1685" s="24">
        <f t="shared" si="157"/>
        <v>0</v>
      </c>
      <c r="U1685" s="24">
        <f t="shared" si="158"/>
        <v>0</v>
      </c>
      <c r="V1685" s="4">
        <v>0</v>
      </c>
      <c r="W1685" s="4"/>
      <c r="X1685" s="28" t="str">
        <f t="shared" si="159"/>
        <v>CHOOSE FORMULA</v>
      </c>
      <c r="Y1685" s="4"/>
      <c r="Z1685" s="4">
        <v>0</v>
      </c>
    </row>
    <row r="1686" spans="1:26">
      <c r="A1686" s="1" t="s">
        <v>641</v>
      </c>
      <c r="B1686" s="1" t="s">
        <v>566</v>
      </c>
      <c r="C1686" s="1" t="s">
        <v>587</v>
      </c>
      <c r="D1686" s="1" t="s">
        <v>367</v>
      </c>
      <c r="E1686" s="1" t="s">
        <v>8</v>
      </c>
      <c r="F1686" s="1" t="s">
        <v>368</v>
      </c>
      <c r="G1686" s="4">
        <v>0</v>
      </c>
      <c r="H1686" s="4">
        <v>0</v>
      </c>
      <c r="I1686" s="4">
        <v>0</v>
      </c>
      <c r="J1686" s="4">
        <v>0</v>
      </c>
      <c r="K1686" s="4">
        <v>0</v>
      </c>
      <c r="L1686" s="4">
        <v>701.99</v>
      </c>
      <c r="M1686" s="4">
        <v>840.33</v>
      </c>
      <c r="N1686" s="24">
        <f>IF(AND(B1686="60",C1686="32"),(J1686/'FD Date'!$B$4*'FD Date'!$B$6+K1686),(J1686/Date!$B$4*Date!$B$6+K1686))</f>
        <v>0</v>
      </c>
      <c r="O1686" s="24">
        <f t="shared" si="155"/>
        <v>0</v>
      </c>
      <c r="P1686" s="24">
        <f>K1686/Date!$B$2*Date!$B$3+K1686</f>
        <v>0</v>
      </c>
      <c r="Q1686" s="24">
        <f>J1686*Date!$B$3+K1686</f>
        <v>0</v>
      </c>
      <c r="R1686" s="24">
        <f t="shared" si="156"/>
        <v>0</v>
      </c>
      <c r="S1686" s="24">
        <f>J1686/2*Date!$B$7+K1686</f>
        <v>0</v>
      </c>
      <c r="T1686" s="24">
        <f t="shared" si="157"/>
        <v>0</v>
      </c>
      <c r="U1686" s="24">
        <f t="shared" si="158"/>
        <v>0</v>
      </c>
      <c r="V1686" s="4">
        <v>0</v>
      </c>
      <c r="W1686" s="4"/>
      <c r="X1686" s="28" t="str">
        <f t="shared" si="159"/>
        <v>CHOOSE FORMULA</v>
      </c>
      <c r="Y1686" s="4"/>
      <c r="Z1686" s="4">
        <v>0</v>
      </c>
    </row>
    <row r="1687" spans="1:26">
      <c r="A1687" s="1" t="s">
        <v>641</v>
      </c>
      <c r="B1687" s="1" t="s">
        <v>566</v>
      </c>
      <c r="C1687" s="1" t="s">
        <v>587</v>
      </c>
      <c r="D1687" s="1" t="s">
        <v>588</v>
      </c>
      <c r="E1687" s="1" t="s">
        <v>8</v>
      </c>
      <c r="F1687" s="1" t="s">
        <v>589</v>
      </c>
      <c r="G1687" s="4">
        <v>0</v>
      </c>
      <c r="H1687" s="4">
        <v>0</v>
      </c>
      <c r="I1687" s="4">
        <v>0</v>
      </c>
      <c r="J1687" s="4">
        <v>0</v>
      </c>
      <c r="K1687" s="4">
        <v>0</v>
      </c>
      <c r="L1687" s="4">
        <v>14350</v>
      </c>
      <c r="M1687" s="4">
        <v>14350</v>
      </c>
      <c r="N1687" s="24">
        <f>IF(AND(B1687="60",C1687="32"),(J1687/'FD Date'!$B$4*'FD Date'!$B$6+K1687),(J1687/Date!$B$4*Date!$B$6+K1687))</f>
        <v>0</v>
      </c>
      <c r="O1687" s="24">
        <f t="shared" si="155"/>
        <v>0</v>
      </c>
      <c r="P1687" s="24">
        <f>K1687/Date!$B$2*Date!$B$3+K1687</f>
        <v>0</v>
      </c>
      <c r="Q1687" s="24">
        <f>J1687*Date!$B$3+K1687</f>
        <v>0</v>
      </c>
      <c r="R1687" s="24">
        <f t="shared" si="156"/>
        <v>0</v>
      </c>
      <c r="S1687" s="24">
        <f>J1687/2*Date!$B$7+K1687</f>
        <v>0</v>
      </c>
      <c r="T1687" s="24">
        <f t="shared" si="157"/>
        <v>0</v>
      </c>
      <c r="U1687" s="24">
        <f t="shared" si="158"/>
        <v>0</v>
      </c>
      <c r="V1687" s="4">
        <v>0</v>
      </c>
      <c r="W1687" s="4"/>
      <c r="X1687" s="28" t="str">
        <f t="shared" si="159"/>
        <v>CHOOSE FORMULA</v>
      </c>
      <c r="Y1687" s="4"/>
      <c r="Z1687" s="4">
        <v>0</v>
      </c>
    </row>
    <row r="1688" spans="1:26">
      <c r="A1688" s="1" t="s">
        <v>641</v>
      </c>
      <c r="B1688" s="1" t="s">
        <v>566</v>
      </c>
      <c r="C1688" s="1" t="s">
        <v>587</v>
      </c>
      <c r="D1688" s="1" t="s">
        <v>444</v>
      </c>
      <c r="E1688" s="1" t="s">
        <v>8</v>
      </c>
      <c r="F1688" s="1" t="s">
        <v>445</v>
      </c>
      <c r="G1688" s="4">
        <v>0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  <c r="N1688" s="24">
        <f>IF(AND(B1688="60",C1688="32"),(J1688/'FD Date'!$B$4*'FD Date'!$B$6+K1688),(J1688/Date!$B$4*Date!$B$6+K1688))</f>
        <v>0</v>
      </c>
      <c r="O1688" s="24">
        <f t="shared" si="155"/>
        <v>0</v>
      </c>
      <c r="P1688" s="24">
        <f>K1688/Date!$B$2*Date!$B$3+K1688</f>
        <v>0</v>
      </c>
      <c r="Q1688" s="24">
        <f>J1688*Date!$B$3+K1688</f>
        <v>0</v>
      </c>
      <c r="R1688" s="24">
        <f t="shared" si="156"/>
        <v>0</v>
      </c>
      <c r="S1688" s="24">
        <f>J1688/2*Date!$B$7+K1688</f>
        <v>0</v>
      </c>
      <c r="T1688" s="24">
        <f t="shared" si="157"/>
        <v>0</v>
      </c>
      <c r="U1688" s="24">
        <f t="shared" si="158"/>
        <v>0</v>
      </c>
      <c r="V1688" s="4">
        <v>0</v>
      </c>
      <c r="W1688" s="4"/>
      <c r="X1688" s="28" t="str">
        <f t="shared" si="159"/>
        <v>CHOOSE FORMULA</v>
      </c>
      <c r="Y1688" s="4"/>
      <c r="Z1688" s="4">
        <v>0</v>
      </c>
    </row>
    <row r="1689" spans="1:26">
      <c r="A1689" s="1" t="s">
        <v>641</v>
      </c>
      <c r="B1689" s="1" t="s">
        <v>566</v>
      </c>
      <c r="C1689" s="1" t="s">
        <v>587</v>
      </c>
      <c r="D1689" s="1" t="s">
        <v>292</v>
      </c>
      <c r="E1689" s="1" t="s">
        <v>8</v>
      </c>
      <c r="F1689" s="1" t="s">
        <v>293</v>
      </c>
      <c r="G1689" s="4">
        <v>0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6138.82</v>
      </c>
      <c r="N1689" s="24">
        <f>IF(AND(B1689="60",C1689="32"),(J1689/'FD Date'!$B$4*'FD Date'!$B$6+K1689),(J1689/Date!$B$4*Date!$B$6+K1689))</f>
        <v>0</v>
      </c>
      <c r="O1689" s="24">
        <f t="shared" si="155"/>
        <v>0</v>
      </c>
      <c r="P1689" s="24">
        <f>K1689/Date!$B$2*Date!$B$3+K1689</f>
        <v>0</v>
      </c>
      <c r="Q1689" s="24">
        <f>J1689*Date!$B$3+K1689</f>
        <v>0</v>
      </c>
      <c r="R1689" s="24">
        <f t="shared" si="156"/>
        <v>0</v>
      </c>
      <c r="S1689" s="24">
        <f>J1689/2*Date!$B$7+K1689</f>
        <v>0</v>
      </c>
      <c r="T1689" s="24">
        <f t="shared" si="157"/>
        <v>0</v>
      </c>
      <c r="U1689" s="24">
        <f t="shared" si="158"/>
        <v>0</v>
      </c>
      <c r="V1689" s="4">
        <v>0</v>
      </c>
      <c r="W1689" s="4"/>
      <c r="X1689" s="28" t="str">
        <f t="shared" si="159"/>
        <v>CHOOSE FORMULA</v>
      </c>
      <c r="Y1689" s="4"/>
      <c r="Z1689" s="4">
        <v>0</v>
      </c>
    </row>
    <row r="1690" spans="1:26">
      <c r="A1690" s="1" t="s">
        <v>641</v>
      </c>
      <c r="B1690" s="1" t="s">
        <v>566</v>
      </c>
      <c r="C1690" s="1" t="s">
        <v>587</v>
      </c>
      <c r="D1690" s="1" t="s">
        <v>592</v>
      </c>
      <c r="E1690" s="1" t="s">
        <v>8</v>
      </c>
      <c r="F1690" s="1" t="s">
        <v>593</v>
      </c>
      <c r="G1690" s="4">
        <v>0</v>
      </c>
      <c r="H1690" s="4">
        <v>0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  <c r="N1690" s="24">
        <f>IF(AND(B1690="60",C1690="32"),(J1690/'FD Date'!$B$4*'FD Date'!$B$6+K1690),(J1690/Date!$B$4*Date!$B$6+K1690))</f>
        <v>0</v>
      </c>
      <c r="O1690" s="24">
        <f t="shared" si="155"/>
        <v>0</v>
      </c>
      <c r="P1690" s="24">
        <f>K1690/Date!$B$2*Date!$B$3+K1690</f>
        <v>0</v>
      </c>
      <c r="Q1690" s="24">
        <f>J1690*Date!$B$3+K1690</f>
        <v>0</v>
      </c>
      <c r="R1690" s="24">
        <f t="shared" si="156"/>
        <v>0</v>
      </c>
      <c r="S1690" s="24">
        <f>J1690/2*Date!$B$7+K1690</f>
        <v>0</v>
      </c>
      <c r="T1690" s="24">
        <f t="shared" si="157"/>
        <v>0</v>
      </c>
      <c r="U1690" s="24">
        <f t="shared" si="158"/>
        <v>0</v>
      </c>
      <c r="V1690" s="4">
        <v>0</v>
      </c>
      <c r="W1690" s="4"/>
      <c r="X1690" s="28" t="str">
        <f t="shared" si="159"/>
        <v>CHOOSE FORMULA</v>
      </c>
      <c r="Y1690" s="4"/>
      <c r="Z1690" s="4">
        <v>0</v>
      </c>
    </row>
    <row r="1691" spans="1:26">
      <c r="A1691" s="1" t="s">
        <v>641</v>
      </c>
      <c r="B1691" s="1" t="s">
        <v>566</v>
      </c>
      <c r="C1691" s="1" t="s">
        <v>587</v>
      </c>
      <c r="D1691" s="1" t="s">
        <v>596</v>
      </c>
      <c r="E1691" s="1" t="s">
        <v>8</v>
      </c>
      <c r="F1691" s="1" t="s">
        <v>597</v>
      </c>
      <c r="G1691" s="4">
        <v>0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  <c r="N1691" s="24">
        <f>IF(AND(B1691="60",C1691="32"),(J1691/'FD Date'!$B$4*'FD Date'!$B$6+K1691),(J1691/Date!$B$4*Date!$B$6+K1691))</f>
        <v>0</v>
      </c>
      <c r="O1691" s="24">
        <f t="shared" si="155"/>
        <v>0</v>
      </c>
      <c r="P1691" s="24">
        <f>K1691/Date!$B$2*Date!$B$3+K1691</f>
        <v>0</v>
      </c>
      <c r="Q1691" s="24">
        <f>J1691*Date!$B$3+K1691</f>
        <v>0</v>
      </c>
      <c r="R1691" s="24">
        <f t="shared" si="156"/>
        <v>0</v>
      </c>
      <c r="S1691" s="24">
        <f>J1691/2*Date!$B$7+K1691</f>
        <v>0</v>
      </c>
      <c r="T1691" s="24">
        <f t="shared" si="157"/>
        <v>0</v>
      </c>
      <c r="U1691" s="24">
        <f t="shared" si="158"/>
        <v>0</v>
      </c>
      <c r="V1691" s="4">
        <v>0</v>
      </c>
      <c r="W1691" s="4"/>
      <c r="X1691" s="28" t="str">
        <f t="shared" si="159"/>
        <v>CHOOSE FORMULA</v>
      </c>
      <c r="Y1691" s="4"/>
      <c r="Z1691" s="4">
        <v>0</v>
      </c>
    </row>
    <row r="1692" spans="1:26">
      <c r="A1692" s="1" t="s">
        <v>641</v>
      </c>
      <c r="B1692" s="1" t="s">
        <v>566</v>
      </c>
      <c r="C1692" s="1" t="s">
        <v>587</v>
      </c>
      <c r="D1692" s="1" t="s">
        <v>299</v>
      </c>
      <c r="E1692" s="1" t="s">
        <v>8</v>
      </c>
      <c r="F1692" s="1" t="s">
        <v>300</v>
      </c>
      <c r="G1692" s="4">
        <v>0</v>
      </c>
      <c r="H1692" s="4">
        <v>0</v>
      </c>
      <c r="I1692" s="4">
        <v>0</v>
      </c>
      <c r="J1692" s="4">
        <v>2853.69</v>
      </c>
      <c r="K1692" s="4">
        <v>2853.69</v>
      </c>
      <c r="L1692" s="4">
        <v>0</v>
      </c>
      <c r="M1692" s="4">
        <v>0</v>
      </c>
      <c r="N1692" s="24">
        <f>IF(AND(B1692="60",C1692="32"),(J1692/'FD Date'!$B$4*'FD Date'!$B$6+K1692),(J1692/Date!$B$4*Date!$B$6+K1692))</f>
        <v>17122.14</v>
      </c>
      <c r="O1692" s="24">
        <f t="shared" si="155"/>
        <v>5707.38</v>
      </c>
      <c r="P1692" s="24">
        <f>K1692/Date!$B$2*Date!$B$3+K1692</f>
        <v>4280.5349999999999</v>
      </c>
      <c r="Q1692" s="24">
        <f>J1692*Date!$B$3+K1692</f>
        <v>14268.45</v>
      </c>
      <c r="R1692" s="24">
        <f t="shared" si="156"/>
        <v>0</v>
      </c>
      <c r="S1692" s="24">
        <f>J1692/2*Date!$B$7+K1692</f>
        <v>14268.45</v>
      </c>
      <c r="T1692" s="24">
        <f t="shared" si="157"/>
        <v>0</v>
      </c>
      <c r="U1692" s="24">
        <f t="shared" si="158"/>
        <v>2853.69</v>
      </c>
      <c r="V1692" s="4">
        <v>0</v>
      </c>
      <c r="W1692" s="4"/>
      <c r="X1692" s="28" t="str">
        <f t="shared" si="159"/>
        <v>CHOOSE FORMULA</v>
      </c>
      <c r="Y1692" s="4"/>
      <c r="Z1692" s="4">
        <v>0</v>
      </c>
    </row>
    <row r="1693" spans="1:26">
      <c r="A1693" s="1" t="s">
        <v>641</v>
      </c>
      <c r="B1693" s="1" t="s">
        <v>566</v>
      </c>
      <c r="C1693" s="1" t="s">
        <v>587</v>
      </c>
      <c r="D1693" s="1" t="s">
        <v>448</v>
      </c>
      <c r="E1693" s="1" t="s">
        <v>8</v>
      </c>
      <c r="F1693" s="1" t="s">
        <v>449</v>
      </c>
      <c r="G1693" s="4">
        <v>150000</v>
      </c>
      <c r="H1693" s="4">
        <v>0</v>
      </c>
      <c r="I1693" s="4">
        <v>150000</v>
      </c>
      <c r="J1693" s="4">
        <v>0</v>
      </c>
      <c r="K1693" s="4">
        <v>8386.7199999999993</v>
      </c>
      <c r="L1693" s="4">
        <v>2917.6</v>
      </c>
      <c r="M1693" s="4">
        <v>0</v>
      </c>
      <c r="N1693" s="24">
        <f>IF(AND(B1693="60",C1693="32"),(J1693/'FD Date'!$B$4*'FD Date'!$B$6+K1693),(J1693/Date!$B$4*Date!$B$6+K1693))</f>
        <v>8386.7199999999993</v>
      </c>
      <c r="O1693" s="24">
        <f t="shared" si="155"/>
        <v>0</v>
      </c>
      <c r="P1693" s="24">
        <f>K1693/Date!$B$2*Date!$B$3+K1693</f>
        <v>12580.079999999998</v>
      </c>
      <c r="Q1693" s="24">
        <f>J1693*Date!$B$3+K1693</f>
        <v>8386.7199999999993</v>
      </c>
      <c r="R1693" s="24">
        <f t="shared" si="156"/>
        <v>0</v>
      </c>
      <c r="S1693" s="24">
        <f>J1693/2*Date!$B$7+K1693</f>
        <v>8386.7199999999993</v>
      </c>
      <c r="T1693" s="24">
        <f t="shared" si="157"/>
        <v>150000</v>
      </c>
      <c r="U1693" s="24">
        <f t="shared" si="158"/>
        <v>8386.7199999999993</v>
      </c>
      <c r="V1693" s="4">
        <v>0</v>
      </c>
      <c r="W1693" s="4"/>
      <c r="X1693" s="28" t="str">
        <f t="shared" si="159"/>
        <v>CHOOSE FORMULA</v>
      </c>
      <c r="Y1693" s="4"/>
      <c r="Z1693" s="4">
        <v>50000</v>
      </c>
    </row>
    <row r="1694" spans="1:26">
      <c r="A1694" s="1" t="s">
        <v>642</v>
      </c>
      <c r="B1694" s="1" t="s">
        <v>7</v>
      </c>
      <c r="C1694" s="1" t="s">
        <v>8</v>
      </c>
      <c r="D1694" s="1" t="s">
        <v>44</v>
      </c>
      <c r="E1694" s="1" t="s">
        <v>8</v>
      </c>
      <c r="F1694" s="1" t="s">
        <v>45</v>
      </c>
      <c r="G1694" s="4">
        <v>0</v>
      </c>
      <c r="H1694" s="4">
        <v>0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  <c r="N1694" s="24">
        <f>IF(AND(B1694="60",C1694="32"),(J1694/'FD Date'!$B$4*'FD Date'!$B$6+K1694),(J1694/Date!$B$4*Date!$B$6+K1694))</f>
        <v>0</v>
      </c>
      <c r="O1694" s="24">
        <f t="shared" si="155"/>
        <v>0</v>
      </c>
      <c r="P1694" s="24">
        <f>K1694/Date!$B$2*Date!$B$3+K1694</f>
        <v>0</v>
      </c>
      <c r="Q1694" s="24">
        <f>J1694*Date!$B$3+K1694</f>
        <v>0</v>
      </c>
      <c r="R1694" s="24">
        <f t="shared" si="156"/>
        <v>0</v>
      </c>
      <c r="S1694" s="24">
        <f>J1694/2*Date!$B$7+K1694</f>
        <v>0</v>
      </c>
      <c r="T1694" s="24">
        <f t="shared" si="157"/>
        <v>0</v>
      </c>
      <c r="U1694" s="24">
        <f t="shared" si="158"/>
        <v>0</v>
      </c>
      <c r="V1694" s="4">
        <v>0</v>
      </c>
      <c r="W1694" s="4"/>
      <c r="X1694" s="28" t="str">
        <f t="shared" si="159"/>
        <v>CHOOSE FORMULA</v>
      </c>
      <c r="Y1694" s="4"/>
      <c r="Z1694" s="4">
        <v>0</v>
      </c>
    </row>
    <row r="1695" spans="1:26">
      <c r="A1695" s="1" t="s">
        <v>642</v>
      </c>
      <c r="B1695" s="1" t="s">
        <v>7</v>
      </c>
      <c r="C1695" s="1" t="s">
        <v>8</v>
      </c>
      <c r="D1695" s="1" t="s">
        <v>44</v>
      </c>
      <c r="E1695" s="1" t="s">
        <v>6</v>
      </c>
      <c r="F1695" s="1" t="s">
        <v>617</v>
      </c>
      <c r="G1695" s="4">
        <v>60000</v>
      </c>
      <c r="H1695" s="4">
        <v>0</v>
      </c>
      <c r="I1695" s="4">
        <v>60000</v>
      </c>
      <c r="J1695" s="4">
        <v>5000</v>
      </c>
      <c r="K1695" s="4">
        <v>40000</v>
      </c>
      <c r="L1695" s="4">
        <v>40000</v>
      </c>
      <c r="M1695" s="4">
        <v>60000</v>
      </c>
      <c r="N1695" s="24">
        <f>IF(AND(B1695="60",C1695="32"),(J1695/'FD Date'!$B$4*'FD Date'!$B$6+K1695),(J1695/Date!$B$4*Date!$B$6+K1695))</f>
        <v>65000</v>
      </c>
      <c r="O1695" s="24">
        <f t="shared" si="155"/>
        <v>10000</v>
      </c>
      <c r="P1695" s="24">
        <f>K1695/Date!$B$2*Date!$B$3+K1695</f>
        <v>60000</v>
      </c>
      <c r="Q1695" s="24">
        <f>J1695*Date!$B$3+K1695</f>
        <v>60000</v>
      </c>
      <c r="R1695" s="24">
        <f t="shared" si="156"/>
        <v>60000</v>
      </c>
      <c r="S1695" s="24">
        <f>J1695/2*Date!$B$7+K1695</f>
        <v>60000</v>
      </c>
      <c r="T1695" s="24">
        <f t="shared" si="157"/>
        <v>60000</v>
      </c>
      <c r="U1695" s="24">
        <f t="shared" si="158"/>
        <v>40000</v>
      </c>
      <c r="V1695" s="4">
        <v>0</v>
      </c>
      <c r="W1695" s="4"/>
      <c r="X1695" s="28" t="str">
        <f t="shared" si="159"/>
        <v>CHOOSE FORMULA</v>
      </c>
      <c r="Y1695" s="4"/>
      <c r="Z1695" s="4">
        <v>60000</v>
      </c>
    </row>
    <row r="1696" spans="1:26">
      <c r="A1696" s="1" t="s">
        <v>642</v>
      </c>
      <c r="B1696" s="1" t="s">
        <v>7</v>
      </c>
      <c r="C1696" s="1" t="s">
        <v>8</v>
      </c>
      <c r="D1696" s="1" t="s">
        <v>177</v>
      </c>
      <c r="E1696" s="1" t="s">
        <v>8</v>
      </c>
      <c r="F1696" s="1" t="s">
        <v>178</v>
      </c>
      <c r="G1696" s="4">
        <v>500</v>
      </c>
      <c r="H1696" s="4">
        <v>0</v>
      </c>
      <c r="I1696" s="4">
        <v>500</v>
      </c>
      <c r="J1696" s="4">
        <v>155.88</v>
      </c>
      <c r="K1696" s="4">
        <v>653.29</v>
      </c>
      <c r="L1696" s="4">
        <v>361.97</v>
      </c>
      <c r="M1696" s="4">
        <v>627</v>
      </c>
      <c r="N1696" s="24">
        <f>IF(AND(B1696="60",C1696="32"),(J1696/'FD Date'!$B$4*'FD Date'!$B$6+K1696),(J1696/Date!$B$4*Date!$B$6+K1696))</f>
        <v>1432.69</v>
      </c>
      <c r="O1696" s="24">
        <f t="shared" si="155"/>
        <v>311.76</v>
      </c>
      <c r="P1696" s="24">
        <f>K1696/Date!$B$2*Date!$B$3+K1696</f>
        <v>979.93499999999995</v>
      </c>
      <c r="Q1696" s="24">
        <f>J1696*Date!$B$3+K1696</f>
        <v>1276.81</v>
      </c>
      <c r="R1696" s="24">
        <f t="shared" si="156"/>
        <v>1131.6209354366383</v>
      </c>
      <c r="S1696" s="24">
        <f>J1696/2*Date!$B$7+K1696</f>
        <v>1276.81</v>
      </c>
      <c r="T1696" s="24">
        <f t="shared" si="157"/>
        <v>500</v>
      </c>
      <c r="U1696" s="24">
        <f t="shared" si="158"/>
        <v>653.29</v>
      </c>
      <c r="V1696" s="4">
        <v>0</v>
      </c>
      <c r="W1696" s="4"/>
      <c r="X1696" s="28" t="str">
        <f t="shared" si="159"/>
        <v>CHOOSE FORMULA</v>
      </c>
      <c r="Y1696" s="4"/>
      <c r="Z1696" s="4">
        <v>742</v>
      </c>
    </row>
    <row r="1697" spans="1:26">
      <c r="A1697" s="1" t="s">
        <v>642</v>
      </c>
      <c r="B1697" s="1" t="s">
        <v>7</v>
      </c>
      <c r="C1697" s="1" t="s">
        <v>8</v>
      </c>
      <c r="D1697" s="1" t="s">
        <v>205</v>
      </c>
      <c r="E1697" s="1" t="s">
        <v>8</v>
      </c>
      <c r="F1697" s="1" t="s">
        <v>206</v>
      </c>
      <c r="G1697" s="4">
        <v>0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  <c r="N1697" s="24">
        <f>IF(AND(B1697="60",C1697="32"),(J1697/'FD Date'!$B$4*'FD Date'!$B$6+K1697),(J1697/Date!$B$4*Date!$B$6+K1697))</f>
        <v>0</v>
      </c>
      <c r="O1697" s="24">
        <f t="shared" si="155"/>
        <v>0</v>
      </c>
      <c r="P1697" s="24">
        <f>K1697/Date!$B$2*Date!$B$3+K1697</f>
        <v>0</v>
      </c>
      <c r="Q1697" s="24">
        <f>J1697*Date!$B$3+K1697</f>
        <v>0</v>
      </c>
      <c r="R1697" s="24">
        <f t="shared" si="156"/>
        <v>0</v>
      </c>
      <c r="S1697" s="24">
        <f>J1697/2*Date!$B$7+K1697</f>
        <v>0</v>
      </c>
      <c r="T1697" s="24">
        <f t="shared" si="157"/>
        <v>0</v>
      </c>
      <c r="U1697" s="24">
        <f t="shared" si="158"/>
        <v>0</v>
      </c>
      <c r="V1697" s="4">
        <v>0</v>
      </c>
      <c r="W1697" s="4"/>
      <c r="X1697" s="28" t="str">
        <f t="shared" si="159"/>
        <v>CHOOSE FORMULA</v>
      </c>
      <c r="Y1697" s="4"/>
      <c r="Z1697" s="4">
        <v>0</v>
      </c>
    </row>
    <row r="1698" spans="1:26">
      <c r="A1698" s="1" t="s">
        <v>642</v>
      </c>
      <c r="B1698" s="1" t="s">
        <v>400</v>
      </c>
      <c r="C1698" s="1" t="s">
        <v>401</v>
      </c>
      <c r="D1698" s="1" t="s">
        <v>367</v>
      </c>
      <c r="E1698" s="1" t="s">
        <v>8</v>
      </c>
      <c r="F1698" s="1" t="s">
        <v>368</v>
      </c>
      <c r="G1698" s="4">
        <v>20000</v>
      </c>
      <c r="H1698" s="4">
        <v>0</v>
      </c>
      <c r="I1698" s="4">
        <v>20000</v>
      </c>
      <c r="J1698" s="4">
        <v>0</v>
      </c>
      <c r="K1698" s="4">
        <v>5645.27</v>
      </c>
      <c r="L1698" s="4">
        <v>0</v>
      </c>
      <c r="M1698" s="4">
        <v>0</v>
      </c>
      <c r="N1698" s="24">
        <f>IF(AND(B1698="60",C1698="32"),(J1698/'FD Date'!$B$4*'FD Date'!$B$6+K1698),(J1698/Date!$B$4*Date!$B$6+K1698))</f>
        <v>5645.27</v>
      </c>
      <c r="O1698" s="24">
        <f t="shared" si="155"/>
        <v>0</v>
      </c>
      <c r="P1698" s="24">
        <f>K1698/Date!$B$2*Date!$B$3+K1698</f>
        <v>8467.9050000000007</v>
      </c>
      <c r="Q1698" s="24">
        <f>J1698*Date!$B$3+K1698</f>
        <v>5645.27</v>
      </c>
      <c r="R1698" s="24">
        <f t="shared" si="156"/>
        <v>0</v>
      </c>
      <c r="S1698" s="24">
        <f>J1698/2*Date!$B$7+K1698</f>
        <v>5645.27</v>
      </c>
      <c r="T1698" s="24">
        <f t="shared" si="157"/>
        <v>20000</v>
      </c>
      <c r="U1698" s="24">
        <f t="shared" si="158"/>
        <v>5645.27</v>
      </c>
      <c r="V1698" s="4">
        <v>0</v>
      </c>
      <c r="W1698" s="4"/>
      <c r="X1698" s="28" t="str">
        <f t="shared" si="159"/>
        <v>CHOOSE FORMULA</v>
      </c>
      <c r="Y1698" s="4"/>
      <c r="Z1698" s="4">
        <v>0</v>
      </c>
    </row>
    <row r="1699" spans="1:26">
      <c r="A1699" s="1" t="s">
        <v>642</v>
      </c>
      <c r="B1699" s="1" t="s">
        <v>400</v>
      </c>
      <c r="C1699" s="1" t="s">
        <v>401</v>
      </c>
      <c r="D1699" s="1" t="s">
        <v>444</v>
      </c>
      <c r="E1699" s="1" t="s">
        <v>8</v>
      </c>
      <c r="F1699" s="1" t="s">
        <v>445</v>
      </c>
      <c r="G1699" s="4">
        <v>0</v>
      </c>
      <c r="H1699" s="4">
        <v>0</v>
      </c>
      <c r="I1699" s="4">
        <v>0</v>
      </c>
      <c r="J1699" s="4">
        <v>0</v>
      </c>
      <c r="K1699" s="4">
        <v>0</v>
      </c>
      <c r="L1699" s="4">
        <v>0</v>
      </c>
      <c r="M1699" s="4">
        <v>0</v>
      </c>
      <c r="N1699" s="24">
        <f>IF(AND(B1699="60",C1699="32"),(J1699/'FD Date'!$B$4*'FD Date'!$B$6+K1699),(J1699/Date!$B$4*Date!$B$6+K1699))</f>
        <v>0</v>
      </c>
      <c r="O1699" s="24">
        <f t="shared" si="155"/>
        <v>0</v>
      </c>
      <c r="P1699" s="24">
        <f>K1699/Date!$B$2*Date!$B$3+K1699</f>
        <v>0</v>
      </c>
      <c r="Q1699" s="24">
        <f>J1699*Date!$B$3+K1699</f>
        <v>0</v>
      </c>
      <c r="R1699" s="24">
        <f t="shared" si="156"/>
        <v>0</v>
      </c>
      <c r="S1699" s="24">
        <f>J1699/2*Date!$B$7+K1699</f>
        <v>0</v>
      </c>
      <c r="T1699" s="24">
        <f t="shared" si="157"/>
        <v>0</v>
      </c>
      <c r="U1699" s="24">
        <f t="shared" si="158"/>
        <v>0</v>
      </c>
      <c r="V1699" s="4">
        <v>0</v>
      </c>
      <c r="W1699" s="4"/>
      <c r="X1699" s="28" t="str">
        <f t="shared" si="159"/>
        <v>CHOOSE FORMULA</v>
      </c>
      <c r="Y1699" s="4"/>
      <c r="Z1699" s="4">
        <v>0</v>
      </c>
    </row>
    <row r="1700" spans="1:26">
      <c r="A1700" s="1" t="s">
        <v>642</v>
      </c>
      <c r="B1700" s="1" t="s">
        <v>400</v>
      </c>
      <c r="C1700" s="1" t="s">
        <v>401</v>
      </c>
      <c r="D1700" s="1" t="s">
        <v>420</v>
      </c>
      <c r="E1700" s="1" t="s">
        <v>8</v>
      </c>
      <c r="F1700" s="1" t="s">
        <v>421</v>
      </c>
      <c r="G1700" s="4">
        <v>0</v>
      </c>
      <c r="H1700" s="4">
        <v>0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  <c r="N1700" s="24">
        <f>IF(AND(B1700="60",C1700="32"),(J1700/'FD Date'!$B$4*'FD Date'!$B$6+K1700),(J1700/Date!$B$4*Date!$B$6+K1700))</f>
        <v>0</v>
      </c>
      <c r="O1700" s="24">
        <f t="shared" si="155"/>
        <v>0</v>
      </c>
      <c r="P1700" s="24">
        <f>K1700/Date!$B$2*Date!$B$3+K1700</f>
        <v>0</v>
      </c>
      <c r="Q1700" s="24">
        <f>J1700*Date!$B$3+K1700</f>
        <v>0</v>
      </c>
      <c r="R1700" s="24">
        <f t="shared" si="156"/>
        <v>0</v>
      </c>
      <c r="S1700" s="24">
        <f>J1700/2*Date!$B$7+K1700</f>
        <v>0</v>
      </c>
      <c r="T1700" s="24">
        <f t="shared" si="157"/>
        <v>0</v>
      </c>
      <c r="U1700" s="24">
        <f t="shared" si="158"/>
        <v>0</v>
      </c>
      <c r="V1700" s="4">
        <v>0</v>
      </c>
      <c r="W1700" s="4"/>
      <c r="X1700" s="28" t="str">
        <f t="shared" si="159"/>
        <v>CHOOSE FORMULA</v>
      </c>
      <c r="Y1700" s="4"/>
      <c r="Z1700" s="4">
        <v>0</v>
      </c>
    </row>
    <row r="1701" spans="1:26">
      <c r="A1701" s="1" t="s">
        <v>642</v>
      </c>
      <c r="B1701" s="1" t="s">
        <v>400</v>
      </c>
      <c r="C1701" s="1" t="s">
        <v>401</v>
      </c>
      <c r="D1701" s="1" t="s">
        <v>422</v>
      </c>
      <c r="E1701" s="1" t="s">
        <v>8</v>
      </c>
      <c r="F1701" s="1" t="s">
        <v>423</v>
      </c>
      <c r="G1701" s="4">
        <v>0</v>
      </c>
      <c r="H1701" s="4">
        <v>0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  <c r="N1701" s="24">
        <f>IF(AND(B1701="60",C1701="32"),(J1701/'FD Date'!$B$4*'FD Date'!$B$6+K1701),(J1701/Date!$B$4*Date!$B$6+K1701))</f>
        <v>0</v>
      </c>
      <c r="O1701" s="24">
        <f t="shared" si="155"/>
        <v>0</v>
      </c>
      <c r="P1701" s="24">
        <f>K1701/Date!$B$2*Date!$B$3+K1701</f>
        <v>0</v>
      </c>
      <c r="Q1701" s="24">
        <f>J1701*Date!$B$3+K1701</f>
        <v>0</v>
      </c>
      <c r="R1701" s="24">
        <f t="shared" si="156"/>
        <v>0</v>
      </c>
      <c r="S1701" s="24">
        <f>J1701/2*Date!$B$7+K1701</f>
        <v>0</v>
      </c>
      <c r="T1701" s="24">
        <f t="shared" si="157"/>
        <v>0</v>
      </c>
      <c r="U1701" s="24">
        <f t="shared" si="158"/>
        <v>0</v>
      </c>
      <c r="V1701" s="4">
        <v>0</v>
      </c>
      <c r="W1701" s="4"/>
      <c r="X1701" s="28" t="str">
        <f t="shared" si="159"/>
        <v>CHOOSE FORMULA</v>
      </c>
      <c r="Y1701" s="4"/>
      <c r="Z1701" s="4">
        <v>0</v>
      </c>
    </row>
    <row r="1702" spans="1:26">
      <c r="A1702" s="1" t="s">
        <v>642</v>
      </c>
      <c r="B1702" s="1" t="s">
        <v>400</v>
      </c>
      <c r="C1702" s="1" t="s">
        <v>401</v>
      </c>
      <c r="D1702" s="1" t="s">
        <v>473</v>
      </c>
      <c r="E1702" s="1" t="s">
        <v>8</v>
      </c>
      <c r="F1702" s="1" t="s">
        <v>474</v>
      </c>
      <c r="G1702" s="4">
        <v>71000</v>
      </c>
      <c r="H1702" s="4">
        <v>0</v>
      </c>
      <c r="I1702" s="4">
        <v>71000</v>
      </c>
      <c r="J1702" s="4">
        <v>0</v>
      </c>
      <c r="K1702" s="4">
        <v>9744.7800000000007</v>
      </c>
      <c r="L1702" s="4">
        <v>0</v>
      </c>
      <c r="M1702" s="4">
        <v>0</v>
      </c>
      <c r="N1702" s="24">
        <f>IF(AND(B1702="60",C1702="32"),(J1702/'FD Date'!$B$4*'FD Date'!$B$6+K1702),(J1702/Date!$B$4*Date!$B$6+K1702))</f>
        <v>9744.7800000000007</v>
      </c>
      <c r="O1702" s="24">
        <f t="shared" si="155"/>
        <v>0</v>
      </c>
      <c r="P1702" s="24">
        <f>K1702/Date!$B$2*Date!$B$3+K1702</f>
        <v>14617.170000000002</v>
      </c>
      <c r="Q1702" s="24">
        <f>J1702*Date!$B$3+K1702</f>
        <v>9744.7800000000007</v>
      </c>
      <c r="R1702" s="24">
        <f t="shared" si="156"/>
        <v>0</v>
      </c>
      <c r="S1702" s="24">
        <f>J1702/2*Date!$B$7+K1702</f>
        <v>9744.7800000000007</v>
      </c>
      <c r="T1702" s="24">
        <f t="shared" si="157"/>
        <v>71000</v>
      </c>
      <c r="U1702" s="24">
        <f t="shared" si="158"/>
        <v>9744.7800000000007</v>
      </c>
      <c r="V1702" s="4">
        <v>0</v>
      </c>
      <c r="W1702" s="4"/>
      <c r="X1702" s="28" t="str">
        <f t="shared" si="159"/>
        <v>CHOOSE FORMULA</v>
      </c>
      <c r="Y1702" s="4"/>
      <c r="Z1702" s="4">
        <v>0</v>
      </c>
    </row>
    <row r="1703" spans="1:26">
      <c r="A1703" s="1" t="s">
        <v>643</v>
      </c>
      <c r="B1703" s="1" t="s">
        <v>7</v>
      </c>
      <c r="C1703" s="1" t="s">
        <v>8</v>
      </c>
      <c r="D1703" s="1" t="s">
        <v>44</v>
      </c>
      <c r="E1703" s="1" t="s">
        <v>8</v>
      </c>
      <c r="F1703" s="1" t="s">
        <v>45</v>
      </c>
      <c r="G1703" s="4">
        <v>0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  <c r="N1703" s="24">
        <f>IF(AND(B1703="60",C1703="32"),(J1703/'FD Date'!$B$4*'FD Date'!$B$6+K1703),(J1703/Date!$B$4*Date!$B$6+K1703))</f>
        <v>0</v>
      </c>
      <c r="O1703" s="24">
        <f t="shared" si="155"/>
        <v>0</v>
      </c>
      <c r="P1703" s="24">
        <f>K1703/Date!$B$2*Date!$B$3+K1703</f>
        <v>0</v>
      </c>
      <c r="Q1703" s="24">
        <f>J1703*Date!$B$3+K1703</f>
        <v>0</v>
      </c>
      <c r="R1703" s="24">
        <f t="shared" si="156"/>
        <v>0</v>
      </c>
      <c r="S1703" s="24">
        <f>J1703/2*Date!$B$7+K1703</f>
        <v>0</v>
      </c>
      <c r="T1703" s="24">
        <f t="shared" si="157"/>
        <v>0</v>
      </c>
      <c r="U1703" s="24">
        <f t="shared" si="158"/>
        <v>0</v>
      </c>
      <c r="V1703" s="4">
        <v>0</v>
      </c>
      <c r="W1703" s="4"/>
      <c r="X1703" s="28" t="str">
        <f t="shared" si="159"/>
        <v>CHOOSE FORMULA</v>
      </c>
      <c r="Y1703" s="4"/>
      <c r="Z1703" s="4">
        <v>0</v>
      </c>
    </row>
    <row r="1704" spans="1:26">
      <c r="A1704" s="1" t="s">
        <v>643</v>
      </c>
      <c r="B1704" s="1" t="s">
        <v>7</v>
      </c>
      <c r="C1704" s="1" t="s">
        <v>8</v>
      </c>
      <c r="D1704" s="1" t="s">
        <v>44</v>
      </c>
      <c r="E1704" s="1" t="s">
        <v>6</v>
      </c>
      <c r="F1704" s="1" t="s">
        <v>617</v>
      </c>
      <c r="G1704" s="4">
        <v>25000</v>
      </c>
      <c r="H1704" s="4">
        <v>0</v>
      </c>
      <c r="I1704" s="4">
        <v>25000</v>
      </c>
      <c r="J1704" s="4">
        <v>2080</v>
      </c>
      <c r="K1704" s="4">
        <v>16680</v>
      </c>
      <c r="L1704" s="4">
        <v>16680</v>
      </c>
      <c r="M1704" s="4">
        <v>25000</v>
      </c>
      <c r="N1704" s="24">
        <f>IF(AND(B1704="60",C1704="32"),(J1704/'FD Date'!$B$4*'FD Date'!$B$6+K1704),(J1704/Date!$B$4*Date!$B$6+K1704))</f>
        <v>27080</v>
      </c>
      <c r="O1704" s="24">
        <f t="shared" si="155"/>
        <v>4160</v>
      </c>
      <c r="P1704" s="24">
        <f>K1704/Date!$B$2*Date!$B$3+K1704</f>
        <v>25020</v>
      </c>
      <c r="Q1704" s="24">
        <f>J1704*Date!$B$3+K1704</f>
        <v>25000</v>
      </c>
      <c r="R1704" s="24">
        <f t="shared" si="156"/>
        <v>25000</v>
      </c>
      <c r="S1704" s="24">
        <f>J1704/2*Date!$B$7+K1704</f>
        <v>25000</v>
      </c>
      <c r="T1704" s="24">
        <f t="shared" si="157"/>
        <v>25000</v>
      </c>
      <c r="U1704" s="24">
        <f t="shared" si="158"/>
        <v>16680</v>
      </c>
      <c r="V1704" s="4">
        <v>0</v>
      </c>
      <c r="W1704" s="4"/>
      <c r="X1704" s="28" t="str">
        <f t="shared" si="159"/>
        <v>CHOOSE FORMULA</v>
      </c>
      <c r="Y1704" s="4"/>
      <c r="Z1704" s="4">
        <v>25000</v>
      </c>
    </row>
    <row r="1705" spans="1:26">
      <c r="A1705" s="1" t="s">
        <v>643</v>
      </c>
      <c r="B1705" s="1" t="s">
        <v>7</v>
      </c>
      <c r="C1705" s="1" t="s">
        <v>8</v>
      </c>
      <c r="D1705" s="1" t="s">
        <v>177</v>
      </c>
      <c r="E1705" s="1" t="s">
        <v>8</v>
      </c>
      <c r="F1705" s="1" t="s">
        <v>178</v>
      </c>
      <c r="G1705" s="4">
        <v>300</v>
      </c>
      <c r="H1705" s="4">
        <v>0</v>
      </c>
      <c r="I1705" s="4">
        <v>300</v>
      </c>
      <c r="J1705" s="4">
        <v>88.73</v>
      </c>
      <c r="K1705" s="4">
        <v>387.29</v>
      </c>
      <c r="L1705" s="4">
        <v>236.09</v>
      </c>
      <c r="M1705" s="4">
        <v>395.76</v>
      </c>
      <c r="N1705" s="24">
        <f>IF(AND(B1705="60",C1705="32"),(J1705/'FD Date'!$B$4*'FD Date'!$B$6+K1705),(J1705/Date!$B$4*Date!$B$6+K1705))</f>
        <v>830.94</v>
      </c>
      <c r="O1705" s="24">
        <f t="shared" si="155"/>
        <v>177.46</v>
      </c>
      <c r="P1705" s="24">
        <f>K1705/Date!$B$2*Date!$B$3+K1705</f>
        <v>580.93500000000006</v>
      </c>
      <c r="Q1705" s="24">
        <f>J1705*Date!$B$3+K1705</f>
        <v>742.21</v>
      </c>
      <c r="R1705" s="24">
        <f t="shared" si="156"/>
        <v>649.21805413189895</v>
      </c>
      <c r="S1705" s="24">
        <f>J1705/2*Date!$B$7+K1705</f>
        <v>742.21</v>
      </c>
      <c r="T1705" s="24">
        <f t="shared" si="157"/>
        <v>300</v>
      </c>
      <c r="U1705" s="24">
        <f t="shared" si="158"/>
        <v>387.29</v>
      </c>
      <c r="V1705" s="4">
        <v>0</v>
      </c>
      <c r="W1705" s="4"/>
      <c r="X1705" s="28" t="str">
        <f t="shared" si="159"/>
        <v>CHOOSE FORMULA</v>
      </c>
      <c r="Y1705" s="4"/>
      <c r="Z1705" s="4">
        <v>441</v>
      </c>
    </row>
    <row r="1706" spans="1:26">
      <c r="A1706" s="1" t="s">
        <v>643</v>
      </c>
      <c r="B1706" s="1" t="s">
        <v>7</v>
      </c>
      <c r="C1706" s="1" t="s">
        <v>8</v>
      </c>
      <c r="D1706" s="1" t="s">
        <v>97</v>
      </c>
      <c r="E1706" s="1" t="s">
        <v>8</v>
      </c>
      <c r="F1706" s="1" t="s">
        <v>184</v>
      </c>
      <c r="G1706" s="4">
        <v>0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  <c r="N1706" s="24">
        <f>IF(AND(B1706="60",C1706="32"),(J1706/'FD Date'!$B$4*'FD Date'!$B$6+K1706),(J1706/Date!$B$4*Date!$B$6+K1706))</f>
        <v>0</v>
      </c>
      <c r="O1706" s="24">
        <f t="shared" si="155"/>
        <v>0</v>
      </c>
      <c r="P1706" s="24">
        <f>K1706/Date!$B$2*Date!$B$3+K1706</f>
        <v>0</v>
      </c>
      <c r="Q1706" s="24">
        <f>J1706*Date!$B$3+K1706</f>
        <v>0</v>
      </c>
      <c r="R1706" s="24">
        <f t="shared" si="156"/>
        <v>0</v>
      </c>
      <c r="S1706" s="24">
        <f>J1706/2*Date!$B$7+K1706</f>
        <v>0</v>
      </c>
      <c r="T1706" s="24">
        <f t="shared" si="157"/>
        <v>0</v>
      </c>
      <c r="U1706" s="24">
        <f t="shared" si="158"/>
        <v>0</v>
      </c>
      <c r="V1706" s="4">
        <v>0</v>
      </c>
      <c r="W1706" s="4"/>
      <c r="X1706" s="28" t="str">
        <f t="shared" si="159"/>
        <v>CHOOSE FORMULA</v>
      </c>
      <c r="Y1706" s="4"/>
      <c r="Z1706" s="4">
        <v>0</v>
      </c>
    </row>
    <row r="1707" spans="1:26">
      <c r="A1707" s="1" t="s">
        <v>643</v>
      </c>
      <c r="B1707" s="1" t="s">
        <v>566</v>
      </c>
      <c r="C1707" s="1" t="s">
        <v>244</v>
      </c>
      <c r="D1707" s="1" t="s">
        <v>367</v>
      </c>
      <c r="E1707" s="1" t="s">
        <v>8</v>
      </c>
      <c r="F1707" s="1" t="s">
        <v>368</v>
      </c>
      <c r="G1707" s="4">
        <v>20000</v>
      </c>
      <c r="H1707" s="4">
        <v>0</v>
      </c>
      <c r="I1707" s="4">
        <v>20000</v>
      </c>
      <c r="J1707" s="4">
        <v>9800</v>
      </c>
      <c r="K1707" s="4">
        <v>9800</v>
      </c>
      <c r="L1707" s="4">
        <v>6280.28</v>
      </c>
      <c r="M1707" s="4">
        <v>6280.28</v>
      </c>
      <c r="N1707" s="24">
        <f>IF(AND(B1707="60",C1707="32"),(J1707/'FD Date'!$B$4*'FD Date'!$B$6+K1707),(J1707/Date!$B$4*Date!$B$6+K1707))</f>
        <v>58800</v>
      </c>
      <c r="O1707" s="24">
        <f t="shared" si="155"/>
        <v>19600</v>
      </c>
      <c r="P1707" s="24">
        <f>K1707/Date!$B$2*Date!$B$3+K1707</f>
        <v>14700</v>
      </c>
      <c r="Q1707" s="24">
        <f>J1707*Date!$B$3+K1707</f>
        <v>49000</v>
      </c>
      <c r="R1707" s="24">
        <f t="shared" si="156"/>
        <v>9800</v>
      </c>
      <c r="S1707" s="24">
        <f>J1707/2*Date!$B$7+K1707</f>
        <v>49000</v>
      </c>
      <c r="T1707" s="24">
        <f t="shared" si="157"/>
        <v>20000</v>
      </c>
      <c r="U1707" s="24">
        <f t="shared" si="158"/>
        <v>9800</v>
      </c>
      <c r="V1707" s="4">
        <v>0</v>
      </c>
      <c r="W1707" s="4"/>
      <c r="X1707" s="28" t="str">
        <f t="shared" si="159"/>
        <v>CHOOSE FORMULA</v>
      </c>
      <c r="Y1707" s="4"/>
      <c r="Z1707" s="4">
        <v>15000</v>
      </c>
    </row>
    <row r="1708" spans="1:26">
      <c r="A1708" s="1" t="s">
        <v>643</v>
      </c>
      <c r="B1708" s="1" t="s">
        <v>566</v>
      </c>
      <c r="C1708" s="1" t="s">
        <v>244</v>
      </c>
      <c r="D1708" s="1" t="s">
        <v>288</v>
      </c>
      <c r="E1708" s="1" t="s">
        <v>8</v>
      </c>
      <c r="F1708" s="1" t="s">
        <v>289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  <c r="N1708" s="24">
        <f>IF(AND(B1708="60",C1708="32"),(J1708/'FD Date'!$B$4*'FD Date'!$B$6+K1708),(J1708/Date!$B$4*Date!$B$6+K1708))</f>
        <v>0</v>
      </c>
      <c r="O1708" s="24">
        <f t="shared" si="155"/>
        <v>0</v>
      </c>
      <c r="P1708" s="24">
        <f>K1708/Date!$B$2*Date!$B$3+K1708</f>
        <v>0</v>
      </c>
      <c r="Q1708" s="24">
        <f>J1708*Date!$B$3+K1708</f>
        <v>0</v>
      </c>
      <c r="R1708" s="24">
        <f t="shared" si="156"/>
        <v>0</v>
      </c>
      <c r="S1708" s="24">
        <f>J1708/2*Date!$B$7+K1708</f>
        <v>0</v>
      </c>
      <c r="T1708" s="24">
        <f t="shared" si="157"/>
        <v>0</v>
      </c>
      <c r="U1708" s="24">
        <f t="shared" si="158"/>
        <v>0</v>
      </c>
      <c r="V1708" s="4">
        <v>0</v>
      </c>
      <c r="W1708" s="4"/>
      <c r="X1708" s="28" t="str">
        <f t="shared" si="159"/>
        <v>CHOOSE FORMULA</v>
      </c>
      <c r="Y1708" s="4"/>
      <c r="Z1708" s="4">
        <v>0</v>
      </c>
    </row>
    <row r="1709" spans="1:26">
      <c r="A1709" s="1" t="s">
        <v>643</v>
      </c>
      <c r="B1709" s="1" t="s">
        <v>566</v>
      </c>
      <c r="C1709" s="1" t="s">
        <v>244</v>
      </c>
      <c r="D1709" s="1" t="s">
        <v>431</v>
      </c>
      <c r="E1709" s="1" t="s">
        <v>8</v>
      </c>
      <c r="F1709" s="1" t="s">
        <v>432</v>
      </c>
      <c r="G1709" s="4">
        <v>0</v>
      </c>
      <c r="H1709" s="4">
        <v>0</v>
      </c>
      <c r="I1709" s="4">
        <v>0</v>
      </c>
      <c r="J1709" s="4">
        <v>0</v>
      </c>
      <c r="K1709" s="4">
        <v>0</v>
      </c>
      <c r="L1709" s="4">
        <v>0</v>
      </c>
      <c r="M1709" s="4">
        <v>0</v>
      </c>
      <c r="N1709" s="24">
        <f>IF(AND(B1709="60",C1709="32"),(J1709/'FD Date'!$B$4*'FD Date'!$B$6+K1709),(J1709/Date!$B$4*Date!$B$6+K1709))</f>
        <v>0</v>
      </c>
      <c r="O1709" s="24">
        <f t="shared" si="155"/>
        <v>0</v>
      </c>
      <c r="P1709" s="24">
        <f>K1709/Date!$B$2*Date!$B$3+K1709</f>
        <v>0</v>
      </c>
      <c r="Q1709" s="24">
        <f>J1709*Date!$B$3+K1709</f>
        <v>0</v>
      </c>
      <c r="R1709" s="24">
        <f t="shared" si="156"/>
        <v>0</v>
      </c>
      <c r="S1709" s="24">
        <f>J1709/2*Date!$B$7+K1709</f>
        <v>0</v>
      </c>
      <c r="T1709" s="24">
        <f t="shared" si="157"/>
        <v>0</v>
      </c>
      <c r="U1709" s="24">
        <f t="shared" si="158"/>
        <v>0</v>
      </c>
      <c r="V1709" s="4">
        <v>0</v>
      </c>
      <c r="W1709" s="4"/>
      <c r="X1709" s="28" t="str">
        <f t="shared" si="159"/>
        <v>CHOOSE FORMULA</v>
      </c>
      <c r="Y1709" s="4"/>
      <c r="Z1709" s="4">
        <v>0</v>
      </c>
    </row>
    <row r="1710" spans="1:26">
      <c r="A1710" s="1" t="s">
        <v>643</v>
      </c>
      <c r="B1710" s="1" t="s">
        <v>566</v>
      </c>
      <c r="C1710" s="1" t="s">
        <v>244</v>
      </c>
      <c r="D1710" s="1" t="s">
        <v>444</v>
      </c>
      <c r="E1710" s="1" t="s">
        <v>8</v>
      </c>
      <c r="F1710" s="1" t="s">
        <v>445</v>
      </c>
      <c r="G1710" s="4">
        <v>0</v>
      </c>
      <c r="H1710" s="4">
        <v>0</v>
      </c>
      <c r="I1710" s="4">
        <v>0</v>
      </c>
      <c r="J1710" s="4">
        <v>0</v>
      </c>
      <c r="K1710" s="4">
        <v>0</v>
      </c>
      <c r="L1710" s="4">
        <v>0</v>
      </c>
      <c r="M1710" s="4">
        <v>0</v>
      </c>
      <c r="N1710" s="24">
        <f>IF(AND(B1710="60",C1710="32"),(J1710/'FD Date'!$B$4*'FD Date'!$B$6+K1710),(J1710/Date!$B$4*Date!$B$6+K1710))</f>
        <v>0</v>
      </c>
      <c r="O1710" s="24">
        <f t="shared" si="155"/>
        <v>0</v>
      </c>
      <c r="P1710" s="24">
        <f>K1710/Date!$B$2*Date!$B$3+K1710</f>
        <v>0</v>
      </c>
      <c r="Q1710" s="24">
        <f>J1710*Date!$B$3+K1710</f>
        <v>0</v>
      </c>
      <c r="R1710" s="24">
        <f t="shared" si="156"/>
        <v>0</v>
      </c>
      <c r="S1710" s="24">
        <f>J1710/2*Date!$B$7+K1710</f>
        <v>0</v>
      </c>
      <c r="T1710" s="24">
        <f t="shared" si="157"/>
        <v>0</v>
      </c>
      <c r="U1710" s="24">
        <f t="shared" si="158"/>
        <v>0</v>
      </c>
      <c r="V1710" s="4">
        <v>0</v>
      </c>
      <c r="W1710" s="4"/>
      <c r="X1710" s="28" t="str">
        <f t="shared" si="159"/>
        <v>CHOOSE FORMULA</v>
      </c>
      <c r="Y1710" s="4"/>
      <c r="Z1710" s="4">
        <v>0</v>
      </c>
    </row>
    <row r="1711" spans="1:26">
      <c r="A1711" s="1" t="s">
        <v>643</v>
      </c>
      <c r="B1711" s="1" t="s">
        <v>566</v>
      </c>
      <c r="C1711" s="1" t="s">
        <v>244</v>
      </c>
      <c r="D1711" s="1" t="s">
        <v>590</v>
      </c>
      <c r="E1711" s="1" t="s">
        <v>8</v>
      </c>
      <c r="F1711" s="1" t="s">
        <v>591</v>
      </c>
      <c r="G1711" s="4">
        <v>0</v>
      </c>
      <c r="H1711" s="4">
        <v>0</v>
      </c>
      <c r="I1711" s="4">
        <v>0</v>
      </c>
      <c r="J1711" s="4">
        <v>0</v>
      </c>
      <c r="K1711" s="4">
        <v>0</v>
      </c>
      <c r="L1711" s="4">
        <v>0</v>
      </c>
      <c r="M1711" s="4">
        <v>0</v>
      </c>
      <c r="N1711" s="24">
        <f>IF(AND(B1711="60",C1711="32"),(J1711/'FD Date'!$B$4*'FD Date'!$B$6+K1711),(J1711/Date!$B$4*Date!$B$6+K1711))</f>
        <v>0</v>
      </c>
      <c r="O1711" s="24">
        <f t="shared" si="155"/>
        <v>0</v>
      </c>
      <c r="P1711" s="24">
        <f>K1711/Date!$B$2*Date!$B$3+K1711</f>
        <v>0</v>
      </c>
      <c r="Q1711" s="24">
        <f>J1711*Date!$B$3+K1711</f>
        <v>0</v>
      </c>
      <c r="R1711" s="24">
        <f t="shared" si="156"/>
        <v>0</v>
      </c>
      <c r="S1711" s="24">
        <f>J1711/2*Date!$B$7+K1711</f>
        <v>0</v>
      </c>
      <c r="T1711" s="24">
        <f t="shared" si="157"/>
        <v>0</v>
      </c>
      <c r="U1711" s="24">
        <f t="shared" si="158"/>
        <v>0</v>
      </c>
      <c r="V1711" s="4">
        <v>0</v>
      </c>
      <c r="W1711" s="4"/>
      <c r="X1711" s="28" t="str">
        <f t="shared" si="159"/>
        <v>CHOOSE FORMULA</v>
      </c>
      <c r="Y1711" s="4"/>
      <c r="Z1711" s="4">
        <v>0</v>
      </c>
    </row>
    <row r="1712" spans="1:26">
      <c r="A1712" s="1" t="s">
        <v>643</v>
      </c>
      <c r="B1712" s="1" t="s">
        <v>566</v>
      </c>
      <c r="C1712" s="1" t="s">
        <v>244</v>
      </c>
      <c r="D1712" s="1" t="s">
        <v>292</v>
      </c>
      <c r="E1712" s="1" t="s">
        <v>8</v>
      </c>
      <c r="F1712" s="1" t="s">
        <v>293</v>
      </c>
      <c r="G1712" s="4">
        <v>0</v>
      </c>
      <c r="H1712" s="4">
        <v>0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  <c r="N1712" s="24">
        <f>IF(AND(B1712="60",C1712="32"),(J1712/'FD Date'!$B$4*'FD Date'!$B$6+K1712),(J1712/Date!$B$4*Date!$B$6+K1712))</f>
        <v>0</v>
      </c>
      <c r="O1712" s="24">
        <f t="shared" si="155"/>
        <v>0</v>
      </c>
      <c r="P1712" s="24">
        <f>K1712/Date!$B$2*Date!$B$3+K1712</f>
        <v>0</v>
      </c>
      <c r="Q1712" s="24">
        <f>J1712*Date!$B$3+K1712</f>
        <v>0</v>
      </c>
      <c r="R1712" s="24">
        <f t="shared" si="156"/>
        <v>0</v>
      </c>
      <c r="S1712" s="24">
        <f>J1712/2*Date!$B$7+K1712</f>
        <v>0</v>
      </c>
      <c r="T1712" s="24">
        <f t="shared" si="157"/>
        <v>0</v>
      </c>
      <c r="U1712" s="24">
        <f t="shared" si="158"/>
        <v>0</v>
      </c>
      <c r="V1712" s="4">
        <v>0</v>
      </c>
      <c r="W1712" s="4"/>
      <c r="X1712" s="28" t="str">
        <f t="shared" si="159"/>
        <v>CHOOSE FORMULA</v>
      </c>
      <c r="Y1712" s="4"/>
      <c r="Z1712" s="4">
        <v>0</v>
      </c>
    </row>
    <row r="1713" spans="1:26">
      <c r="A1713" s="1" t="s">
        <v>643</v>
      </c>
      <c r="B1713" s="1" t="s">
        <v>566</v>
      </c>
      <c r="C1713" s="1" t="s">
        <v>244</v>
      </c>
      <c r="D1713" s="1" t="s">
        <v>448</v>
      </c>
      <c r="E1713" s="1" t="s">
        <v>8</v>
      </c>
      <c r="F1713" s="1" t="s">
        <v>449</v>
      </c>
      <c r="G1713" s="4">
        <v>0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  <c r="N1713" s="24">
        <f>IF(AND(B1713="60",C1713="32"),(J1713/'FD Date'!$B$4*'FD Date'!$B$6+K1713),(J1713/Date!$B$4*Date!$B$6+K1713))</f>
        <v>0</v>
      </c>
      <c r="O1713" s="24">
        <f t="shared" si="155"/>
        <v>0</v>
      </c>
      <c r="P1713" s="24">
        <f>K1713/Date!$B$2*Date!$B$3+K1713</f>
        <v>0</v>
      </c>
      <c r="Q1713" s="24">
        <f>J1713*Date!$B$3+K1713</f>
        <v>0</v>
      </c>
      <c r="R1713" s="24">
        <f t="shared" si="156"/>
        <v>0</v>
      </c>
      <c r="S1713" s="24">
        <f>J1713/2*Date!$B$7+K1713</f>
        <v>0</v>
      </c>
      <c r="T1713" s="24">
        <f t="shared" si="157"/>
        <v>0</v>
      </c>
      <c r="U1713" s="24">
        <f t="shared" si="158"/>
        <v>0</v>
      </c>
      <c r="V1713" s="4">
        <v>0</v>
      </c>
      <c r="W1713" s="4"/>
      <c r="X1713" s="28" t="str">
        <f t="shared" si="159"/>
        <v>CHOOSE FORMULA</v>
      </c>
      <c r="Y1713" s="4"/>
      <c r="Z1713" s="4">
        <v>0</v>
      </c>
    </row>
    <row r="1714" spans="1:26">
      <c r="A1714" s="1" t="s">
        <v>643</v>
      </c>
      <c r="B1714" s="1" t="s">
        <v>566</v>
      </c>
      <c r="C1714" s="1" t="s">
        <v>244</v>
      </c>
      <c r="D1714" s="1" t="s">
        <v>422</v>
      </c>
      <c r="E1714" s="1" t="s">
        <v>8</v>
      </c>
      <c r="F1714" s="1" t="s">
        <v>423</v>
      </c>
      <c r="G1714" s="4">
        <v>0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  <c r="N1714" s="24">
        <f>IF(AND(B1714="60",C1714="32"),(J1714/'FD Date'!$B$4*'FD Date'!$B$6+K1714),(J1714/Date!$B$4*Date!$B$6+K1714))</f>
        <v>0</v>
      </c>
      <c r="O1714" s="24">
        <f t="shared" si="155"/>
        <v>0</v>
      </c>
      <c r="P1714" s="24">
        <f>K1714/Date!$B$2*Date!$B$3+K1714</f>
        <v>0</v>
      </c>
      <c r="Q1714" s="24">
        <f>J1714*Date!$B$3+K1714</f>
        <v>0</v>
      </c>
      <c r="R1714" s="24">
        <f t="shared" si="156"/>
        <v>0</v>
      </c>
      <c r="S1714" s="24">
        <f>J1714/2*Date!$B$7+K1714</f>
        <v>0</v>
      </c>
      <c r="T1714" s="24">
        <f t="shared" si="157"/>
        <v>0</v>
      </c>
      <c r="U1714" s="24">
        <f t="shared" si="158"/>
        <v>0</v>
      </c>
      <c r="V1714" s="4">
        <v>0</v>
      </c>
      <c r="W1714" s="4"/>
      <c r="X1714" s="28" t="str">
        <f t="shared" si="159"/>
        <v>CHOOSE FORMULA</v>
      </c>
      <c r="Y1714" s="4"/>
      <c r="Z1714" s="4">
        <v>0</v>
      </c>
    </row>
    <row r="1715" spans="1:26">
      <c r="A1715" s="1" t="s">
        <v>643</v>
      </c>
      <c r="B1715" s="1" t="s">
        <v>566</v>
      </c>
      <c r="C1715" s="1" t="s">
        <v>244</v>
      </c>
      <c r="D1715" s="1" t="s">
        <v>473</v>
      </c>
      <c r="E1715" s="1" t="s">
        <v>8</v>
      </c>
      <c r="F1715" s="1" t="s">
        <v>474</v>
      </c>
      <c r="G1715" s="4">
        <v>0</v>
      </c>
      <c r="H1715" s="4">
        <v>0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  <c r="N1715" s="24">
        <f>IF(AND(B1715="60",C1715="32"),(J1715/'FD Date'!$B$4*'FD Date'!$B$6+K1715),(J1715/Date!$B$4*Date!$B$6+K1715))</f>
        <v>0</v>
      </c>
      <c r="O1715" s="24">
        <f t="shared" si="155"/>
        <v>0</v>
      </c>
      <c r="P1715" s="24">
        <f>K1715/Date!$B$2*Date!$B$3+K1715</f>
        <v>0</v>
      </c>
      <c r="Q1715" s="24">
        <f>J1715*Date!$B$3+K1715</f>
        <v>0</v>
      </c>
      <c r="R1715" s="24">
        <f t="shared" si="156"/>
        <v>0</v>
      </c>
      <c r="S1715" s="24">
        <f>J1715/2*Date!$B$7+K1715</f>
        <v>0</v>
      </c>
      <c r="T1715" s="24">
        <f t="shared" si="157"/>
        <v>0</v>
      </c>
      <c r="U1715" s="24">
        <f t="shared" si="158"/>
        <v>0</v>
      </c>
      <c r="V1715" s="4">
        <v>0</v>
      </c>
      <c r="W1715" s="4"/>
      <c r="X1715" s="28" t="str">
        <f t="shared" si="159"/>
        <v>CHOOSE FORMULA</v>
      </c>
      <c r="Y1715" s="4"/>
      <c r="Z1715" s="4">
        <v>0</v>
      </c>
    </row>
    <row r="1716" spans="1:26">
      <c r="A1716" s="1" t="s">
        <v>644</v>
      </c>
      <c r="B1716" s="1" t="s">
        <v>7</v>
      </c>
      <c r="C1716" s="1" t="s">
        <v>8</v>
      </c>
      <c r="D1716" s="1" t="s">
        <v>44</v>
      </c>
      <c r="E1716" s="1" t="s">
        <v>8</v>
      </c>
      <c r="F1716" s="1" t="s">
        <v>45</v>
      </c>
      <c r="G1716" s="4">
        <v>0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  <c r="N1716" s="24">
        <f>IF(AND(B1716="60",C1716="32"),(J1716/'FD Date'!$B$4*'FD Date'!$B$6+K1716),(J1716/Date!$B$4*Date!$B$6+K1716))</f>
        <v>0</v>
      </c>
      <c r="O1716" s="24">
        <f t="shared" si="155"/>
        <v>0</v>
      </c>
      <c r="P1716" s="24">
        <f>K1716/Date!$B$2*Date!$B$3+K1716</f>
        <v>0</v>
      </c>
      <c r="Q1716" s="24">
        <f>J1716*Date!$B$3+K1716</f>
        <v>0</v>
      </c>
      <c r="R1716" s="24">
        <f t="shared" si="156"/>
        <v>0</v>
      </c>
      <c r="S1716" s="24">
        <f>J1716/2*Date!$B$7+K1716</f>
        <v>0</v>
      </c>
      <c r="T1716" s="24">
        <f t="shared" si="157"/>
        <v>0</v>
      </c>
      <c r="U1716" s="24">
        <f t="shared" si="158"/>
        <v>0</v>
      </c>
      <c r="V1716" s="4">
        <v>0</v>
      </c>
      <c r="W1716" s="4"/>
      <c r="X1716" s="28" t="str">
        <f t="shared" si="159"/>
        <v>CHOOSE FORMULA</v>
      </c>
      <c r="Y1716" s="4"/>
      <c r="Z1716" s="4">
        <v>0</v>
      </c>
    </row>
    <row r="1717" spans="1:26">
      <c r="A1717" s="1" t="s">
        <v>644</v>
      </c>
      <c r="B1717" s="1" t="s">
        <v>7</v>
      </c>
      <c r="C1717" s="1" t="s">
        <v>8</v>
      </c>
      <c r="D1717" s="1" t="s">
        <v>44</v>
      </c>
      <c r="E1717" s="1" t="s">
        <v>6</v>
      </c>
      <c r="F1717" s="1" t="s">
        <v>617</v>
      </c>
      <c r="G1717" s="4">
        <v>25000</v>
      </c>
      <c r="H1717" s="4">
        <v>0</v>
      </c>
      <c r="I1717" s="4">
        <v>25000</v>
      </c>
      <c r="J1717" s="4">
        <v>2080</v>
      </c>
      <c r="K1717" s="4">
        <v>16680</v>
      </c>
      <c r="L1717" s="4">
        <v>16680</v>
      </c>
      <c r="M1717" s="4">
        <v>25000</v>
      </c>
      <c r="N1717" s="24">
        <f>IF(AND(B1717="60",C1717="32"),(J1717/'FD Date'!$B$4*'FD Date'!$B$6+K1717),(J1717/Date!$B$4*Date!$B$6+K1717))</f>
        <v>27080</v>
      </c>
      <c r="O1717" s="24">
        <f t="shared" si="155"/>
        <v>4160</v>
      </c>
      <c r="P1717" s="24">
        <f>K1717/Date!$B$2*Date!$B$3+K1717</f>
        <v>25020</v>
      </c>
      <c r="Q1717" s="24">
        <f>J1717*Date!$B$3+K1717</f>
        <v>25000</v>
      </c>
      <c r="R1717" s="24">
        <f t="shared" si="156"/>
        <v>25000</v>
      </c>
      <c r="S1717" s="24">
        <f>J1717/2*Date!$B$7+K1717</f>
        <v>25000</v>
      </c>
      <c r="T1717" s="24">
        <f t="shared" si="157"/>
        <v>25000</v>
      </c>
      <c r="U1717" s="24">
        <f t="shared" si="158"/>
        <v>16680</v>
      </c>
      <c r="V1717" s="4">
        <v>0</v>
      </c>
      <c r="W1717" s="4"/>
      <c r="X1717" s="28" t="str">
        <f t="shared" si="159"/>
        <v>CHOOSE FORMULA</v>
      </c>
      <c r="Y1717" s="4"/>
      <c r="Z1717" s="4">
        <v>25000</v>
      </c>
    </row>
    <row r="1718" spans="1:26">
      <c r="A1718" s="1" t="s">
        <v>644</v>
      </c>
      <c r="B1718" s="1" t="s">
        <v>7</v>
      </c>
      <c r="C1718" s="1" t="s">
        <v>8</v>
      </c>
      <c r="D1718" s="1" t="s">
        <v>177</v>
      </c>
      <c r="E1718" s="1" t="s">
        <v>8</v>
      </c>
      <c r="F1718" s="1" t="s">
        <v>178</v>
      </c>
      <c r="G1718" s="4">
        <v>250</v>
      </c>
      <c r="H1718" s="4">
        <v>0</v>
      </c>
      <c r="I1718" s="4">
        <v>250</v>
      </c>
      <c r="J1718" s="4">
        <v>34.729999999999997</v>
      </c>
      <c r="K1718" s="4">
        <v>134.21</v>
      </c>
      <c r="L1718" s="4">
        <v>100.39</v>
      </c>
      <c r="M1718" s="4">
        <v>169.58</v>
      </c>
      <c r="N1718" s="24">
        <f>IF(AND(B1718="60",C1718="32"),(J1718/'FD Date'!$B$4*'FD Date'!$B$6+K1718),(J1718/Date!$B$4*Date!$B$6+K1718))</f>
        <v>307.86</v>
      </c>
      <c r="O1718" s="24">
        <f t="shared" si="155"/>
        <v>69.459999999999994</v>
      </c>
      <c r="P1718" s="24">
        <f>K1718/Date!$B$2*Date!$B$3+K1718</f>
        <v>201.315</v>
      </c>
      <c r="Q1718" s="24">
        <f>J1718*Date!$B$3+K1718</f>
        <v>273.13</v>
      </c>
      <c r="R1718" s="24">
        <f t="shared" si="156"/>
        <v>226.70915230600662</v>
      </c>
      <c r="S1718" s="24">
        <f>J1718/2*Date!$B$7+K1718</f>
        <v>273.13</v>
      </c>
      <c r="T1718" s="24">
        <f t="shared" si="157"/>
        <v>250</v>
      </c>
      <c r="U1718" s="24">
        <f t="shared" si="158"/>
        <v>134.21</v>
      </c>
      <c r="V1718" s="4">
        <v>0</v>
      </c>
      <c r="W1718" s="4"/>
      <c r="X1718" s="28" t="str">
        <f t="shared" si="159"/>
        <v>CHOOSE FORMULA</v>
      </c>
      <c r="Y1718" s="4"/>
      <c r="Z1718" s="4">
        <v>142</v>
      </c>
    </row>
    <row r="1719" spans="1:26">
      <c r="A1719" s="1" t="s">
        <v>644</v>
      </c>
      <c r="B1719" s="1" t="s">
        <v>566</v>
      </c>
      <c r="C1719" s="1" t="s">
        <v>241</v>
      </c>
      <c r="D1719" s="1" t="s">
        <v>444</v>
      </c>
      <c r="E1719" s="1" t="s">
        <v>8</v>
      </c>
      <c r="F1719" s="1" t="s">
        <v>445</v>
      </c>
      <c r="G1719" s="4">
        <v>0</v>
      </c>
      <c r="H1719" s="4">
        <v>0</v>
      </c>
      <c r="I1719" s="4">
        <v>0</v>
      </c>
      <c r="J1719" s="4">
        <v>0</v>
      </c>
      <c r="K1719" s="4">
        <v>0</v>
      </c>
      <c r="L1719" s="4">
        <v>0</v>
      </c>
      <c r="M1719" s="4">
        <v>32127.5</v>
      </c>
      <c r="N1719" s="24">
        <f>IF(AND(B1719="60",C1719="32"),(J1719/'FD Date'!$B$4*'FD Date'!$B$6+K1719),(J1719/Date!$B$4*Date!$B$6+K1719))</f>
        <v>0</v>
      </c>
      <c r="O1719" s="24">
        <f t="shared" si="155"/>
        <v>0</v>
      </c>
      <c r="P1719" s="24">
        <f>K1719/Date!$B$2*Date!$B$3+K1719</f>
        <v>0</v>
      </c>
      <c r="Q1719" s="24">
        <f>J1719*Date!$B$3+K1719</f>
        <v>0</v>
      </c>
      <c r="R1719" s="24">
        <f t="shared" si="156"/>
        <v>0</v>
      </c>
      <c r="S1719" s="24">
        <f>J1719/2*Date!$B$7+K1719</f>
        <v>0</v>
      </c>
      <c r="T1719" s="24">
        <f t="shared" si="157"/>
        <v>0</v>
      </c>
      <c r="U1719" s="24">
        <f t="shared" si="158"/>
        <v>0</v>
      </c>
      <c r="V1719" s="4">
        <v>0</v>
      </c>
      <c r="W1719" s="4"/>
      <c r="X1719" s="28" t="str">
        <f t="shared" si="159"/>
        <v>CHOOSE FORMULA</v>
      </c>
      <c r="Y1719" s="4"/>
      <c r="Z1719" s="4">
        <v>0</v>
      </c>
    </row>
    <row r="1720" spans="1:26">
      <c r="A1720" s="1" t="s">
        <v>644</v>
      </c>
      <c r="B1720" s="1" t="s">
        <v>566</v>
      </c>
      <c r="C1720" s="1" t="s">
        <v>241</v>
      </c>
      <c r="D1720" s="1" t="s">
        <v>497</v>
      </c>
      <c r="E1720" s="1" t="s">
        <v>8</v>
      </c>
      <c r="F1720" s="1" t="s">
        <v>498</v>
      </c>
      <c r="G1720" s="4">
        <v>0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  <c r="N1720" s="24">
        <f>IF(AND(B1720="60",C1720="32"),(J1720/'FD Date'!$B$4*'FD Date'!$B$6+K1720),(J1720/Date!$B$4*Date!$B$6+K1720))</f>
        <v>0</v>
      </c>
      <c r="O1720" s="24">
        <f t="shared" si="155"/>
        <v>0</v>
      </c>
      <c r="P1720" s="24">
        <f>K1720/Date!$B$2*Date!$B$3+K1720</f>
        <v>0</v>
      </c>
      <c r="Q1720" s="24">
        <f>J1720*Date!$B$3+K1720</f>
        <v>0</v>
      </c>
      <c r="R1720" s="24">
        <f t="shared" si="156"/>
        <v>0</v>
      </c>
      <c r="S1720" s="24">
        <f>J1720/2*Date!$B$7+K1720</f>
        <v>0</v>
      </c>
      <c r="T1720" s="24">
        <f t="shared" si="157"/>
        <v>0</v>
      </c>
      <c r="U1720" s="24">
        <f t="shared" si="158"/>
        <v>0</v>
      </c>
      <c r="V1720" s="4">
        <v>0</v>
      </c>
      <c r="W1720" s="4"/>
      <c r="X1720" s="28" t="str">
        <f t="shared" si="159"/>
        <v>CHOOSE FORMULA</v>
      </c>
      <c r="Y1720" s="4"/>
      <c r="Z1720" s="4">
        <v>0</v>
      </c>
    </row>
    <row r="1721" spans="1:26">
      <c r="A1721" s="1" t="s">
        <v>645</v>
      </c>
      <c r="B1721" s="1" t="s">
        <v>7</v>
      </c>
      <c r="C1721" s="1" t="s">
        <v>8</v>
      </c>
      <c r="D1721" s="1" t="s">
        <v>44</v>
      </c>
      <c r="E1721" s="1" t="s">
        <v>8</v>
      </c>
      <c r="F1721" s="1" t="s">
        <v>45</v>
      </c>
      <c r="G1721" s="4">
        <v>0</v>
      </c>
      <c r="H1721" s="4">
        <v>0</v>
      </c>
      <c r="I1721" s="4">
        <v>0</v>
      </c>
      <c r="J1721" s="4">
        <v>0</v>
      </c>
      <c r="K1721" s="4">
        <v>0</v>
      </c>
      <c r="L1721" s="4">
        <v>26555.57</v>
      </c>
      <c r="M1721" s="4">
        <v>0</v>
      </c>
      <c r="N1721" s="24">
        <f>IF(AND(B1721="60",C1721="32"),(J1721/'FD Date'!$B$4*'FD Date'!$B$6+K1721),(J1721/Date!$B$4*Date!$B$6+K1721))</f>
        <v>0</v>
      </c>
      <c r="O1721" s="24">
        <f t="shared" si="155"/>
        <v>0</v>
      </c>
      <c r="P1721" s="24">
        <f>K1721/Date!$B$2*Date!$B$3+K1721</f>
        <v>0</v>
      </c>
      <c r="Q1721" s="24">
        <f>J1721*Date!$B$3+K1721</f>
        <v>0</v>
      </c>
      <c r="R1721" s="24">
        <f t="shared" si="156"/>
        <v>0</v>
      </c>
      <c r="S1721" s="24">
        <f>J1721/2*Date!$B$7+K1721</f>
        <v>0</v>
      </c>
      <c r="T1721" s="24">
        <f t="shared" si="157"/>
        <v>0</v>
      </c>
      <c r="U1721" s="24">
        <f t="shared" si="158"/>
        <v>0</v>
      </c>
      <c r="V1721" s="4">
        <v>0</v>
      </c>
      <c r="W1721" s="4"/>
      <c r="X1721" s="28" t="str">
        <f t="shared" si="159"/>
        <v>CHOOSE FORMULA</v>
      </c>
      <c r="Y1721" s="4"/>
      <c r="Z1721" s="4">
        <v>0</v>
      </c>
    </row>
    <row r="1722" spans="1:26">
      <c r="A1722" s="1" t="s">
        <v>645</v>
      </c>
      <c r="B1722" s="1" t="s">
        <v>7</v>
      </c>
      <c r="C1722" s="1" t="s">
        <v>8</v>
      </c>
      <c r="D1722" s="1" t="s">
        <v>44</v>
      </c>
      <c r="E1722" s="1" t="s">
        <v>6</v>
      </c>
      <c r="F1722" s="1" t="s">
        <v>617</v>
      </c>
      <c r="G1722" s="4">
        <v>45000</v>
      </c>
      <c r="H1722" s="4">
        <v>0</v>
      </c>
      <c r="I1722" s="4">
        <v>45000</v>
      </c>
      <c r="J1722" s="4">
        <v>3750</v>
      </c>
      <c r="K1722" s="4">
        <v>30000</v>
      </c>
      <c r="L1722" s="4">
        <v>30000</v>
      </c>
      <c r="M1722" s="4">
        <v>45000</v>
      </c>
      <c r="N1722" s="24">
        <f>IF(AND(B1722="60",C1722="32"),(J1722/'FD Date'!$B$4*'FD Date'!$B$6+K1722),(J1722/Date!$B$4*Date!$B$6+K1722))</f>
        <v>48750</v>
      </c>
      <c r="O1722" s="24">
        <f t="shared" si="155"/>
        <v>7500</v>
      </c>
      <c r="P1722" s="24">
        <f>K1722/Date!$B$2*Date!$B$3+K1722</f>
        <v>45000</v>
      </c>
      <c r="Q1722" s="24">
        <f>J1722*Date!$B$3+K1722</f>
        <v>45000</v>
      </c>
      <c r="R1722" s="24">
        <f t="shared" si="156"/>
        <v>45000</v>
      </c>
      <c r="S1722" s="24">
        <f>J1722/2*Date!$B$7+K1722</f>
        <v>45000</v>
      </c>
      <c r="T1722" s="24">
        <f t="shared" si="157"/>
        <v>45000</v>
      </c>
      <c r="U1722" s="24">
        <f t="shared" si="158"/>
        <v>30000</v>
      </c>
      <c r="V1722" s="4">
        <v>0</v>
      </c>
      <c r="W1722" s="4"/>
      <c r="X1722" s="28" t="str">
        <f t="shared" si="159"/>
        <v>CHOOSE FORMULA</v>
      </c>
      <c r="Y1722" s="4"/>
      <c r="Z1722" s="4">
        <v>45000</v>
      </c>
    </row>
    <row r="1723" spans="1:26">
      <c r="A1723" s="1" t="s">
        <v>645</v>
      </c>
      <c r="B1723" s="1" t="s">
        <v>7</v>
      </c>
      <c r="C1723" s="1" t="s">
        <v>8</v>
      </c>
      <c r="D1723" s="1" t="s">
        <v>177</v>
      </c>
      <c r="E1723" s="1" t="s">
        <v>8</v>
      </c>
      <c r="F1723" s="1" t="s">
        <v>178</v>
      </c>
      <c r="G1723" s="4">
        <v>750</v>
      </c>
      <c r="H1723" s="4">
        <v>0</v>
      </c>
      <c r="I1723" s="4">
        <v>750</v>
      </c>
      <c r="J1723" s="4">
        <v>115.93</v>
      </c>
      <c r="K1723" s="4">
        <v>510.06</v>
      </c>
      <c r="L1723" s="4">
        <v>333.54</v>
      </c>
      <c r="M1723" s="4">
        <v>498.33</v>
      </c>
      <c r="N1723" s="24">
        <f>IF(AND(B1723="60",C1723="32"),(J1723/'FD Date'!$B$4*'FD Date'!$B$6+K1723),(J1723/Date!$B$4*Date!$B$6+K1723))</f>
        <v>1089.71</v>
      </c>
      <c r="O1723" s="24">
        <f t="shared" si="155"/>
        <v>231.86</v>
      </c>
      <c r="P1723" s="24">
        <f>K1723/Date!$B$2*Date!$B$3+K1723</f>
        <v>765.09</v>
      </c>
      <c r="Q1723" s="24">
        <f>J1723*Date!$B$3+K1723</f>
        <v>973.78</v>
      </c>
      <c r="R1723" s="24">
        <f t="shared" si="156"/>
        <v>762.06212088505129</v>
      </c>
      <c r="S1723" s="24">
        <f>J1723/2*Date!$B$7+K1723</f>
        <v>973.78</v>
      </c>
      <c r="T1723" s="24">
        <f t="shared" si="157"/>
        <v>750</v>
      </c>
      <c r="U1723" s="24">
        <f t="shared" si="158"/>
        <v>510.06</v>
      </c>
      <c r="V1723" s="4">
        <v>0</v>
      </c>
      <c r="W1723" s="4"/>
      <c r="X1723" s="28" t="str">
        <f t="shared" si="159"/>
        <v>CHOOSE FORMULA</v>
      </c>
      <c r="Y1723" s="4"/>
      <c r="Z1723" s="4">
        <v>579</v>
      </c>
    </row>
    <row r="1724" spans="1:26">
      <c r="A1724" s="1" t="s">
        <v>645</v>
      </c>
      <c r="B1724" s="1" t="s">
        <v>7</v>
      </c>
      <c r="C1724" s="1" t="s">
        <v>8</v>
      </c>
      <c r="D1724" s="1" t="s">
        <v>97</v>
      </c>
      <c r="E1724" s="1" t="s">
        <v>8</v>
      </c>
      <c r="F1724" s="1" t="s">
        <v>184</v>
      </c>
      <c r="G1724" s="4">
        <v>0</v>
      </c>
      <c r="H1724" s="4">
        <v>0</v>
      </c>
      <c r="I1724" s="4">
        <v>0</v>
      </c>
      <c r="J1724" s="4">
        <v>0</v>
      </c>
      <c r="K1724" s="4">
        <v>0</v>
      </c>
      <c r="L1724" s="4">
        <v>0</v>
      </c>
      <c r="M1724" s="4">
        <v>0</v>
      </c>
      <c r="N1724" s="24">
        <f>IF(AND(B1724="60",C1724="32"),(J1724/'FD Date'!$B$4*'FD Date'!$B$6+K1724),(J1724/Date!$B$4*Date!$B$6+K1724))</f>
        <v>0</v>
      </c>
      <c r="O1724" s="24">
        <f t="shared" si="155"/>
        <v>0</v>
      </c>
      <c r="P1724" s="24">
        <f>K1724/Date!$B$2*Date!$B$3+K1724</f>
        <v>0</v>
      </c>
      <c r="Q1724" s="24">
        <f>J1724*Date!$B$3+K1724</f>
        <v>0</v>
      </c>
      <c r="R1724" s="24">
        <f t="shared" si="156"/>
        <v>0</v>
      </c>
      <c r="S1724" s="24">
        <f>J1724/2*Date!$B$7+K1724</f>
        <v>0</v>
      </c>
      <c r="T1724" s="24">
        <f t="shared" si="157"/>
        <v>0</v>
      </c>
      <c r="U1724" s="24">
        <f t="shared" si="158"/>
        <v>0</v>
      </c>
      <c r="V1724" s="4">
        <v>0</v>
      </c>
      <c r="W1724" s="4"/>
      <c r="X1724" s="28" t="str">
        <f t="shared" si="159"/>
        <v>CHOOSE FORMULA</v>
      </c>
      <c r="Y1724" s="4"/>
      <c r="Z1724" s="4">
        <v>0</v>
      </c>
    </row>
    <row r="1725" spans="1:26">
      <c r="A1725" s="1" t="s">
        <v>645</v>
      </c>
      <c r="B1725" s="1" t="s">
        <v>7</v>
      </c>
      <c r="C1725" s="1" t="s">
        <v>8</v>
      </c>
      <c r="D1725" s="1" t="s">
        <v>205</v>
      </c>
      <c r="E1725" s="1" t="s">
        <v>8</v>
      </c>
      <c r="F1725" s="1" t="s">
        <v>206</v>
      </c>
      <c r="G1725" s="4">
        <v>0</v>
      </c>
      <c r="H1725" s="4">
        <v>0</v>
      </c>
      <c r="I1725" s="4">
        <v>0</v>
      </c>
      <c r="J1725" s="4">
        <v>0</v>
      </c>
      <c r="K1725" s="4">
        <v>0</v>
      </c>
      <c r="L1725" s="4">
        <v>0</v>
      </c>
      <c r="M1725" s="4">
        <v>82260.649999999994</v>
      </c>
      <c r="N1725" s="24">
        <f>IF(AND(B1725="60",C1725="32"),(J1725/'FD Date'!$B$4*'FD Date'!$B$6+K1725),(J1725/Date!$B$4*Date!$B$6+K1725))</f>
        <v>0</v>
      </c>
      <c r="O1725" s="24">
        <f t="shared" si="155"/>
        <v>0</v>
      </c>
      <c r="P1725" s="24">
        <f>K1725/Date!$B$2*Date!$B$3+K1725</f>
        <v>0</v>
      </c>
      <c r="Q1725" s="24">
        <f>J1725*Date!$B$3+K1725</f>
        <v>0</v>
      </c>
      <c r="R1725" s="24">
        <f t="shared" si="156"/>
        <v>0</v>
      </c>
      <c r="S1725" s="24">
        <f>J1725/2*Date!$B$7+K1725</f>
        <v>0</v>
      </c>
      <c r="T1725" s="24">
        <f t="shared" si="157"/>
        <v>0</v>
      </c>
      <c r="U1725" s="24">
        <f t="shared" si="158"/>
        <v>0</v>
      </c>
      <c r="V1725" s="4">
        <v>0</v>
      </c>
      <c r="W1725" s="4"/>
      <c r="X1725" s="28" t="str">
        <f t="shared" si="159"/>
        <v>CHOOSE FORMULA</v>
      </c>
      <c r="Y1725" s="4"/>
      <c r="Z1725" s="4">
        <v>0</v>
      </c>
    </row>
    <row r="1726" spans="1:26">
      <c r="A1726" s="1" t="s">
        <v>645</v>
      </c>
      <c r="B1726" s="1" t="s">
        <v>456</v>
      </c>
      <c r="C1726" s="1" t="s">
        <v>451</v>
      </c>
      <c r="D1726" s="1" t="s">
        <v>367</v>
      </c>
      <c r="E1726" s="1" t="s">
        <v>8</v>
      </c>
      <c r="F1726" s="1" t="s">
        <v>368</v>
      </c>
      <c r="G1726" s="4">
        <v>0</v>
      </c>
      <c r="H1726" s="4">
        <v>0</v>
      </c>
      <c r="I1726" s="4">
        <v>0</v>
      </c>
      <c r="J1726" s="4">
        <v>0</v>
      </c>
      <c r="K1726" s="4">
        <v>0</v>
      </c>
      <c r="L1726" s="4">
        <v>0</v>
      </c>
      <c r="M1726" s="4">
        <v>0</v>
      </c>
      <c r="N1726" s="24">
        <f>IF(AND(B1726="60",C1726="32"),(J1726/'FD Date'!$B$4*'FD Date'!$B$6+K1726),(J1726/Date!$B$4*Date!$B$6+K1726))</f>
        <v>0</v>
      </c>
      <c r="O1726" s="24">
        <f t="shared" si="155"/>
        <v>0</v>
      </c>
      <c r="P1726" s="24">
        <f>K1726/Date!$B$2*Date!$B$3+K1726</f>
        <v>0</v>
      </c>
      <c r="Q1726" s="24">
        <f>J1726*Date!$B$3+K1726</f>
        <v>0</v>
      </c>
      <c r="R1726" s="24">
        <f t="shared" si="156"/>
        <v>0</v>
      </c>
      <c r="S1726" s="24">
        <f>J1726/2*Date!$B$7+K1726</f>
        <v>0</v>
      </c>
      <c r="T1726" s="24">
        <f t="shared" si="157"/>
        <v>0</v>
      </c>
      <c r="U1726" s="24">
        <f t="shared" si="158"/>
        <v>0</v>
      </c>
      <c r="V1726" s="4">
        <v>0</v>
      </c>
      <c r="W1726" s="4"/>
      <c r="X1726" s="28" t="str">
        <f t="shared" si="159"/>
        <v>CHOOSE FORMULA</v>
      </c>
      <c r="Y1726" s="4"/>
      <c r="Z1726" s="4">
        <v>0</v>
      </c>
    </row>
    <row r="1727" spans="1:26">
      <c r="A1727" s="1" t="s">
        <v>645</v>
      </c>
      <c r="B1727" s="1" t="s">
        <v>456</v>
      </c>
      <c r="C1727" s="1" t="s">
        <v>451</v>
      </c>
      <c r="D1727" s="1" t="s">
        <v>288</v>
      </c>
      <c r="E1727" s="1" t="s">
        <v>8</v>
      </c>
      <c r="F1727" s="1" t="s">
        <v>289</v>
      </c>
      <c r="G1727" s="4">
        <v>0</v>
      </c>
      <c r="H1727" s="4">
        <v>0</v>
      </c>
      <c r="I1727" s="4">
        <v>0</v>
      </c>
      <c r="J1727" s="4">
        <v>0</v>
      </c>
      <c r="K1727" s="4">
        <v>0</v>
      </c>
      <c r="L1727" s="4">
        <v>0</v>
      </c>
      <c r="M1727" s="4">
        <v>0</v>
      </c>
      <c r="N1727" s="24">
        <f>IF(AND(B1727="60",C1727="32"),(J1727/'FD Date'!$B$4*'FD Date'!$B$6+K1727),(J1727/Date!$B$4*Date!$B$6+K1727))</f>
        <v>0</v>
      </c>
      <c r="O1727" s="24">
        <f t="shared" si="155"/>
        <v>0</v>
      </c>
      <c r="P1727" s="24">
        <f>K1727/Date!$B$2*Date!$B$3+K1727</f>
        <v>0</v>
      </c>
      <c r="Q1727" s="24">
        <f>J1727*Date!$B$3+K1727</f>
        <v>0</v>
      </c>
      <c r="R1727" s="24">
        <f t="shared" si="156"/>
        <v>0</v>
      </c>
      <c r="S1727" s="24">
        <f>J1727/2*Date!$B$7+K1727</f>
        <v>0</v>
      </c>
      <c r="T1727" s="24">
        <f t="shared" si="157"/>
        <v>0</v>
      </c>
      <c r="U1727" s="24">
        <f t="shared" si="158"/>
        <v>0</v>
      </c>
      <c r="V1727" s="4">
        <v>0</v>
      </c>
      <c r="W1727" s="4"/>
      <c r="X1727" s="28" t="str">
        <f t="shared" si="159"/>
        <v>CHOOSE FORMULA</v>
      </c>
      <c r="Y1727" s="4"/>
      <c r="Z1727" s="4">
        <v>0</v>
      </c>
    </row>
    <row r="1728" spans="1:26">
      <c r="A1728" s="1" t="s">
        <v>645</v>
      </c>
      <c r="B1728" s="1" t="s">
        <v>456</v>
      </c>
      <c r="C1728" s="1" t="s">
        <v>451</v>
      </c>
      <c r="D1728" s="1" t="s">
        <v>444</v>
      </c>
      <c r="E1728" s="1" t="s">
        <v>8</v>
      </c>
      <c r="F1728" s="1" t="s">
        <v>445</v>
      </c>
      <c r="G1728" s="4">
        <v>30000</v>
      </c>
      <c r="H1728" s="4">
        <v>0</v>
      </c>
      <c r="I1728" s="4">
        <v>30000</v>
      </c>
      <c r="J1728" s="4">
        <v>20089.98</v>
      </c>
      <c r="K1728" s="4">
        <v>20089.98</v>
      </c>
      <c r="L1728" s="4">
        <v>57185.29</v>
      </c>
      <c r="M1728" s="4">
        <v>148589.45000000001</v>
      </c>
      <c r="N1728" s="24">
        <f>IF(AND(B1728="60",C1728="32"),(J1728/'FD Date'!$B$4*'FD Date'!$B$6+K1728),(J1728/Date!$B$4*Date!$B$6+K1728))</f>
        <v>120539.87999999999</v>
      </c>
      <c r="O1728" s="24">
        <f t="shared" si="155"/>
        <v>40179.96</v>
      </c>
      <c r="P1728" s="24">
        <f>K1728/Date!$B$2*Date!$B$3+K1728</f>
        <v>30134.97</v>
      </c>
      <c r="Q1728" s="24">
        <f>J1728*Date!$B$3+K1728</f>
        <v>100449.9</v>
      </c>
      <c r="R1728" s="24">
        <f t="shared" si="156"/>
        <v>52201.520333480868</v>
      </c>
      <c r="S1728" s="24">
        <f>J1728/2*Date!$B$7+K1728</f>
        <v>100449.9</v>
      </c>
      <c r="T1728" s="24">
        <f t="shared" si="157"/>
        <v>30000</v>
      </c>
      <c r="U1728" s="24">
        <f t="shared" si="158"/>
        <v>20089.98</v>
      </c>
      <c r="V1728" s="4">
        <v>0</v>
      </c>
      <c r="W1728" s="4"/>
      <c r="X1728" s="28" t="str">
        <f t="shared" si="159"/>
        <v>CHOOSE FORMULA</v>
      </c>
      <c r="Y1728" s="4"/>
      <c r="Z1728" s="4">
        <v>30000</v>
      </c>
    </row>
    <row r="1729" spans="1:26">
      <c r="A1729" s="1" t="s">
        <v>645</v>
      </c>
      <c r="B1729" s="1" t="s">
        <v>456</v>
      </c>
      <c r="C1729" s="1" t="s">
        <v>451</v>
      </c>
      <c r="D1729" s="1" t="s">
        <v>420</v>
      </c>
      <c r="E1729" s="1" t="s">
        <v>8</v>
      </c>
      <c r="F1729" s="1" t="s">
        <v>421</v>
      </c>
      <c r="G1729" s="4">
        <v>0</v>
      </c>
      <c r="H1729" s="4">
        <v>0</v>
      </c>
      <c r="I1729" s="4">
        <v>0</v>
      </c>
      <c r="J1729" s="4">
        <v>0</v>
      </c>
      <c r="K1729" s="4">
        <v>0</v>
      </c>
      <c r="L1729" s="4">
        <v>47275.66</v>
      </c>
      <c r="M1729" s="4">
        <v>0</v>
      </c>
      <c r="N1729" s="24">
        <f>IF(AND(B1729="60",C1729="32"),(J1729/'FD Date'!$B$4*'FD Date'!$B$6+K1729),(J1729/Date!$B$4*Date!$B$6+K1729))</f>
        <v>0</v>
      </c>
      <c r="O1729" s="24">
        <f t="shared" si="155"/>
        <v>0</v>
      </c>
      <c r="P1729" s="24">
        <f>K1729/Date!$B$2*Date!$B$3+K1729</f>
        <v>0</v>
      </c>
      <c r="Q1729" s="24">
        <f>J1729*Date!$B$3+K1729</f>
        <v>0</v>
      </c>
      <c r="R1729" s="24">
        <f t="shared" si="156"/>
        <v>0</v>
      </c>
      <c r="S1729" s="24">
        <f>J1729/2*Date!$B$7+K1729</f>
        <v>0</v>
      </c>
      <c r="T1729" s="24">
        <f t="shared" si="157"/>
        <v>0</v>
      </c>
      <c r="U1729" s="24">
        <f t="shared" si="158"/>
        <v>0</v>
      </c>
      <c r="V1729" s="4">
        <v>0</v>
      </c>
      <c r="W1729" s="4"/>
      <c r="X1729" s="28" t="str">
        <f t="shared" si="159"/>
        <v>CHOOSE FORMULA</v>
      </c>
      <c r="Y1729" s="4"/>
      <c r="Z1729" s="4">
        <v>0</v>
      </c>
    </row>
    <row r="1730" spans="1:26">
      <c r="A1730" s="1" t="s">
        <v>645</v>
      </c>
      <c r="B1730" s="1" t="s">
        <v>456</v>
      </c>
      <c r="C1730" s="1" t="s">
        <v>451</v>
      </c>
      <c r="D1730" s="1" t="s">
        <v>448</v>
      </c>
      <c r="E1730" s="1" t="s">
        <v>8</v>
      </c>
      <c r="F1730" s="1" t="s">
        <v>449</v>
      </c>
      <c r="G1730" s="4">
        <v>0</v>
      </c>
      <c r="H1730" s="4">
        <v>0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  <c r="N1730" s="24">
        <f>IF(AND(B1730="60",C1730="32"),(J1730/'FD Date'!$B$4*'FD Date'!$B$6+K1730),(J1730/Date!$B$4*Date!$B$6+K1730))</f>
        <v>0</v>
      </c>
      <c r="O1730" s="24">
        <f t="shared" si="155"/>
        <v>0</v>
      </c>
      <c r="P1730" s="24">
        <f>K1730/Date!$B$2*Date!$B$3+K1730</f>
        <v>0</v>
      </c>
      <c r="Q1730" s="24">
        <f>J1730*Date!$B$3+K1730</f>
        <v>0</v>
      </c>
      <c r="R1730" s="24">
        <f t="shared" si="156"/>
        <v>0</v>
      </c>
      <c r="S1730" s="24">
        <f>J1730/2*Date!$B$7+K1730</f>
        <v>0</v>
      </c>
      <c r="T1730" s="24">
        <f t="shared" si="157"/>
        <v>0</v>
      </c>
      <c r="U1730" s="24">
        <f t="shared" si="158"/>
        <v>0</v>
      </c>
      <c r="V1730" s="4">
        <v>0</v>
      </c>
      <c r="W1730" s="4"/>
      <c r="X1730" s="28" t="str">
        <f t="shared" si="159"/>
        <v>CHOOSE FORMULA</v>
      </c>
      <c r="Y1730" s="4"/>
      <c r="Z1730" s="4">
        <v>0</v>
      </c>
    </row>
    <row r="1731" spans="1:26">
      <c r="A1731" s="1" t="s">
        <v>645</v>
      </c>
      <c r="B1731" s="1" t="s">
        <v>456</v>
      </c>
      <c r="C1731" s="1" t="s">
        <v>451</v>
      </c>
      <c r="D1731" s="1" t="s">
        <v>497</v>
      </c>
      <c r="E1731" s="1" t="s">
        <v>8</v>
      </c>
      <c r="F1731" s="1" t="s">
        <v>498</v>
      </c>
      <c r="G1731" s="4">
        <v>0</v>
      </c>
      <c r="H1731" s="4">
        <v>0</v>
      </c>
      <c r="I1731" s="4">
        <v>0</v>
      </c>
      <c r="J1731" s="4">
        <v>0</v>
      </c>
      <c r="K1731" s="4">
        <v>0</v>
      </c>
      <c r="L1731" s="4">
        <v>0</v>
      </c>
      <c r="M1731" s="4">
        <v>0</v>
      </c>
      <c r="N1731" s="24">
        <f>IF(AND(B1731="60",C1731="32"),(J1731/'FD Date'!$B$4*'FD Date'!$B$6+K1731),(J1731/Date!$B$4*Date!$B$6+K1731))</f>
        <v>0</v>
      </c>
      <c r="O1731" s="24">
        <f t="shared" si="155"/>
        <v>0</v>
      </c>
      <c r="P1731" s="24">
        <f>K1731/Date!$B$2*Date!$B$3+K1731</f>
        <v>0</v>
      </c>
      <c r="Q1731" s="24">
        <f>J1731*Date!$B$3+K1731</f>
        <v>0</v>
      </c>
      <c r="R1731" s="24">
        <f t="shared" si="156"/>
        <v>0</v>
      </c>
      <c r="S1731" s="24">
        <f>J1731/2*Date!$B$7+K1731</f>
        <v>0</v>
      </c>
      <c r="T1731" s="24">
        <f t="shared" si="157"/>
        <v>0</v>
      </c>
      <c r="U1731" s="24">
        <f t="shared" si="158"/>
        <v>0</v>
      </c>
      <c r="V1731" s="4">
        <v>0</v>
      </c>
      <c r="W1731" s="4"/>
      <c r="X1731" s="28" t="str">
        <f t="shared" si="159"/>
        <v>CHOOSE FORMULA</v>
      </c>
      <c r="Y1731" s="4"/>
      <c r="Z1731" s="4">
        <v>0</v>
      </c>
    </row>
    <row r="1732" spans="1:26">
      <c r="A1732" s="1" t="s">
        <v>645</v>
      </c>
      <c r="B1732" s="1" t="s">
        <v>456</v>
      </c>
      <c r="C1732" s="1" t="s">
        <v>451</v>
      </c>
      <c r="D1732" s="1" t="s">
        <v>422</v>
      </c>
      <c r="E1732" s="1" t="s">
        <v>8</v>
      </c>
      <c r="F1732" s="1" t="s">
        <v>423</v>
      </c>
      <c r="G1732" s="4">
        <v>0</v>
      </c>
      <c r="H1732" s="4">
        <v>0</v>
      </c>
      <c r="I1732" s="4">
        <v>0</v>
      </c>
      <c r="J1732" s="4">
        <v>0</v>
      </c>
      <c r="K1732" s="4">
        <v>0</v>
      </c>
      <c r="L1732" s="4">
        <v>0</v>
      </c>
      <c r="M1732" s="4">
        <v>0</v>
      </c>
      <c r="N1732" s="24">
        <f>IF(AND(B1732="60",C1732="32"),(J1732/'FD Date'!$B$4*'FD Date'!$B$6+K1732),(J1732/Date!$B$4*Date!$B$6+K1732))</f>
        <v>0</v>
      </c>
      <c r="O1732" s="24">
        <f t="shared" si="155"/>
        <v>0</v>
      </c>
      <c r="P1732" s="24">
        <f>K1732/Date!$B$2*Date!$B$3+K1732</f>
        <v>0</v>
      </c>
      <c r="Q1732" s="24">
        <f>J1732*Date!$B$3+K1732</f>
        <v>0</v>
      </c>
      <c r="R1732" s="24">
        <f t="shared" si="156"/>
        <v>0</v>
      </c>
      <c r="S1732" s="24">
        <f>J1732/2*Date!$B$7+K1732</f>
        <v>0</v>
      </c>
      <c r="T1732" s="24">
        <f t="shared" si="157"/>
        <v>0</v>
      </c>
      <c r="U1732" s="24">
        <f t="shared" si="158"/>
        <v>0</v>
      </c>
      <c r="V1732" s="4">
        <v>0</v>
      </c>
      <c r="W1732" s="4"/>
      <c r="X1732" s="28" t="str">
        <f t="shared" si="159"/>
        <v>CHOOSE FORMULA</v>
      </c>
      <c r="Y1732" s="4"/>
      <c r="Z1732" s="4">
        <v>0</v>
      </c>
    </row>
    <row r="1733" spans="1:26">
      <c r="A1733" s="1" t="s">
        <v>645</v>
      </c>
      <c r="B1733" s="1" t="s">
        <v>456</v>
      </c>
      <c r="C1733" s="1" t="s">
        <v>451</v>
      </c>
      <c r="D1733" s="1" t="s">
        <v>473</v>
      </c>
      <c r="E1733" s="1" t="s">
        <v>8</v>
      </c>
      <c r="F1733" s="1" t="s">
        <v>474</v>
      </c>
      <c r="G1733" s="4">
        <v>0</v>
      </c>
      <c r="H1733" s="4">
        <v>0</v>
      </c>
      <c r="I1733" s="4">
        <v>0</v>
      </c>
      <c r="J1733" s="4">
        <v>0</v>
      </c>
      <c r="K1733" s="4">
        <v>0</v>
      </c>
      <c r="L1733" s="4">
        <v>0</v>
      </c>
      <c r="M1733" s="4">
        <v>0</v>
      </c>
      <c r="N1733" s="24">
        <f>IF(AND(B1733="60",C1733="32"),(J1733/'FD Date'!$B$4*'FD Date'!$B$6+K1733),(J1733/Date!$B$4*Date!$B$6+K1733))</f>
        <v>0</v>
      </c>
      <c r="O1733" s="24">
        <f t="shared" si="155"/>
        <v>0</v>
      </c>
      <c r="P1733" s="24">
        <f>K1733/Date!$B$2*Date!$B$3+K1733</f>
        <v>0</v>
      </c>
      <c r="Q1733" s="24">
        <f>J1733*Date!$B$3+K1733</f>
        <v>0</v>
      </c>
      <c r="R1733" s="24">
        <f t="shared" si="156"/>
        <v>0</v>
      </c>
      <c r="S1733" s="24">
        <f>J1733/2*Date!$B$7+K1733</f>
        <v>0</v>
      </c>
      <c r="T1733" s="24">
        <f t="shared" si="157"/>
        <v>0</v>
      </c>
      <c r="U1733" s="24">
        <f t="shared" si="158"/>
        <v>0</v>
      </c>
      <c r="V1733" s="4">
        <v>0</v>
      </c>
      <c r="W1733" s="4"/>
      <c r="X1733" s="28" t="str">
        <f t="shared" si="159"/>
        <v>CHOOSE FORMULA</v>
      </c>
      <c r="Y1733" s="4"/>
      <c r="Z1733" s="4">
        <v>0</v>
      </c>
    </row>
    <row r="1734" spans="1:26">
      <c r="A1734" s="1" t="s">
        <v>646</v>
      </c>
      <c r="B1734" s="1" t="s">
        <v>7</v>
      </c>
      <c r="C1734" s="1" t="s">
        <v>8</v>
      </c>
      <c r="D1734" s="1" t="s">
        <v>9</v>
      </c>
      <c r="E1734" s="1" t="s">
        <v>8</v>
      </c>
      <c r="F1734" s="1" t="s">
        <v>10</v>
      </c>
      <c r="G1734" s="4">
        <v>0</v>
      </c>
      <c r="H1734" s="4">
        <v>0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  <c r="N1734" s="24">
        <f>IF(AND(B1734="60",C1734="32"),(J1734/'FD Date'!$B$4*'FD Date'!$B$6+K1734),(J1734/Date!$B$4*Date!$B$6+K1734))</f>
        <v>0</v>
      </c>
      <c r="O1734" s="24">
        <f t="shared" ref="O1734:O1746" si="160">J1734*2</f>
        <v>0</v>
      </c>
      <c r="P1734" s="24">
        <f>K1734/Date!$B$2*Date!$B$3+K1734</f>
        <v>0</v>
      </c>
      <c r="Q1734" s="24">
        <f>J1734*Date!$B$3+K1734</f>
        <v>0</v>
      </c>
      <c r="R1734" s="24">
        <f t="shared" ref="R1734:R1746" si="161">IF(OR(L1734=0,M1734=0),0,K1734/(L1734/M1734))</f>
        <v>0</v>
      </c>
      <c r="S1734" s="24">
        <f>J1734/2*Date!$B$7+K1734</f>
        <v>0</v>
      </c>
      <c r="T1734" s="24">
        <f t="shared" ref="T1734:T1746" si="162">I1734</f>
        <v>0</v>
      </c>
      <c r="U1734" s="24">
        <f t="shared" ref="U1734:U1746" si="163">K1734</f>
        <v>0</v>
      </c>
      <c r="V1734" s="4">
        <v>0</v>
      </c>
      <c r="W1734" s="4"/>
      <c r="X1734" s="28" t="str">
        <f t="shared" ref="X1734:X1746" si="164">IF($W1734=1,($N1734+$V1734),IF($W1734=2,($O1734+$V1734), IF($W1734=3,($P1734+$V1734), IF($W1734=4,($Q1734+$V1734), IF($W1734=5,($R1734+$V1734), IF($W1734=6,($S1734+$V1734), IF($W1734=7,($T1734+$V1734), IF($W1734=8,($U1734+$V1734),"CHOOSE FORMULA"))))))))</f>
        <v>CHOOSE FORMULA</v>
      </c>
      <c r="Y1734" s="4"/>
      <c r="Z1734" s="4">
        <v>0</v>
      </c>
    </row>
    <row r="1735" spans="1:26">
      <c r="A1735" s="1" t="s">
        <v>646</v>
      </c>
      <c r="B1735" s="1" t="s">
        <v>7</v>
      </c>
      <c r="C1735" s="1" t="s">
        <v>8</v>
      </c>
      <c r="D1735" s="1" t="s">
        <v>44</v>
      </c>
      <c r="E1735" s="1" t="s">
        <v>8</v>
      </c>
      <c r="F1735" s="1" t="s">
        <v>45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  <c r="N1735" s="24">
        <f>IF(AND(B1735="60",C1735="32"),(J1735/'FD Date'!$B$4*'FD Date'!$B$6+K1735),(J1735/Date!$B$4*Date!$B$6+K1735))</f>
        <v>0</v>
      </c>
      <c r="O1735" s="24">
        <f t="shared" si="160"/>
        <v>0</v>
      </c>
      <c r="P1735" s="24">
        <f>K1735/Date!$B$2*Date!$B$3+K1735</f>
        <v>0</v>
      </c>
      <c r="Q1735" s="24">
        <f>J1735*Date!$B$3+K1735</f>
        <v>0</v>
      </c>
      <c r="R1735" s="24">
        <f t="shared" si="161"/>
        <v>0</v>
      </c>
      <c r="S1735" s="24">
        <f>J1735/2*Date!$B$7+K1735</f>
        <v>0</v>
      </c>
      <c r="T1735" s="24">
        <f t="shared" si="162"/>
        <v>0</v>
      </c>
      <c r="U1735" s="24">
        <f t="shared" si="163"/>
        <v>0</v>
      </c>
      <c r="V1735" s="4">
        <v>0</v>
      </c>
      <c r="W1735" s="4"/>
      <c r="X1735" s="28" t="str">
        <f t="shared" si="164"/>
        <v>CHOOSE FORMULA</v>
      </c>
      <c r="Y1735" s="4"/>
      <c r="Z1735" s="4">
        <v>0</v>
      </c>
    </row>
    <row r="1736" spans="1:26">
      <c r="A1736" s="1" t="s">
        <v>646</v>
      </c>
      <c r="B1736" s="1" t="s">
        <v>7</v>
      </c>
      <c r="C1736" s="1" t="s">
        <v>8</v>
      </c>
      <c r="D1736" s="1" t="s">
        <v>44</v>
      </c>
      <c r="E1736" s="1" t="s">
        <v>6</v>
      </c>
      <c r="F1736" s="1" t="s">
        <v>617</v>
      </c>
      <c r="G1736" s="4">
        <v>689900</v>
      </c>
      <c r="H1736" s="4">
        <v>0</v>
      </c>
      <c r="I1736" s="4">
        <v>689900</v>
      </c>
      <c r="J1736" s="4">
        <v>57490</v>
      </c>
      <c r="K1736" s="4">
        <v>459940</v>
      </c>
      <c r="L1736" s="4">
        <v>481800</v>
      </c>
      <c r="M1736" s="4">
        <v>722600</v>
      </c>
      <c r="N1736" s="24">
        <f>IF(AND(B1736="60",C1736="32"),(J1736/'FD Date'!$B$4*'FD Date'!$B$6+K1736),(J1736/Date!$B$4*Date!$B$6+K1736))</f>
        <v>747390</v>
      </c>
      <c r="O1736" s="24">
        <f t="shared" si="160"/>
        <v>114980</v>
      </c>
      <c r="P1736" s="24">
        <f>K1736/Date!$B$2*Date!$B$3+K1736</f>
        <v>689910</v>
      </c>
      <c r="Q1736" s="24">
        <f>J1736*Date!$B$3+K1736</f>
        <v>689900</v>
      </c>
      <c r="R1736" s="24">
        <f t="shared" si="161"/>
        <v>689814.53715234541</v>
      </c>
      <c r="S1736" s="24">
        <f>J1736/2*Date!$B$7+K1736</f>
        <v>689900</v>
      </c>
      <c r="T1736" s="24">
        <f t="shared" si="162"/>
        <v>689900</v>
      </c>
      <c r="U1736" s="24">
        <f t="shared" si="163"/>
        <v>459940</v>
      </c>
      <c r="V1736" s="4">
        <v>0</v>
      </c>
      <c r="W1736" s="4"/>
      <c r="X1736" s="28" t="str">
        <f t="shared" si="164"/>
        <v>CHOOSE FORMULA</v>
      </c>
      <c r="Y1736" s="4"/>
      <c r="Z1736" s="4">
        <v>689900</v>
      </c>
    </row>
    <row r="1737" spans="1:26">
      <c r="A1737" s="1" t="s">
        <v>646</v>
      </c>
      <c r="B1737" s="1" t="s">
        <v>7</v>
      </c>
      <c r="C1737" s="1" t="s">
        <v>8</v>
      </c>
      <c r="D1737" s="1" t="s">
        <v>44</v>
      </c>
      <c r="E1737" s="1" t="s">
        <v>647</v>
      </c>
      <c r="F1737" s="1" t="s">
        <v>648</v>
      </c>
      <c r="G1737" s="4">
        <v>40960</v>
      </c>
      <c r="H1737" s="4">
        <v>0</v>
      </c>
      <c r="I1737" s="4">
        <v>40960</v>
      </c>
      <c r="J1737" s="4">
        <v>3410</v>
      </c>
      <c r="K1737" s="4">
        <v>27320</v>
      </c>
      <c r="L1737" s="4">
        <v>24160</v>
      </c>
      <c r="M1737" s="4">
        <v>35960</v>
      </c>
      <c r="N1737" s="24">
        <f>IF(AND(B1737="60",C1737="32"),(J1737/'FD Date'!$B$4*'FD Date'!$B$6+K1737),(J1737/Date!$B$4*Date!$B$6+K1737))</f>
        <v>44370</v>
      </c>
      <c r="O1737" s="24">
        <f t="shared" si="160"/>
        <v>6820</v>
      </c>
      <c r="P1737" s="24">
        <f>K1737/Date!$B$2*Date!$B$3+K1737</f>
        <v>40980</v>
      </c>
      <c r="Q1737" s="24">
        <f>J1737*Date!$B$3+K1737</f>
        <v>40960</v>
      </c>
      <c r="R1737" s="24">
        <f t="shared" si="161"/>
        <v>40663.377483443706</v>
      </c>
      <c r="S1737" s="24">
        <f>J1737/2*Date!$B$7+K1737</f>
        <v>40960</v>
      </c>
      <c r="T1737" s="24">
        <f t="shared" si="162"/>
        <v>40960</v>
      </c>
      <c r="U1737" s="24">
        <f t="shared" si="163"/>
        <v>27320</v>
      </c>
      <c r="V1737" s="4">
        <v>0</v>
      </c>
      <c r="W1737" s="4"/>
      <c r="X1737" s="28" t="str">
        <f t="shared" si="164"/>
        <v>CHOOSE FORMULA</v>
      </c>
      <c r="Y1737" s="4"/>
      <c r="Z1737" s="4">
        <v>40960</v>
      </c>
    </row>
    <row r="1738" spans="1:26">
      <c r="A1738" s="1" t="s">
        <v>646</v>
      </c>
      <c r="B1738" s="1" t="s">
        <v>7</v>
      </c>
      <c r="C1738" s="1" t="s">
        <v>8</v>
      </c>
      <c r="D1738" s="1" t="s">
        <v>44</v>
      </c>
      <c r="E1738" s="1" t="s">
        <v>58</v>
      </c>
      <c r="F1738" s="1" t="s">
        <v>59</v>
      </c>
      <c r="G1738" s="4">
        <v>0</v>
      </c>
      <c r="H1738" s="4">
        <v>0</v>
      </c>
      <c r="I1738" s="4">
        <v>0</v>
      </c>
      <c r="J1738" s="4">
        <v>14000</v>
      </c>
      <c r="K1738" s="4">
        <v>112520</v>
      </c>
      <c r="L1738" s="4">
        <v>0</v>
      </c>
      <c r="M1738" s="4">
        <v>0</v>
      </c>
      <c r="N1738" s="24">
        <f>IF(AND(B1738="60",C1738="32"),(J1738/'FD Date'!$B$4*'FD Date'!$B$6+K1738),(J1738/Date!$B$4*Date!$B$6+K1738))</f>
        <v>182520</v>
      </c>
      <c r="O1738" s="24">
        <f t="shared" si="160"/>
        <v>28000</v>
      </c>
      <c r="P1738" s="24">
        <f>K1738/Date!$B$2*Date!$B$3+K1738</f>
        <v>168780</v>
      </c>
      <c r="Q1738" s="24">
        <f>J1738*Date!$B$3+K1738</f>
        <v>168520</v>
      </c>
      <c r="R1738" s="24">
        <f t="shared" si="161"/>
        <v>0</v>
      </c>
      <c r="S1738" s="24">
        <f>J1738/2*Date!$B$7+K1738</f>
        <v>168520</v>
      </c>
      <c r="T1738" s="24">
        <f t="shared" si="162"/>
        <v>0</v>
      </c>
      <c r="U1738" s="24">
        <f t="shared" si="163"/>
        <v>112520</v>
      </c>
      <c r="V1738" s="4">
        <v>0</v>
      </c>
      <c r="W1738" s="4"/>
      <c r="X1738" s="28" t="str">
        <f t="shared" si="164"/>
        <v>CHOOSE FORMULA</v>
      </c>
      <c r="Y1738" s="4"/>
      <c r="Z1738" s="4">
        <v>0</v>
      </c>
    </row>
    <row r="1739" spans="1:26">
      <c r="A1739" s="1" t="s">
        <v>646</v>
      </c>
      <c r="B1739" s="1" t="s">
        <v>7</v>
      </c>
      <c r="C1739" s="1" t="s">
        <v>8</v>
      </c>
      <c r="D1739" s="1" t="s">
        <v>44</v>
      </c>
      <c r="E1739" s="1" t="s">
        <v>60</v>
      </c>
      <c r="F1739" s="1" t="s">
        <v>61</v>
      </c>
      <c r="G1739" s="4">
        <v>179290</v>
      </c>
      <c r="H1739" s="4">
        <v>0</v>
      </c>
      <c r="I1739" s="4">
        <v>179290</v>
      </c>
      <c r="J1739" s="4">
        <v>900</v>
      </c>
      <c r="K1739" s="4">
        <v>7170</v>
      </c>
      <c r="L1739" s="4">
        <v>71990</v>
      </c>
      <c r="M1739" s="4">
        <v>107990</v>
      </c>
      <c r="N1739" s="24">
        <f>IF(AND(B1739="60",C1739="32"),(J1739/'FD Date'!$B$4*'FD Date'!$B$6+K1739),(J1739/Date!$B$4*Date!$B$6+K1739))</f>
        <v>11670</v>
      </c>
      <c r="O1739" s="24">
        <f t="shared" si="160"/>
        <v>1800</v>
      </c>
      <c r="P1739" s="24">
        <f>K1739/Date!$B$2*Date!$B$3+K1739</f>
        <v>10755</v>
      </c>
      <c r="Q1739" s="24">
        <f>J1739*Date!$B$3+K1739</f>
        <v>10770</v>
      </c>
      <c r="R1739" s="24">
        <f t="shared" si="161"/>
        <v>10755.497985831365</v>
      </c>
      <c r="S1739" s="24">
        <f>J1739/2*Date!$B$7+K1739</f>
        <v>10770</v>
      </c>
      <c r="T1739" s="24">
        <f t="shared" si="162"/>
        <v>179290</v>
      </c>
      <c r="U1739" s="24">
        <f t="shared" si="163"/>
        <v>7170</v>
      </c>
      <c r="V1739" s="4">
        <v>0</v>
      </c>
      <c r="W1739" s="4"/>
      <c r="X1739" s="28" t="str">
        <f t="shared" si="164"/>
        <v>CHOOSE FORMULA</v>
      </c>
      <c r="Y1739" s="4"/>
      <c r="Z1739" s="4">
        <v>179290</v>
      </c>
    </row>
    <row r="1740" spans="1:26">
      <c r="A1740" s="1" t="s">
        <v>646</v>
      </c>
      <c r="B1740" s="1" t="s">
        <v>7</v>
      </c>
      <c r="C1740" s="1" t="s">
        <v>8</v>
      </c>
      <c r="D1740" s="1" t="s">
        <v>177</v>
      </c>
      <c r="E1740" s="1" t="s">
        <v>8</v>
      </c>
      <c r="F1740" s="1" t="s">
        <v>178</v>
      </c>
      <c r="G1740" s="4">
        <v>1500</v>
      </c>
      <c r="H1740" s="4">
        <v>0</v>
      </c>
      <c r="I1740" s="4">
        <v>1500</v>
      </c>
      <c r="J1740" s="4">
        <v>116.07</v>
      </c>
      <c r="K1740" s="4">
        <v>680.29</v>
      </c>
      <c r="L1740" s="4">
        <v>781.96</v>
      </c>
      <c r="M1740" s="4">
        <v>1288.49</v>
      </c>
      <c r="N1740" s="24">
        <f>IF(AND(B1740="60",C1740="32"),(J1740/'FD Date'!$B$4*'FD Date'!$B$6+K1740),(J1740/Date!$B$4*Date!$B$6+K1740))</f>
        <v>1260.6399999999999</v>
      </c>
      <c r="O1740" s="24">
        <f t="shared" si="160"/>
        <v>232.14</v>
      </c>
      <c r="P1740" s="24">
        <f>K1740/Date!$B$2*Date!$B$3+K1740</f>
        <v>1020.4349999999999</v>
      </c>
      <c r="Q1740" s="24">
        <f>J1740*Date!$B$3+K1740</f>
        <v>1144.57</v>
      </c>
      <c r="R1740" s="24">
        <f t="shared" si="161"/>
        <v>1120.9612539004552</v>
      </c>
      <c r="S1740" s="24">
        <f>J1740/2*Date!$B$7+K1740</f>
        <v>1144.57</v>
      </c>
      <c r="T1740" s="24">
        <f t="shared" si="162"/>
        <v>1500</v>
      </c>
      <c r="U1740" s="24">
        <f t="shared" si="163"/>
        <v>680.29</v>
      </c>
      <c r="V1740" s="4">
        <v>0</v>
      </c>
      <c r="W1740" s="4"/>
      <c r="X1740" s="28" t="str">
        <f t="shared" si="164"/>
        <v>CHOOSE FORMULA</v>
      </c>
      <c r="Y1740" s="4"/>
      <c r="Z1740" s="4">
        <v>1090</v>
      </c>
    </row>
    <row r="1741" spans="1:26">
      <c r="A1741" s="1" t="s">
        <v>646</v>
      </c>
      <c r="B1741" s="1" t="s">
        <v>7</v>
      </c>
      <c r="C1741" s="1" t="s">
        <v>8</v>
      </c>
      <c r="D1741" s="1" t="s">
        <v>97</v>
      </c>
      <c r="E1741" s="1" t="s">
        <v>8</v>
      </c>
      <c r="F1741" s="1" t="s">
        <v>184</v>
      </c>
      <c r="G1741" s="4">
        <v>0</v>
      </c>
      <c r="H1741" s="4">
        <v>0</v>
      </c>
      <c r="I1741" s="4">
        <v>0</v>
      </c>
      <c r="J1741" s="4">
        <v>0</v>
      </c>
      <c r="K1741" s="4">
        <v>0</v>
      </c>
      <c r="L1741" s="4">
        <v>16672.5</v>
      </c>
      <c r="M1741" s="4">
        <v>112305</v>
      </c>
      <c r="N1741" s="24">
        <f>IF(AND(B1741="60",C1741="32"),(J1741/'FD Date'!$B$4*'FD Date'!$B$6+K1741),(J1741/Date!$B$4*Date!$B$6+K1741))</f>
        <v>0</v>
      </c>
      <c r="O1741" s="24">
        <f t="shared" si="160"/>
        <v>0</v>
      </c>
      <c r="P1741" s="24">
        <f>K1741/Date!$B$2*Date!$B$3+K1741</f>
        <v>0</v>
      </c>
      <c r="Q1741" s="24">
        <f>J1741*Date!$B$3+K1741</f>
        <v>0</v>
      </c>
      <c r="R1741" s="24">
        <f t="shared" si="161"/>
        <v>0</v>
      </c>
      <c r="S1741" s="24">
        <f>J1741/2*Date!$B$7+K1741</f>
        <v>0</v>
      </c>
      <c r="T1741" s="24">
        <f t="shared" si="162"/>
        <v>0</v>
      </c>
      <c r="U1741" s="24">
        <f t="shared" si="163"/>
        <v>0</v>
      </c>
      <c r="V1741" s="4">
        <v>0</v>
      </c>
      <c r="W1741" s="4"/>
      <c r="X1741" s="28" t="str">
        <f t="shared" si="164"/>
        <v>CHOOSE FORMULA</v>
      </c>
      <c r="Y1741" s="4"/>
      <c r="Z1741" s="4">
        <v>0</v>
      </c>
    </row>
    <row r="1742" spans="1:26">
      <c r="A1742" s="1" t="s">
        <v>646</v>
      </c>
      <c r="B1742" s="1" t="s">
        <v>7</v>
      </c>
      <c r="C1742" s="1" t="s">
        <v>8</v>
      </c>
      <c r="D1742" s="1" t="s">
        <v>205</v>
      </c>
      <c r="E1742" s="1" t="s">
        <v>8</v>
      </c>
      <c r="F1742" s="1" t="s">
        <v>206</v>
      </c>
      <c r="G1742" s="4">
        <v>0</v>
      </c>
      <c r="H1742" s="4">
        <v>0</v>
      </c>
      <c r="I1742" s="4">
        <v>0</v>
      </c>
      <c r="J1742" s="4">
        <v>0</v>
      </c>
      <c r="K1742" s="4">
        <v>0</v>
      </c>
      <c r="L1742" s="4">
        <v>0</v>
      </c>
      <c r="M1742" s="4">
        <v>0</v>
      </c>
      <c r="N1742" s="24">
        <f>IF(AND(B1742="60",C1742="32"),(J1742/'FD Date'!$B$4*'FD Date'!$B$6+K1742),(J1742/Date!$B$4*Date!$B$6+K1742))</f>
        <v>0</v>
      </c>
      <c r="O1742" s="24">
        <f t="shared" si="160"/>
        <v>0</v>
      </c>
      <c r="P1742" s="24">
        <f>K1742/Date!$B$2*Date!$B$3+K1742</f>
        <v>0</v>
      </c>
      <c r="Q1742" s="24">
        <f>J1742*Date!$B$3+K1742</f>
        <v>0</v>
      </c>
      <c r="R1742" s="24">
        <f t="shared" si="161"/>
        <v>0</v>
      </c>
      <c r="S1742" s="24">
        <f>J1742/2*Date!$B$7+K1742</f>
        <v>0</v>
      </c>
      <c r="T1742" s="24">
        <f t="shared" si="162"/>
        <v>0</v>
      </c>
      <c r="U1742" s="24">
        <f t="shared" si="163"/>
        <v>0</v>
      </c>
      <c r="V1742" s="4">
        <v>0</v>
      </c>
      <c r="W1742" s="4"/>
      <c r="X1742" s="28" t="str">
        <f t="shared" si="164"/>
        <v>CHOOSE FORMULA</v>
      </c>
      <c r="Y1742" s="4"/>
      <c r="Z1742" s="4">
        <v>0</v>
      </c>
    </row>
    <row r="1743" spans="1:26">
      <c r="A1743" s="1" t="s">
        <v>646</v>
      </c>
      <c r="B1743" s="1" t="s">
        <v>7</v>
      </c>
      <c r="C1743" s="1" t="s">
        <v>8</v>
      </c>
      <c r="D1743" s="1" t="s">
        <v>223</v>
      </c>
      <c r="E1743" s="1" t="s">
        <v>8</v>
      </c>
      <c r="F1743" s="1" t="s">
        <v>224</v>
      </c>
      <c r="G1743" s="4">
        <v>60500</v>
      </c>
      <c r="H1743" s="4">
        <v>0</v>
      </c>
      <c r="I1743" s="4">
        <v>60500</v>
      </c>
      <c r="J1743" s="4">
        <v>0</v>
      </c>
      <c r="K1743" s="4">
        <v>23086.34</v>
      </c>
      <c r="L1743" s="4">
        <v>42390.99</v>
      </c>
      <c r="M1743" s="4">
        <v>67931.89</v>
      </c>
      <c r="N1743" s="24">
        <f>IF(AND(B1743="60",C1743="32"),(J1743/'FD Date'!$B$4*'FD Date'!$B$6+K1743),(J1743/Date!$B$4*Date!$B$6+K1743))</f>
        <v>23086.34</v>
      </c>
      <c r="O1743" s="24">
        <f t="shared" si="160"/>
        <v>0</v>
      </c>
      <c r="P1743" s="24">
        <f>K1743/Date!$B$2*Date!$B$3+K1743</f>
        <v>34629.51</v>
      </c>
      <c r="Q1743" s="24">
        <f>J1743*Date!$B$3+K1743</f>
        <v>23086.34</v>
      </c>
      <c r="R1743" s="24">
        <f t="shared" si="161"/>
        <v>36996.038766318037</v>
      </c>
      <c r="S1743" s="24">
        <f>J1743/2*Date!$B$7+K1743</f>
        <v>23086.34</v>
      </c>
      <c r="T1743" s="24">
        <f t="shared" si="162"/>
        <v>60500</v>
      </c>
      <c r="U1743" s="24">
        <f t="shared" si="163"/>
        <v>23086.34</v>
      </c>
      <c r="V1743" s="4">
        <v>0</v>
      </c>
      <c r="W1743" s="4"/>
      <c r="X1743" s="28" t="str">
        <f t="shared" si="164"/>
        <v>CHOOSE FORMULA</v>
      </c>
      <c r="Y1743" s="4"/>
      <c r="Z1743" s="4">
        <v>23087</v>
      </c>
    </row>
    <row r="1744" spans="1:26">
      <c r="A1744" s="1" t="s">
        <v>646</v>
      </c>
      <c r="B1744" s="1" t="s">
        <v>244</v>
      </c>
      <c r="C1744" s="1" t="s">
        <v>451</v>
      </c>
      <c r="D1744" s="1" t="s">
        <v>367</v>
      </c>
      <c r="E1744" s="1" t="s">
        <v>8</v>
      </c>
      <c r="F1744" s="1" t="s">
        <v>368</v>
      </c>
      <c r="G1744" s="4">
        <v>98950</v>
      </c>
      <c r="H1744" s="4">
        <v>0</v>
      </c>
      <c r="I1744" s="4">
        <v>98950</v>
      </c>
      <c r="J1744" s="4">
        <v>0</v>
      </c>
      <c r="K1744" s="4">
        <v>0</v>
      </c>
      <c r="L1744" s="4">
        <v>554.6</v>
      </c>
      <c r="M1744" s="4">
        <v>554.6</v>
      </c>
      <c r="N1744" s="24">
        <f>IF(AND(B1744="60",C1744="32"),(J1744/'FD Date'!$B$4*'FD Date'!$B$6+K1744),(J1744/Date!$B$4*Date!$B$6+K1744))</f>
        <v>0</v>
      </c>
      <c r="O1744" s="24">
        <f t="shared" si="160"/>
        <v>0</v>
      </c>
      <c r="P1744" s="24">
        <f>K1744/Date!$B$2*Date!$B$3+K1744</f>
        <v>0</v>
      </c>
      <c r="Q1744" s="24">
        <f>J1744*Date!$B$3+K1744</f>
        <v>0</v>
      </c>
      <c r="R1744" s="24">
        <f t="shared" si="161"/>
        <v>0</v>
      </c>
      <c r="S1744" s="24">
        <f>J1744/2*Date!$B$7+K1744</f>
        <v>0</v>
      </c>
      <c r="T1744" s="24">
        <f t="shared" si="162"/>
        <v>98950</v>
      </c>
      <c r="U1744" s="24">
        <f t="shared" si="163"/>
        <v>0</v>
      </c>
      <c r="V1744" s="4">
        <v>0</v>
      </c>
      <c r="W1744" s="4"/>
      <c r="X1744" s="28" t="str">
        <f t="shared" si="164"/>
        <v>CHOOSE FORMULA</v>
      </c>
      <c r="Y1744" s="4"/>
      <c r="Z1744" s="4">
        <v>98950</v>
      </c>
    </row>
    <row r="1745" spans="1:26">
      <c r="A1745" s="1" t="s">
        <v>646</v>
      </c>
      <c r="B1745" s="1" t="s">
        <v>244</v>
      </c>
      <c r="C1745" s="1" t="s">
        <v>451</v>
      </c>
      <c r="D1745" s="1" t="s">
        <v>412</v>
      </c>
      <c r="E1745" s="1" t="s">
        <v>8</v>
      </c>
      <c r="F1745" s="1" t="s">
        <v>413</v>
      </c>
      <c r="G1745" s="4">
        <v>1064410</v>
      </c>
      <c r="H1745" s="4">
        <v>0</v>
      </c>
      <c r="I1745" s="4">
        <v>1064410</v>
      </c>
      <c r="J1745" s="4">
        <v>80223.600000000006</v>
      </c>
      <c r="K1745" s="4">
        <v>867188.79</v>
      </c>
      <c r="L1745" s="4">
        <v>506845.81</v>
      </c>
      <c r="M1745" s="4">
        <v>995136.61</v>
      </c>
      <c r="N1745" s="24">
        <f>IF(AND(B1745="60",C1745="32"),(J1745/'FD Date'!$B$4*'FD Date'!$B$6+K1745),(J1745/Date!$B$4*Date!$B$6+K1745))</f>
        <v>1268306.79</v>
      </c>
      <c r="O1745" s="24">
        <f t="shared" si="160"/>
        <v>160447.20000000001</v>
      </c>
      <c r="P1745" s="24">
        <f>K1745/Date!$B$2*Date!$B$3+K1745</f>
        <v>1300783.1850000001</v>
      </c>
      <c r="Q1745" s="24">
        <f>J1745*Date!$B$3+K1745</f>
        <v>1188083.19</v>
      </c>
      <c r="R1745" s="24">
        <f t="shared" si="161"/>
        <v>1702630.8508116147</v>
      </c>
      <c r="S1745" s="24">
        <f>J1745/2*Date!$B$7+K1745</f>
        <v>1188083.19</v>
      </c>
      <c r="T1745" s="24">
        <f t="shared" si="162"/>
        <v>1064410</v>
      </c>
      <c r="U1745" s="24">
        <f t="shared" si="163"/>
        <v>867188.79</v>
      </c>
      <c r="V1745" s="4">
        <v>0</v>
      </c>
      <c r="W1745" s="4"/>
      <c r="X1745" s="28" t="str">
        <f t="shared" si="164"/>
        <v>CHOOSE FORMULA</v>
      </c>
      <c r="Y1745" s="4"/>
      <c r="Z1745" s="4">
        <v>1064410</v>
      </c>
    </row>
    <row r="1746" spans="1:26">
      <c r="A1746" s="1" t="s">
        <v>646</v>
      </c>
      <c r="B1746" s="1" t="s">
        <v>244</v>
      </c>
      <c r="C1746" s="1" t="s">
        <v>451</v>
      </c>
      <c r="D1746" s="1" t="s">
        <v>417</v>
      </c>
      <c r="E1746" s="1" t="s">
        <v>13</v>
      </c>
      <c r="F1746" s="1" t="s">
        <v>419</v>
      </c>
      <c r="G1746" s="4">
        <v>0</v>
      </c>
      <c r="H1746" s="4">
        <v>0</v>
      </c>
      <c r="I1746" s="4">
        <v>0</v>
      </c>
      <c r="J1746" s="4">
        <v>0</v>
      </c>
      <c r="K1746" s="4">
        <v>0</v>
      </c>
      <c r="L1746" s="4">
        <v>0</v>
      </c>
      <c r="M1746" s="4">
        <v>0</v>
      </c>
      <c r="N1746" s="24">
        <f>IF(AND(B1746="60",C1746="32"),(J1746/'FD Date'!$B$4*'FD Date'!$B$6+K1746),(J1746/Date!$B$4*Date!$B$6+K1746))</f>
        <v>0</v>
      </c>
      <c r="O1746" s="24">
        <f t="shared" si="160"/>
        <v>0</v>
      </c>
      <c r="P1746" s="24">
        <f>K1746/Date!$B$2*Date!$B$3+K1746</f>
        <v>0</v>
      </c>
      <c r="Q1746" s="24">
        <f>J1746*Date!$B$3+K1746</f>
        <v>0</v>
      </c>
      <c r="R1746" s="24">
        <f t="shared" si="161"/>
        <v>0</v>
      </c>
      <c r="S1746" s="24">
        <f>J1746/2*Date!$B$7+K1746</f>
        <v>0</v>
      </c>
      <c r="T1746" s="24">
        <f t="shared" si="162"/>
        <v>0</v>
      </c>
      <c r="U1746" s="24">
        <f t="shared" si="163"/>
        <v>0</v>
      </c>
      <c r="V1746" s="4">
        <v>0</v>
      </c>
      <c r="W1746" s="4"/>
      <c r="X1746" s="28" t="str">
        <f t="shared" si="164"/>
        <v>CHOOSE FORMULA</v>
      </c>
      <c r="Y1746" s="4"/>
      <c r="Z1746" s="4">
        <v>0</v>
      </c>
    </row>
    <row r="1747" spans="1:26">
      <c r="A1747" s="1" t="s">
        <v>50</v>
      </c>
      <c r="B1747" s="1" t="s">
        <v>7</v>
      </c>
      <c r="C1747" s="1" t="s">
        <v>8</v>
      </c>
      <c r="D1747" s="1" t="s">
        <v>649</v>
      </c>
      <c r="E1747" s="1" t="s">
        <v>8</v>
      </c>
      <c r="F1747" s="1" t="s">
        <v>650</v>
      </c>
      <c r="G1747" s="4">
        <v>1000000</v>
      </c>
      <c r="H1747" s="4">
        <v>0</v>
      </c>
      <c r="I1747" s="4">
        <v>1000000</v>
      </c>
      <c r="J1747" s="4">
        <v>183869.28</v>
      </c>
      <c r="K1747" s="4">
        <v>730803.3</v>
      </c>
      <c r="L1747" s="4">
        <v>570111.82999999996</v>
      </c>
      <c r="M1747" s="4">
        <v>1052537.93</v>
      </c>
      <c r="N1747" s="24">
        <f>IF(AND(B1747="60",C1747="32"),(J1747/'FD Date'!$B$4*'FD Date'!$B$6+K1747),(J1747/Date!$B$4*Date!$B$6+K1747))</f>
        <v>1650149.7000000002</v>
      </c>
      <c r="O1747" s="24">
        <f t="shared" ref="O1747:O1792" si="165">J1747*2</f>
        <v>367738.56</v>
      </c>
      <c r="P1747" s="24">
        <f>K1747/Date!$B$2*Date!$B$3+K1747</f>
        <v>1096204.9500000002</v>
      </c>
      <c r="Q1747" s="24">
        <f>J1747*Date!$B$3+K1747</f>
        <v>1466280.42</v>
      </c>
      <c r="R1747" s="24">
        <f t="shared" ref="R1747:R1792" si="166">IF(OR(L1747=0,M1747=0),0,K1747/(L1747/M1747))</f>
        <v>1349205.8086554161</v>
      </c>
      <c r="S1747" s="24">
        <f>J1747/2*Date!$B$7+K1747</f>
        <v>1466280.42</v>
      </c>
      <c r="T1747" s="24">
        <f t="shared" ref="T1747:T1792" si="167">I1747</f>
        <v>1000000</v>
      </c>
      <c r="U1747" s="24">
        <f t="shared" ref="U1747:U1792" si="168">K1747</f>
        <v>730803.3</v>
      </c>
      <c r="V1747" s="4">
        <v>0</v>
      </c>
      <c r="W1747" s="4"/>
      <c r="X1747" s="28" t="str">
        <f t="shared" ref="X1747:X1792" si="169">IF($W1747=1,($N1747+$V1747),IF($W1747=2,($O1747+$V1747), IF($W1747=3,($P1747+$V1747), IF($W1747=4,($Q1747+$V1747), IF($W1747=5,($R1747+$V1747), IF($W1747=6,($S1747+$V1747), IF($W1747=7,($T1747+$V1747), IF($W1747=8,($U1747+$V1747),"CHOOSE FORMULA"))))))))</f>
        <v>CHOOSE FORMULA</v>
      </c>
      <c r="Y1747" s="4"/>
      <c r="Z1747" s="4">
        <v>847014</v>
      </c>
    </row>
    <row r="1748" spans="1:26">
      <c r="A1748" s="1" t="s">
        <v>50</v>
      </c>
      <c r="B1748" s="1" t="s">
        <v>7</v>
      </c>
      <c r="C1748" s="1" t="s">
        <v>8</v>
      </c>
      <c r="D1748" s="1" t="s">
        <v>651</v>
      </c>
      <c r="E1748" s="1" t="s">
        <v>8</v>
      </c>
      <c r="F1748" s="1" t="s">
        <v>652</v>
      </c>
      <c r="G1748" s="4">
        <v>0</v>
      </c>
      <c r="H1748" s="4">
        <v>0</v>
      </c>
      <c r="I1748" s="4">
        <v>0</v>
      </c>
      <c r="J1748" s="4">
        <v>0</v>
      </c>
      <c r="K1748" s="4">
        <v>0</v>
      </c>
      <c r="L1748" s="4">
        <v>0</v>
      </c>
      <c r="M1748" s="4">
        <v>0</v>
      </c>
      <c r="N1748" s="24">
        <f>IF(AND(B1748="60",C1748="32"),(J1748/'FD Date'!$B$4*'FD Date'!$B$6+K1748),(J1748/Date!$B$4*Date!$B$6+K1748))</f>
        <v>0</v>
      </c>
      <c r="O1748" s="24">
        <f t="shared" si="165"/>
        <v>0</v>
      </c>
      <c r="P1748" s="24">
        <f>K1748/Date!$B$2*Date!$B$3+K1748</f>
        <v>0</v>
      </c>
      <c r="Q1748" s="24">
        <f>J1748*Date!$B$3+K1748</f>
        <v>0</v>
      </c>
      <c r="R1748" s="24">
        <f t="shared" si="166"/>
        <v>0</v>
      </c>
      <c r="S1748" s="24">
        <f>J1748/2*Date!$B$7+K1748</f>
        <v>0</v>
      </c>
      <c r="T1748" s="24">
        <f t="shared" si="167"/>
        <v>0</v>
      </c>
      <c r="U1748" s="24">
        <f t="shared" si="168"/>
        <v>0</v>
      </c>
      <c r="V1748" s="4">
        <v>0</v>
      </c>
      <c r="W1748" s="4"/>
      <c r="X1748" s="28" t="str">
        <f t="shared" si="169"/>
        <v>CHOOSE FORMULA</v>
      </c>
      <c r="Y1748" s="4"/>
      <c r="Z1748" s="4">
        <v>0</v>
      </c>
    </row>
    <row r="1749" spans="1:26">
      <c r="A1749" s="1" t="s">
        <v>50</v>
      </c>
      <c r="B1749" s="1" t="s">
        <v>7</v>
      </c>
      <c r="C1749" s="1" t="s">
        <v>8</v>
      </c>
      <c r="D1749" s="1" t="s">
        <v>177</v>
      </c>
      <c r="E1749" s="1" t="s">
        <v>8</v>
      </c>
      <c r="F1749" s="1" t="s">
        <v>178</v>
      </c>
      <c r="G1749" s="4">
        <v>1000</v>
      </c>
      <c r="H1749" s="4">
        <v>0</v>
      </c>
      <c r="I1749" s="4">
        <v>1000</v>
      </c>
      <c r="J1749" s="4">
        <v>686.61</v>
      </c>
      <c r="K1749" s="4">
        <v>2528.2800000000002</v>
      </c>
      <c r="L1749" s="4">
        <v>755.03</v>
      </c>
      <c r="M1749" s="4">
        <v>1633.91</v>
      </c>
      <c r="N1749" s="24">
        <f>IF(AND(B1749="60",C1749="32"),(J1749/'FD Date'!$B$4*'FD Date'!$B$6+K1749),(J1749/Date!$B$4*Date!$B$6+K1749))</f>
        <v>5961.33</v>
      </c>
      <c r="O1749" s="24">
        <f t="shared" si="165"/>
        <v>1373.22</v>
      </c>
      <c r="P1749" s="24">
        <f>K1749/Date!$B$2*Date!$B$3+K1749</f>
        <v>3792.42</v>
      </c>
      <c r="Q1749" s="24">
        <f>J1749*Date!$B$3+K1749</f>
        <v>5274.72</v>
      </c>
      <c r="R1749" s="24">
        <f t="shared" si="166"/>
        <v>5471.2819024409637</v>
      </c>
      <c r="S1749" s="24">
        <f>J1749/2*Date!$B$7+K1749</f>
        <v>5274.72</v>
      </c>
      <c r="T1749" s="24">
        <f t="shared" si="167"/>
        <v>1000</v>
      </c>
      <c r="U1749" s="24">
        <f t="shared" si="168"/>
        <v>2528.2800000000002</v>
      </c>
      <c r="V1749" s="4">
        <v>0</v>
      </c>
      <c r="W1749" s="4"/>
      <c r="X1749" s="28" t="str">
        <f t="shared" si="169"/>
        <v>CHOOSE FORMULA</v>
      </c>
      <c r="Y1749" s="4"/>
      <c r="Z1749" s="4">
        <v>2597</v>
      </c>
    </row>
    <row r="1750" spans="1:26">
      <c r="A1750" s="1" t="s">
        <v>50</v>
      </c>
      <c r="B1750" s="1" t="s">
        <v>7</v>
      </c>
      <c r="C1750" s="1" t="s">
        <v>8</v>
      </c>
      <c r="D1750" s="1" t="s">
        <v>97</v>
      </c>
      <c r="E1750" s="1" t="s">
        <v>8</v>
      </c>
      <c r="F1750" s="1" t="s">
        <v>184</v>
      </c>
      <c r="G1750" s="4">
        <v>0</v>
      </c>
      <c r="H1750" s="4">
        <v>0</v>
      </c>
      <c r="I1750" s="4">
        <v>0</v>
      </c>
      <c r="J1750" s="4">
        <v>-100</v>
      </c>
      <c r="K1750" s="4">
        <v>4776</v>
      </c>
      <c r="L1750" s="4">
        <v>0</v>
      </c>
      <c r="M1750" s="4">
        <v>0</v>
      </c>
      <c r="N1750" s="24">
        <f>IF(AND(B1750="60",C1750="32"),(J1750/'FD Date'!$B$4*'FD Date'!$B$6+K1750),(J1750/Date!$B$4*Date!$B$6+K1750))</f>
        <v>4276</v>
      </c>
      <c r="O1750" s="24">
        <f t="shared" si="165"/>
        <v>-200</v>
      </c>
      <c r="P1750" s="24">
        <f>K1750/Date!$B$2*Date!$B$3+K1750</f>
        <v>7164</v>
      </c>
      <c r="Q1750" s="24">
        <f>J1750*Date!$B$3+K1750</f>
        <v>4376</v>
      </c>
      <c r="R1750" s="24">
        <f t="shared" si="166"/>
        <v>0</v>
      </c>
      <c r="S1750" s="24">
        <f>J1750/2*Date!$B$7+K1750</f>
        <v>4376</v>
      </c>
      <c r="T1750" s="24">
        <f t="shared" si="167"/>
        <v>0</v>
      </c>
      <c r="U1750" s="24">
        <f t="shared" si="168"/>
        <v>4776</v>
      </c>
      <c r="V1750" s="4">
        <v>0</v>
      </c>
      <c r="W1750" s="4"/>
      <c r="X1750" s="28" t="str">
        <f t="shared" si="169"/>
        <v>CHOOSE FORMULA</v>
      </c>
      <c r="Y1750" s="4"/>
      <c r="Z1750" s="4">
        <v>4876</v>
      </c>
    </row>
    <row r="1751" spans="1:26">
      <c r="A1751" s="1" t="s">
        <v>50</v>
      </c>
      <c r="B1751" s="1" t="s">
        <v>7</v>
      </c>
      <c r="C1751" s="1" t="s">
        <v>8</v>
      </c>
      <c r="D1751" s="1" t="s">
        <v>189</v>
      </c>
      <c r="E1751" s="1" t="s">
        <v>8</v>
      </c>
      <c r="F1751" s="1" t="s">
        <v>190</v>
      </c>
      <c r="G1751" s="4">
        <v>0</v>
      </c>
      <c r="H1751" s="4">
        <v>0</v>
      </c>
      <c r="I1751" s="4">
        <v>0</v>
      </c>
      <c r="J1751" s="4">
        <v>0</v>
      </c>
      <c r="K1751" s="4">
        <v>0</v>
      </c>
      <c r="L1751" s="4">
        <v>0</v>
      </c>
      <c r="M1751" s="4">
        <v>0</v>
      </c>
      <c r="N1751" s="24">
        <f>IF(AND(B1751="60",C1751="32"),(J1751/'FD Date'!$B$4*'FD Date'!$B$6+K1751),(J1751/Date!$B$4*Date!$B$6+K1751))</f>
        <v>0</v>
      </c>
      <c r="O1751" s="24">
        <f t="shared" si="165"/>
        <v>0</v>
      </c>
      <c r="P1751" s="24">
        <f>K1751/Date!$B$2*Date!$B$3+K1751</f>
        <v>0</v>
      </c>
      <c r="Q1751" s="24">
        <f>J1751*Date!$B$3+K1751</f>
        <v>0</v>
      </c>
      <c r="R1751" s="24">
        <f t="shared" si="166"/>
        <v>0</v>
      </c>
      <c r="S1751" s="24">
        <f>J1751/2*Date!$B$7+K1751</f>
        <v>0</v>
      </c>
      <c r="T1751" s="24">
        <f t="shared" si="167"/>
        <v>0</v>
      </c>
      <c r="U1751" s="24">
        <f t="shared" si="168"/>
        <v>0</v>
      </c>
      <c r="V1751" s="4">
        <v>0</v>
      </c>
      <c r="W1751" s="4"/>
      <c r="X1751" s="28" t="str">
        <f t="shared" si="169"/>
        <v>CHOOSE FORMULA</v>
      </c>
      <c r="Y1751" s="4"/>
      <c r="Z1751" s="4">
        <v>0</v>
      </c>
    </row>
    <row r="1752" spans="1:26">
      <c r="A1752" s="1" t="s">
        <v>50</v>
      </c>
      <c r="B1752" s="1" t="s">
        <v>7</v>
      </c>
      <c r="C1752" s="1" t="s">
        <v>8</v>
      </c>
      <c r="D1752" s="1" t="s">
        <v>205</v>
      </c>
      <c r="E1752" s="1" t="s">
        <v>8</v>
      </c>
      <c r="F1752" s="1" t="s">
        <v>206</v>
      </c>
      <c r="G1752" s="4">
        <v>0</v>
      </c>
      <c r="H1752" s="4">
        <v>0</v>
      </c>
      <c r="I1752" s="4">
        <v>0</v>
      </c>
      <c r="J1752" s="4">
        <v>0</v>
      </c>
      <c r="K1752" s="4">
        <v>0</v>
      </c>
      <c r="L1752" s="4">
        <v>0</v>
      </c>
      <c r="M1752" s="4">
        <v>0</v>
      </c>
      <c r="N1752" s="24">
        <f>IF(AND(B1752="60",C1752="32"),(J1752/'FD Date'!$B$4*'FD Date'!$B$6+K1752),(J1752/Date!$B$4*Date!$B$6+K1752))</f>
        <v>0</v>
      </c>
      <c r="O1752" s="24">
        <f t="shared" si="165"/>
        <v>0</v>
      </c>
      <c r="P1752" s="24">
        <f>K1752/Date!$B$2*Date!$B$3+K1752</f>
        <v>0</v>
      </c>
      <c r="Q1752" s="24">
        <f>J1752*Date!$B$3+K1752</f>
        <v>0</v>
      </c>
      <c r="R1752" s="24">
        <f t="shared" si="166"/>
        <v>0</v>
      </c>
      <c r="S1752" s="24">
        <f>J1752/2*Date!$B$7+K1752</f>
        <v>0</v>
      </c>
      <c r="T1752" s="24">
        <f t="shared" si="167"/>
        <v>0</v>
      </c>
      <c r="U1752" s="24">
        <f t="shared" si="168"/>
        <v>0</v>
      </c>
      <c r="V1752" s="4">
        <v>0</v>
      </c>
      <c r="W1752" s="4"/>
      <c r="X1752" s="28" t="str">
        <f t="shared" si="169"/>
        <v>CHOOSE FORMULA</v>
      </c>
      <c r="Y1752" s="4"/>
      <c r="Z1752" s="4">
        <v>0</v>
      </c>
    </row>
    <row r="1753" spans="1:26">
      <c r="A1753" s="1" t="s">
        <v>50</v>
      </c>
      <c r="B1753" s="1" t="s">
        <v>7</v>
      </c>
      <c r="C1753" s="1" t="s">
        <v>8</v>
      </c>
      <c r="D1753" s="1" t="s">
        <v>225</v>
      </c>
      <c r="E1753" s="1" t="s">
        <v>8</v>
      </c>
      <c r="F1753" s="1" t="s">
        <v>226</v>
      </c>
      <c r="G1753" s="4">
        <v>0</v>
      </c>
      <c r="H1753" s="4">
        <v>0</v>
      </c>
      <c r="I1753" s="4">
        <v>0</v>
      </c>
      <c r="J1753" s="4">
        <v>0</v>
      </c>
      <c r="K1753" s="4">
        <v>0</v>
      </c>
      <c r="L1753" s="4">
        <v>0</v>
      </c>
      <c r="M1753" s="4">
        <v>0</v>
      </c>
      <c r="N1753" s="24">
        <f>IF(AND(B1753="60",C1753="32"),(J1753/'FD Date'!$B$4*'FD Date'!$B$6+K1753),(J1753/Date!$B$4*Date!$B$6+K1753))</f>
        <v>0</v>
      </c>
      <c r="O1753" s="24">
        <f t="shared" si="165"/>
        <v>0</v>
      </c>
      <c r="P1753" s="24">
        <f>K1753/Date!$B$2*Date!$B$3+K1753</f>
        <v>0</v>
      </c>
      <c r="Q1753" s="24">
        <f>J1753*Date!$B$3+K1753</f>
        <v>0</v>
      </c>
      <c r="R1753" s="24">
        <f t="shared" si="166"/>
        <v>0</v>
      </c>
      <c r="S1753" s="24">
        <f>J1753/2*Date!$B$7+K1753</f>
        <v>0</v>
      </c>
      <c r="T1753" s="24">
        <f t="shared" si="167"/>
        <v>0</v>
      </c>
      <c r="U1753" s="24">
        <f t="shared" si="168"/>
        <v>0</v>
      </c>
      <c r="V1753" s="4">
        <v>0</v>
      </c>
      <c r="W1753" s="4"/>
      <c r="X1753" s="28" t="str">
        <f t="shared" si="169"/>
        <v>CHOOSE FORMULA</v>
      </c>
      <c r="Y1753" s="4"/>
      <c r="Z1753" s="4">
        <v>0</v>
      </c>
    </row>
    <row r="1754" spans="1:26">
      <c r="A1754" s="1" t="s">
        <v>50</v>
      </c>
      <c r="B1754" s="1" t="s">
        <v>7</v>
      </c>
      <c r="C1754" s="1" t="s">
        <v>653</v>
      </c>
      <c r="D1754" s="1" t="s">
        <v>71</v>
      </c>
      <c r="E1754" s="1" t="s">
        <v>8</v>
      </c>
      <c r="F1754" s="1" t="s">
        <v>72</v>
      </c>
      <c r="G1754" s="4">
        <v>0</v>
      </c>
      <c r="H1754" s="4">
        <v>0</v>
      </c>
      <c r="I1754" s="4">
        <v>0</v>
      </c>
      <c r="J1754" s="4">
        <v>0</v>
      </c>
      <c r="K1754" s="4">
        <v>0</v>
      </c>
      <c r="L1754" s="4">
        <v>400</v>
      </c>
      <c r="M1754" s="4">
        <v>1000</v>
      </c>
      <c r="N1754" s="24">
        <f>IF(AND(B1754="60",C1754="32"),(J1754/'FD Date'!$B$4*'FD Date'!$B$6+K1754),(J1754/Date!$B$4*Date!$B$6+K1754))</f>
        <v>0</v>
      </c>
      <c r="O1754" s="24">
        <f t="shared" si="165"/>
        <v>0</v>
      </c>
      <c r="P1754" s="24">
        <f>K1754/Date!$B$2*Date!$B$3+K1754</f>
        <v>0</v>
      </c>
      <c r="Q1754" s="24">
        <f>J1754*Date!$B$3+K1754</f>
        <v>0</v>
      </c>
      <c r="R1754" s="24">
        <f t="shared" si="166"/>
        <v>0</v>
      </c>
      <c r="S1754" s="24">
        <f>J1754/2*Date!$B$7+K1754</f>
        <v>0</v>
      </c>
      <c r="T1754" s="24">
        <f t="shared" si="167"/>
        <v>0</v>
      </c>
      <c r="U1754" s="24">
        <f t="shared" si="168"/>
        <v>0</v>
      </c>
      <c r="V1754" s="4">
        <v>0</v>
      </c>
      <c r="W1754" s="4"/>
      <c r="X1754" s="28" t="str">
        <f t="shared" si="169"/>
        <v>CHOOSE FORMULA</v>
      </c>
      <c r="Y1754" s="4"/>
      <c r="Z1754" s="4">
        <v>0</v>
      </c>
    </row>
    <row r="1755" spans="1:26">
      <c r="A1755" s="1" t="s">
        <v>50</v>
      </c>
      <c r="B1755" s="1" t="s">
        <v>7</v>
      </c>
      <c r="C1755" s="1" t="s">
        <v>653</v>
      </c>
      <c r="D1755" s="1" t="s">
        <v>76</v>
      </c>
      <c r="E1755" s="1" t="s">
        <v>8</v>
      </c>
      <c r="F1755" s="1" t="s">
        <v>77</v>
      </c>
      <c r="G1755" s="4">
        <v>0</v>
      </c>
      <c r="H1755" s="4">
        <v>0</v>
      </c>
      <c r="I1755" s="4">
        <v>0</v>
      </c>
      <c r="J1755" s="4">
        <v>0</v>
      </c>
      <c r="K1755" s="4">
        <v>0</v>
      </c>
      <c r="L1755" s="4">
        <v>0</v>
      </c>
      <c r="M1755" s="4">
        <v>0</v>
      </c>
      <c r="N1755" s="24">
        <f>IF(AND(B1755="60",C1755="32"),(J1755/'FD Date'!$B$4*'FD Date'!$B$6+K1755),(J1755/Date!$B$4*Date!$B$6+K1755))</f>
        <v>0</v>
      </c>
      <c r="O1755" s="24">
        <f t="shared" si="165"/>
        <v>0</v>
      </c>
      <c r="P1755" s="24">
        <f>K1755/Date!$B$2*Date!$B$3+K1755</f>
        <v>0</v>
      </c>
      <c r="Q1755" s="24">
        <f>J1755*Date!$B$3+K1755</f>
        <v>0</v>
      </c>
      <c r="R1755" s="24">
        <f t="shared" si="166"/>
        <v>0</v>
      </c>
      <c r="S1755" s="24">
        <f>J1755/2*Date!$B$7+K1755</f>
        <v>0</v>
      </c>
      <c r="T1755" s="24">
        <f t="shared" si="167"/>
        <v>0</v>
      </c>
      <c r="U1755" s="24">
        <f t="shared" si="168"/>
        <v>0</v>
      </c>
      <c r="V1755" s="4">
        <v>0</v>
      </c>
      <c r="W1755" s="4"/>
      <c r="X1755" s="28" t="str">
        <f t="shared" si="169"/>
        <v>CHOOSE FORMULA</v>
      </c>
      <c r="Y1755" s="4"/>
      <c r="Z1755" s="4">
        <v>0</v>
      </c>
    </row>
    <row r="1756" spans="1:26">
      <c r="A1756" s="1" t="s">
        <v>50</v>
      </c>
      <c r="B1756" s="1" t="s">
        <v>7</v>
      </c>
      <c r="C1756" s="1" t="s">
        <v>653</v>
      </c>
      <c r="D1756" s="1" t="s">
        <v>654</v>
      </c>
      <c r="E1756" s="1" t="s">
        <v>8</v>
      </c>
      <c r="F1756" s="1" t="s">
        <v>655</v>
      </c>
      <c r="G1756" s="4">
        <v>0</v>
      </c>
      <c r="H1756" s="4">
        <v>0</v>
      </c>
      <c r="I1756" s="4">
        <v>0</v>
      </c>
      <c r="J1756" s="4">
        <v>0</v>
      </c>
      <c r="K1756" s="4">
        <v>0</v>
      </c>
      <c r="L1756" s="4">
        <v>0</v>
      </c>
      <c r="M1756" s="4">
        <v>0</v>
      </c>
      <c r="N1756" s="24">
        <f>IF(AND(B1756="60",C1756="32"),(J1756/'FD Date'!$B$4*'FD Date'!$B$6+K1756),(J1756/Date!$B$4*Date!$B$6+K1756))</f>
        <v>0</v>
      </c>
      <c r="O1756" s="24">
        <f t="shared" si="165"/>
        <v>0</v>
      </c>
      <c r="P1756" s="24">
        <f>K1756/Date!$B$2*Date!$B$3+K1756</f>
        <v>0</v>
      </c>
      <c r="Q1756" s="24">
        <f>J1756*Date!$B$3+K1756</f>
        <v>0</v>
      </c>
      <c r="R1756" s="24">
        <f t="shared" si="166"/>
        <v>0</v>
      </c>
      <c r="S1756" s="24">
        <f>J1756/2*Date!$B$7+K1756</f>
        <v>0</v>
      </c>
      <c r="T1756" s="24">
        <f t="shared" si="167"/>
        <v>0</v>
      </c>
      <c r="U1756" s="24">
        <f t="shared" si="168"/>
        <v>0</v>
      </c>
      <c r="V1756" s="4">
        <v>0</v>
      </c>
      <c r="W1756" s="4"/>
      <c r="X1756" s="28" t="str">
        <f t="shared" si="169"/>
        <v>CHOOSE FORMULA</v>
      </c>
      <c r="Y1756" s="4"/>
      <c r="Z1756" s="4">
        <v>0</v>
      </c>
    </row>
    <row r="1757" spans="1:26">
      <c r="A1757" s="1" t="s">
        <v>50</v>
      </c>
      <c r="B1757" s="1" t="s">
        <v>7</v>
      </c>
      <c r="C1757" s="1" t="s">
        <v>653</v>
      </c>
      <c r="D1757" s="1" t="s">
        <v>97</v>
      </c>
      <c r="E1757" s="1" t="s">
        <v>8</v>
      </c>
      <c r="F1757" s="1" t="s">
        <v>184</v>
      </c>
      <c r="G1757" s="4">
        <v>0</v>
      </c>
      <c r="H1757" s="4">
        <v>0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  <c r="N1757" s="24">
        <f>IF(AND(B1757="60",C1757="32"),(J1757/'FD Date'!$B$4*'FD Date'!$B$6+K1757),(J1757/Date!$B$4*Date!$B$6+K1757))</f>
        <v>0</v>
      </c>
      <c r="O1757" s="24">
        <f t="shared" si="165"/>
        <v>0</v>
      </c>
      <c r="P1757" s="24">
        <f>K1757/Date!$B$2*Date!$B$3+K1757</f>
        <v>0</v>
      </c>
      <c r="Q1757" s="24">
        <f>J1757*Date!$B$3+K1757</f>
        <v>0</v>
      </c>
      <c r="R1757" s="24">
        <f t="shared" si="166"/>
        <v>0</v>
      </c>
      <c r="S1757" s="24">
        <f>J1757/2*Date!$B$7+K1757</f>
        <v>0</v>
      </c>
      <c r="T1757" s="24">
        <f t="shared" si="167"/>
        <v>0</v>
      </c>
      <c r="U1757" s="24">
        <f t="shared" si="168"/>
        <v>0</v>
      </c>
      <c r="V1757" s="4">
        <v>0</v>
      </c>
      <c r="W1757" s="4"/>
      <c r="X1757" s="28" t="str">
        <f t="shared" si="169"/>
        <v>CHOOSE FORMULA</v>
      </c>
      <c r="Y1757" s="4"/>
      <c r="Z1757" s="4">
        <v>0</v>
      </c>
    </row>
    <row r="1758" spans="1:26">
      <c r="A1758" s="1" t="s">
        <v>50</v>
      </c>
      <c r="B1758" s="1" t="s">
        <v>7</v>
      </c>
      <c r="C1758" s="1" t="s">
        <v>653</v>
      </c>
      <c r="D1758" s="1" t="s">
        <v>189</v>
      </c>
      <c r="E1758" s="1" t="s">
        <v>8</v>
      </c>
      <c r="F1758" s="1" t="s">
        <v>190</v>
      </c>
      <c r="G1758" s="4">
        <v>0</v>
      </c>
      <c r="H1758" s="4">
        <v>0</v>
      </c>
      <c r="I1758" s="4">
        <v>0</v>
      </c>
      <c r="J1758" s="4">
        <v>0</v>
      </c>
      <c r="K1758" s="4">
        <v>0</v>
      </c>
      <c r="L1758" s="4">
        <v>0</v>
      </c>
      <c r="M1758" s="4">
        <v>0</v>
      </c>
      <c r="N1758" s="24">
        <f>IF(AND(B1758="60",C1758="32"),(J1758/'FD Date'!$B$4*'FD Date'!$B$6+K1758),(J1758/Date!$B$4*Date!$B$6+K1758))</f>
        <v>0</v>
      </c>
      <c r="O1758" s="24">
        <f t="shared" si="165"/>
        <v>0</v>
      </c>
      <c r="P1758" s="24">
        <f>K1758/Date!$B$2*Date!$B$3+K1758</f>
        <v>0</v>
      </c>
      <c r="Q1758" s="24">
        <f>J1758*Date!$B$3+K1758</f>
        <v>0</v>
      </c>
      <c r="R1758" s="24">
        <f t="shared" si="166"/>
        <v>0</v>
      </c>
      <c r="S1758" s="24">
        <f>J1758/2*Date!$B$7+K1758</f>
        <v>0</v>
      </c>
      <c r="T1758" s="24">
        <f t="shared" si="167"/>
        <v>0</v>
      </c>
      <c r="U1758" s="24">
        <f t="shared" si="168"/>
        <v>0</v>
      </c>
      <c r="V1758" s="4">
        <v>0</v>
      </c>
      <c r="W1758" s="4"/>
      <c r="X1758" s="28" t="str">
        <f t="shared" si="169"/>
        <v>CHOOSE FORMULA</v>
      </c>
      <c r="Y1758" s="4"/>
      <c r="Z1758" s="4">
        <v>0</v>
      </c>
    </row>
    <row r="1759" spans="1:26">
      <c r="A1759" s="1" t="s">
        <v>50</v>
      </c>
      <c r="B1759" s="1" t="s">
        <v>7</v>
      </c>
      <c r="C1759" s="1" t="s">
        <v>653</v>
      </c>
      <c r="D1759" s="1" t="s">
        <v>656</v>
      </c>
      <c r="E1759" s="1" t="s">
        <v>8</v>
      </c>
      <c r="F1759" s="1" t="s">
        <v>657</v>
      </c>
      <c r="G1759" s="4">
        <v>0</v>
      </c>
      <c r="H1759" s="4">
        <v>0</v>
      </c>
      <c r="I1759" s="4">
        <v>0</v>
      </c>
      <c r="J1759" s="4">
        <v>0</v>
      </c>
      <c r="K1759" s="4">
        <v>0</v>
      </c>
      <c r="L1759" s="4">
        <v>0</v>
      </c>
      <c r="M1759" s="4">
        <v>0</v>
      </c>
      <c r="N1759" s="24">
        <f>IF(AND(B1759="60",C1759="32"),(J1759/'FD Date'!$B$4*'FD Date'!$B$6+K1759),(J1759/Date!$B$4*Date!$B$6+K1759))</f>
        <v>0</v>
      </c>
      <c r="O1759" s="24">
        <f t="shared" si="165"/>
        <v>0</v>
      </c>
      <c r="P1759" s="24">
        <f>K1759/Date!$B$2*Date!$B$3+K1759</f>
        <v>0</v>
      </c>
      <c r="Q1759" s="24">
        <f>J1759*Date!$B$3+K1759</f>
        <v>0</v>
      </c>
      <c r="R1759" s="24">
        <f t="shared" si="166"/>
        <v>0</v>
      </c>
      <c r="S1759" s="24">
        <f>J1759/2*Date!$B$7+K1759</f>
        <v>0</v>
      </c>
      <c r="T1759" s="24">
        <f t="shared" si="167"/>
        <v>0</v>
      </c>
      <c r="U1759" s="24">
        <f t="shared" si="168"/>
        <v>0</v>
      </c>
      <c r="V1759" s="4">
        <v>0</v>
      </c>
      <c r="W1759" s="4"/>
      <c r="X1759" s="28" t="str">
        <f t="shared" si="169"/>
        <v>CHOOSE FORMULA</v>
      </c>
      <c r="Y1759" s="4"/>
      <c r="Z1759" s="4">
        <v>0</v>
      </c>
    </row>
    <row r="1760" spans="1:26">
      <c r="A1760" s="1" t="s">
        <v>50</v>
      </c>
      <c r="B1760" s="1" t="s">
        <v>7</v>
      </c>
      <c r="C1760" s="1" t="s">
        <v>653</v>
      </c>
      <c r="D1760" s="1" t="s">
        <v>658</v>
      </c>
      <c r="E1760" s="1" t="s">
        <v>8</v>
      </c>
      <c r="F1760" s="1" t="s">
        <v>277</v>
      </c>
      <c r="G1760" s="4">
        <v>0</v>
      </c>
      <c r="H1760" s="4">
        <v>0</v>
      </c>
      <c r="I1760" s="4">
        <v>0</v>
      </c>
      <c r="J1760" s="4">
        <v>0</v>
      </c>
      <c r="K1760" s="4">
        <v>0</v>
      </c>
      <c r="L1760" s="4">
        <v>0</v>
      </c>
      <c r="M1760" s="4">
        <v>0</v>
      </c>
      <c r="N1760" s="24">
        <f>IF(AND(B1760="60",C1760="32"),(J1760/'FD Date'!$B$4*'FD Date'!$B$6+K1760),(J1760/Date!$B$4*Date!$B$6+K1760))</f>
        <v>0</v>
      </c>
      <c r="O1760" s="24">
        <f t="shared" si="165"/>
        <v>0</v>
      </c>
      <c r="P1760" s="24">
        <f>K1760/Date!$B$2*Date!$B$3+K1760</f>
        <v>0</v>
      </c>
      <c r="Q1760" s="24">
        <f>J1760*Date!$B$3+K1760</f>
        <v>0</v>
      </c>
      <c r="R1760" s="24">
        <f t="shared" si="166"/>
        <v>0</v>
      </c>
      <c r="S1760" s="24">
        <f>J1760/2*Date!$B$7+K1760</f>
        <v>0</v>
      </c>
      <c r="T1760" s="24">
        <f t="shared" si="167"/>
        <v>0</v>
      </c>
      <c r="U1760" s="24">
        <f t="shared" si="168"/>
        <v>0</v>
      </c>
      <c r="V1760" s="4">
        <v>0</v>
      </c>
      <c r="W1760" s="4"/>
      <c r="X1760" s="28" t="str">
        <f t="shared" si="169"/>
        <v>CHOOSE FORMULA</v>
      </c>
      <c r="Y1760" s="4"/>
      <c r="Z1760" s="4">
        <v>0</v>
      </c>
    </row>
    <row r="1761" spans="1:26">
      <c r="A1761" s="1" t="s">
        <v>50</v>
      </c>
      <c r="B1761" s="1" t="s">
        <v>7</v>
      </c>
      <c r="C1761" s="1" t="s">
        <v>659</v>
      </c>
      <c r="D1761" s="1" t="s">
        <v>95</v>
      </c>
      <c r="E1761" s="1" t="s">
        <v>8</v>
      </c>
      <c r="F1761" s="1" t="s">
        <v>179</v>
      </c>
      <c r="G1761" s="4">
        <v>500</v>
      </c>
      <c r="H1761" s="4">
        <v>0</v>
      </c>
      <c r="I1761" s="4">
        <v>500</v>
      </c>
      <c r="J1761" s="4">
        <v>0</v>
      </c>
      <c r="K1761" s="4">
        <v>0</v>
      </c>
      <c r="L1761" s="4">
        <v>0</v>
      </c>
      <c r="M1761" s="4">
        <v>0</v>
      </c>
      <c r="N1761" s="24">
        <f>IF(AND(B1761="60",C1761="32"),(J1761/'FD Date'!$B$4*'FD Date'!$B$6+K1761),(J1761/Date!$B$4*Date!$B$6+K1761))</f>
        <v>0</v>
      </c>
      <c r="O1761" s="24">
        <f t="shared" si="165"/>
        <v>0</v>
      </c>
      <c r="P1761" s="24">
        <f>K1761/Date!$B$2*Date!$B$3+K1761</f>
        <v>0</v>
      </c>
      <c r="Q1761" s="24">
        <f>J1761*Date!$B$3+K1761</f>
        <v>0</v>
      </c>
      <c r="R1761" s="24">
        <f t="shared" si="166"/>
        <v>0</v>
      </c>
      <c r="S1761" s="24">
        <f>J1761/2*Date!$B$7+K1761</f>
        <v>0</v>
      </c>
      <c r="T1761" s="24">
        <f t="shared" si="167"/>
        <v>500</v>
      </c>
      <c r="U1761" s="24">
        <f t="shared" si="168"/>
        <v>0</v>
      </c>
      <c r="V1761" s="4">
        <v>0</v>
      </c>
      <c r="W1761" s="4"/>
      <c r="X1761" s="28" t="str">
        <f t="shared" si="169"/>
        <v>CHOOSE FORMULA</v>
      </c>
      <c r="Y1761" s="4"/>
      <c r="Z1761" s="4">
        <v>0</v>
      </c>
    </row>
    <row r="1762" spans="1:26">
      <c r="A1762" s="1" t="s">
        <v>50</v>
      </c>
      <c r="B1762" s="1" t="s">
        <v>7</v>
      </c>
      <c r="C1762" s="1" t="s">
        <v>659</v>
      </c>
      <c r="D1762" s="1" t="s">
        <v>97</v>
      </c>
      <c r="E1762" s="1" t="s">
        <v>8</v>
      </c>
      <c r="F1762" s="1" t="s">
        <v>184</v>
      </c>
      <c r="G1762" s="4">
        <v>150</v>
      </c>
      <c r="H1762" s="4">
        <v>0</v>
      </c>
      <c r="I1762" s="4">
        <v>150</v>
      </c>
      <c r="J1762" s="4">
        <v>0</v>
      </c>
      <c r="K1762" s="4">
        <v>0</v>
      </c>
      <c r="L1762" s="4">
        <v>0</v>
      </c>
      <c r="M1762" s="4">
        <v>0</v>
      </c>
      <c r="N1762" s="24">
        <f>IF(AND(B1762="60",C1762="32"),(J1762/'FD Date'!$B$4*'FD Date'!$B$6+K1762),(J1762/Date!$B$4*Date!$B$6+K1762))</f>
        <v>0</v>
      </c>
      <c r="O1762" s="24">
        <f t="shared" si="165"/>
        <v>0</v>
      </c>
      <c r="P1762" s="24">
        <f>K1762/Date!$B$2*Date!$B$3+K1762</f>
        <v>0</v>
      </c>
      <c r="Q1762" s="24">
        <f>J1762*Date!$B$3+K1762</f>
        <v>0</v>
      </c>
      <c r="R1762" s="24">
        <f t="shared" si="166"/>
        <v>0</v>
      </c>
      <c r="S1762" s="24">
        <f>J1762/2*Date!$B$7+K1762</f>
        <v>0</v>
      </c>
      <c r="T1762" s="24">
        <f t="shared" si="167"/>
        <v>150</v>
      </c>
      <c r="U1762" s="24">
        <f t="shared" si="168"/>
        <v>0</v>
      </c>
      <c r="V1762" s="4">
        <v>0</v>
      </c>
      <c r="W1762" s="4"/>
      <c r="X1762" s="28" t="str">
        <f t="shared" si="169"/>
        <v>CHOOSE FORMULA</v>
      </c>
      <c r="Y1762" s="4"/>
      <c r="Z1762" s="4">
        <v>0</v>
      </c>
    </row>
    <row r="1763" spans="1:26">
      <c r="A1763" s="1" t="s">
        <v>50</v>
      </c>
      <c r="B1763" s="1" t="s">
        <v>7</v>
      </c>
      <c r="C1763" s="1" t="s">
        <v>659</v>
      </c>
      <c r="D1763" s="1" t="s">
        <v>656</v>
      </c>
      <c r="E1763" s="1" t="s">
        <v>8</v>
      </c>
      <c r="F1763" s="1" t="s">
        <v>657</v>
      </c>
      <c r="G1763" s="4">
        <v>97000</v>
      </c>
      <c r="H1763" s="4">
        <v>0</v>
      </c>
      <c r="I1763" s="4">
        <v>97000</v>
      </c>
      <c r="J1763" s="4">
        <v>0</v>
      </c>
      <c r="K1763" s="4">
        <v>0</v>
      </c>
      <c r="L1763" s="4">
        <v>0</v>
      </c>
      <c r="M1763" s="4">
        <v>0</v>
      </c>
      <c r="N1763" s="24">
        <f>IF(AND(B1763="60",C1763="32"),(J1763/'FD Date'!$B$4*'FD Date'!$B$6+K1763),(J1763/Date!$B$4*Date!$B$6+K1763))</f>
        <v>0</v>
      </c>
      <c r="O1763" s="24">
        <f t="shared" si="165"/>
        <v>0</v>
      </c>
      <c r="P1763" s="24">
        <f>K1763/Date!$B$2*Date!$B$3+K1763</f>
        <v>0</v>
      </c>
      <c r="Q1763" s="24">
        <f>J1763*Date!$B$3+K1763</f>
        <v>0</v>
      </c>
      <c r="R1763" s="24">
        <f t="shared" si="166"/>
        <v>0</v>
      </c>
      <c r="S1763" s="24">
        <f>J1763/2*Date!$B$7+K1763</f>
        <v>0</v>
      </c>
      <c r="T1763" s="24">
        <f t="shared" si="167"/>
        <v>97000</v>
      </c>
      <c r="U1763" s="24">
        <f t="shared" si="168"/>
        <v>0</v>
      </c>
      <c r="V1763" s="4">
        <v>0</v>
      </c>
      <c r="W1763" s="4"/>
      <c r="X1763" s="28" t="str">
        <f t="shared" si="169"/>
        <v>CHOOSE FORMULA</v>
      </c>
      <c r="Y1763" s="4"/>
      <c r="Z1763" s="4">
        <v>0</v>
      </c>
    </row>
    <row r="1764" spans="1:26">
      <c r="A1764" s="1" t="s">
        <v>50</v>
      </c>
      <c r="B1764" s="1" t="s">
        <v>7</v>
      </c>
      <c r="C1764" s="1" t="s">
        <v>659</v>
      </c>
      <c r="D1764" s="1" t="s">
        <v>269</v>
      </c>
      <c r="E1764" s="1" t="s">
        <v>8</v>
      </c>
      <c r="F1764" s="1" t="s">
        <v>270</v>
      </c>
      <c r="G1764" s="4">
        <v>70000</v>
      </c>
      <c r="H1764" s="4">
        <v>0</v>
      </c>
      <c r="I1764" s="4">
        <v>70000</v>
      </c>
      <c r="J1764" s="4">
        <v>0</v>
      </c>
      <c r="K1764" s="4">
        <v>0</v>
      </c>
      <c r="L1764" s="4">
        <v>0</v>
      </c>
      <c r="M1764" s="4">
        <v>0</v>
      </c>
      <c r="N1764" s="24">
        <f>IF(AND(B1764="60",C1764="32"),(J1764/'FD Date'!$B$4*'FD Date'!$B$6+K1764),(J1764/Date!$B$4*Date!$B$6+K1764))</f>
        <v>0</v>
      </c>
      <c r="O1764" s="24">
        <f t="shared" si="165"/>
        <v>0</v>
      </c>
      <c r="P1764" s="24">
        <f>K1764/Date!$B$2*Date!$B$3+K1764</f>
        <v>0</v>
      </c>
      <c r="Q1764" s="24">
        <f>J1764*Date!$B$3+K1764</f>
        <v>0</v>
      </c>
      <c r="R1764" s="24">
        <f t="shared" si="166"/>
        <v>0</v>
      </c>
      <c r="S1764" s="24">
        <f>J1764/2*Date!$B$7+K1764</f>
        <v>0</v>
      </c>
      <c r="T1764" s="24">
        <f t="shared" si="167"/>
        <v>70000</v>
      </c>
      <c r="U1764" s="24">
        <f t="shared" si="168"/>
        <v>0</v>
      </c>
      <c r="V1764" s="4">
        <v>0</v>
      </c>
      <c r="W1764" s="4"/>
      <c r="X1764" s="28" t="str">
        <f t="shared" si="169"/>
        <v>CHOOSE FORMULA</v>
      </c>
      <c r="Y1764" s="4"/>
      <c r="Z1764" s="4">
        <v>0</v>
      </c>
    </row>
    <row r="1765" spans="1:26">
      <c r="A1765" s="1" t="s">
        <v>50</v>
      </c>
      <c r="B1765" s="1" t="s">
        <v>7</v>
      </c>
      <c r="C1765" s="1" t="s">
        <v>659</v>
      </c>
      <c r="D1765" s="1" t="s">
        <v>271</v>
      </c>
      <c r="E1765" s="1" t="s">
        <v>8</v>
      </c>
      <c r="F1765" s="1" t="s">
        <v>272</v>
      </c>
      <c r="G1765" s="4">
        <v>5500</v>
      </c>
      <c r="H1765" s="4">
        <v>0</v>
      </c>
      <c r="I1765" s="4">
        <v>5500</v>
      </c>
      <c r="J1765" s="4">
        <v>0</v>
      </c>
      <c r="K1765" s="4">
        <v>0</v>
      </c>
      <c r="L1765" s="4">
        <v>0</v>
      </c>
      <c r="M1765" s="4">
        <v>0</v>
      </c>
      <c r="N1765" s="24">
        <f>IF(AND(B1765="60",C1765="32"),(J1765/'FD Date'!$B$4*'FD Date'!$B$6+K1765),(J1765/Date!$B$4*Date!$B$6+K1765))</f>
        <v>0</v>
      </c>
      <c r="O1765" s="24">
        <f t="shared" si="165"/>
        <v>0</v>
      </c>
      <c r="P1765" s="24">
        <f>K1765/Date!$B$2*Date!$B$3+K1765</f>
        <v>0</v>
      </c>
      <c r="Q1765" s="24">
        <f>J1765*Date!$B$3+K1765</f>
        <v>0</v>
      </c>
      <c r="R1765" s="24">
        <f t="shared" si="166"/>
        <v>0</v>
      </c>
      <c r="S1765" s="24">
        <f>J1765/2*Date!$B$7+K1765</f>
        <v>0</v>
      </c>
      <c r="T1765" s="24">
        <f t="shared" si="167"/>
        <v>5500</v>
      </c>
      <c r="U1765" s="24">
        <f t="shared" si="168"/>
        <v>0</v>
      </c>
      <c r="V1765" s="4">
        <v>0</v>
      </c>
      <c r="W1765" s="4"/>
      <c r="X1765" s="28" t="str">
        <f t="shared" si="169"/>
        <v>CHOOSE FORMULA</v>
      </c>
      <c r="Y1765" s="4"/>
      <c r="Z1765" s="4">
        <v>0</v>
      </c>
    </row>
    <row r="1766" spans="1:26">
      <c r="A1766" s="1" t="s">
        <v>50</v>
      </c>
      <c r="B1766" s="1" t="s">
        <v>7</v>
      </c>
      <c r="C1766" s="1" t="s">
        <v>659</v>
      </c>
      <c r="D1766" s="1" t="s">
        <v>271</v>
      </c>
      <c r="E1766" s="1" t="s">
        <v>13</v>
      </c>
      <c r="F1766" s="1" t="s">
        <v>660</v>
      </c>
      <c r="G1766" s="4">
        <v>50000</v>
      </c>
      <c r="H1766" s="4">
        <v>0</v>
      </c>
      <c r="I1766" s="4">
        <v>50000</v>
      </c>
      <c r="J1766" s="4">
        <v>0</v>
      </c>
      <c r="K1766" s="4">
        <v>0</v>
      </c>
      <c r="L1766" s="4">
        <v>0</v>
      </c>
      <c r="M1766" s="4">
        <v>0</v>
      </c>
      <c r="N1766" s="24">
        <f>IF(AND(B1766="60",C1766="32"),(J1766/'FD Date'!$B$4*'FD Date'!$B$6+K1766),(J1766/Date!$B$4*Date!$B$6+K1766))</f>
        <v>0</v>
      </c>
      <c r="O1766" s="24">
        <f t="shared" si="165"/>
        <v>0</v>
      </c>
      <c r="P1766" s="24">
        <f>K1766/Date!$B$2*Date!$B$3+K1766</f>
        <v>0</v>
      </c>
      <c r="Q1766" s="24">
        <f>J1766*Date!$B$3+K1766</f>
        <v>0</v>
      </c>
      <c r="R1766" s="24">
        <f t="shared" si="166"/>
        <v>0</v>
      </c>
      <c r="S1766" s="24">
        <f>J1766/2*Date!$B$7+K1766</f>
        <v>0</v>
      </c>
      <c r="T1766" s="24">
        <f t="shared" si="167"/>
        <v>50000</v>
      </c>
      <c r="U1766" s="24">
        <f t="shared" si="168"/>
        <v>0</v>
      </c>
      <c r="V1766" s="4">
        <v>0</v>
      </c>
      <c r="W1766" s="4"/>
      <c r="X1766" s="28" t="str">
        <f t="shared" si="169"/>
        <v>CHOOSE FORMULA</v>
      </c>
      <c r="Y1766" s="4"/>
      <c r="Z1766" s="4">
        <v>0</v>
      </c>
    </row>
    <row r="1767" spans="1:26">
      <c r="A1767" s="1" t="s">
        <v>50</v>
      </c>
      <c r="B1767" s="1" t="s">
        <v>7</v>
      </c>
      <c r="C1767" s="1" t="s">
        <v>659</v>
      </c>
      <c r="D1767" s="1" t="s">
        <v>661</v>
      </c>
      <c r="E1767" s="1" t="s">
        <v>8</v>
      </c>
      <c r="F1767" s="1" t="s">
        <v>662</v>
      </c>
      <c r="G1767" s="4">
        <v>0</v>
      </c>
      <c r="H1767" s="4">
        <v>0</v>
      </c>
      <c r="I1767" s="4">
        <v>0</v>
      </c>
      <c r="J1767" s="4">
        <v>0</v>
      </c>
      <c r="K1767" s="4">
        <v>0</v>
      </c>
      <c r="L1767" s="4">
        <v>0</v>
      </c>
      <c r="M1767" s="4">
        <v>0</v>
      </c>
      <c r="N1767" s="24">
        <f>IF(AND(B1767="60",C1767="32"),(J1767/'FD Date'!$B$4*'FD Date'!$B$6+K1767),(J1767/Date!$B$4*Date!$B$6+K1767))</f>
        <v>0</v>
      </c>
      <c r="O1767" s="24">
        <f t="shared" si="165"/>
        <v>0</v>
      </c>
      <c r="P1767" s="24">
        <f>K1767/Date!$B$2*Date!$B$3+K1767</f>
        <v>0</v>
      </c>
      <c r="Q1767" s="24">
        <f>J1767*Date!$B$3+K1767</f>
        <v>0</v>
      </c>
      <c r="R1767" s="24">
        <f t="shared" si="166"/>
        <v>0</v>
      </c>
      <c r="S1767" s="24">
        <f>J1767/2*Date!$B$7+K1767</f>
        <v>0</v>
      </c>
      <c r="T1767" s="24">
        <f t="shared" si="167"/>
        <v>0</v>
      </c>
      <c r="U1767" s="24">
        <f t="shared" si="168"/>
        <v>0</v>
      </c>
      <c r="V1767" s="4">
        <v>0</v>
      </c>
      <c r="W1767" s="4"/>
      <c r="X1767" s="28" t="str">
        <f t="shared" si="169"/>
        <v>CHOOSE FORMULA</v>
      </c>
      <c r="Y1767" s="4"/>
      <c r="Z1767" s="4">
        <v>0</v>
      </c>
    </row>
    <row r="1768" spans="1:26">
      <c r="A1768" s="1" t="s">
        <v>50</v>
      </c>
      <c r="B1768" s="1" t="s">
        <v>7</v>
      </c>
      <c r="C1768" s="1" t="s">
        <v>659</v>
      </c>
      <c r="D1768" s="1" t="s">
        <v>239</v>
      </c>
      <c r="E1768" s="1" t="s">
        <v>8</v>
      </c>
      <c r="F1768" s="1" t="s">
        <v>273</v>
      </c>
      <c r="G1768" s="4">
        <v>3600</v>
      </c>
      <c r="H1768" s="4">
        <v>0</v>
      </c>
      <c r="I1768" s="4">
        <v>3600</v>
      </c>
      <c r="J1768" s="4">
        <v>0</v>
      </c>
      <c r="K1768" s="4">
        <v>0</v>
      </c>
      <c r="L1768" s="4">
        <v>0</v>
      </c>
      <c r="M1768" s="4">
        <v>0</v>
      </c>
      <c r="N1768" s="24">
        <f>IF(AND(B1768="60",C1768="32"),(J1768/'FD Date'!$B$4*'FD Date'!$B$6+K1768),(J1768/Date!$B$4*Date!$B$6+K1768))</f>
        <v>0</v>
      </c>
      <c r="O1768" s="24">
        <f t="shared" si="165"/>
        <v>0</v>
      </c>
      <c r="P1768" s="24">
        <f>K1768/Date!$B$2*Date!$B$3+K1768</f>
        <v>0</v>
      </c>
      <c r="Q1768" s="24">
        <f>J1768*Date!$B$3+K1768</f>
        <v>0</v>
      </c>
      <c r="R1768" s="24">
        <f t="shared" si="166"/>
        <v>0</v>
      </c>
      <c r="S1768" s="24">
        <f>J1768/2*Date!$B$7+K1768</f>
        <v>0</v>
      </c>
      <c r="T1768" s="24">
        <f t="shared" si="167"/>
        <v>3600</v>
      </c>
      <c r="U1768" s="24">
        <f t="shared" si="168"/>
        <v>0</v>
      </c>
      <c r="V1768" s="4">
        <v>0</v>
      </c>
      <c r="W1768" s="4"/>
      <c r="X1768" s="28" t="str">
        <f t="shared" si="169"/>
        <v>CHOOSE FORMULA</v>
      </c>
      <c r="Y1768" s="4"/>
      <c r="Z1768" s="4">
        <v>0</v>
      </c>
    </row>
    <row r="1769" spans="1:26">
      <c r="A1769" s="1" t="s">
        <v>50</v>
      </c>
      <c r="B1769" s="1" t="s">
        <v>7</v>
      </c>
      <c r="C1769" s="1" t="s">
        <v>659</v>
      </c>
      <c r="D1769" s="1" t="s">
        <v>274</v>
      </c>
      <c r="E1769" s="1" t="s">
        <v>8</v>
      </c>
      <c r="F1769" s="1" t="s">
        <v>275</v>
      </c>
      <c r="G1769" s="4">
        <v>15000</v>
      </c>
      <c r="H1769" s="4">
        <v>0</v>
      </c>
      <c r="I1769" s="4">
        <v>15000</v>
      </c>
      <c r="J1769" s="4">
        <v>0</v>
      </c>
      <c r="K1769" s="4">
        <v>0</v>
      </c>
      <c r="L1769" s="4">
        <v>0</v>
      </c>
      <c r="M1769" s="4">
        <v>0</v>
      </c>
      <c r="N1769" s="24">
        <f>IF(AND(B1769="60",C1769="32"),(J1769/'FD Date'!$B$4*'FD Date'!$B$6+K1769),(J1769/Date!$B$4*Date!$B$6+K1769))</f>
        <v>0</v>
      </c>
      <c r="O1769" s="24">
        <f t="shared" si="165"/>
        <v>0</v>
      </c>
      <c r="P1769" s="24">
        <f>K1769/Date!$B$2*Date!$B$3+K1769</f>
        <v>0</v>
      </c>
      <c r="Q1769" s="24">
        <f>J1769*Date!$B$3+K1769</f>
        <v>0</v>
      </c>
      <c r="R1769" s="24">
        <f t="shared" si="166"/>
        <v>0</v>
      </c>
      <c r="S1769" s="24">
        <f>J1769/2*Date!$B$7+K1769</f>
        <v>0</v>
      </c>
      <c r="T1769" s="24">
        <f t="shared" si="167"/>
        <v>15000</v>
      </c>
      <c r="U1769" s="24">
        <f t="shared" si="168"/>
        <v>0</v>
      </c>
      <c r="V1769" s="4">
        <v>0</v>
      </c>
      <c r="W1769" s="4"/>
      <c r="X1769" s="28" t="str">
        <f t="shared" si="169"/>
        <v>CHOOSE FORMULA</v>
      </c>
      <c r="Y1769" s="4"/>
      <c r="Z1769" s="4">
        <v>0</v>
      </c>
    </row>
    <row r="1770" spans="1:26">
      <c r="A1770" s="1" t="s">
        <v>50</v>
      </c>
      <c r="B1770" s="1" t="s">
        <v>7</v>
      </c>
      <c r="C1770" s="1" t="s">
        <v>659</v>
      </c>
      <c r="D1770" s="1" t="s">
        <v>276</v>
      </c>
      <c r="E1770" s="1" t="s">
        <v>8</v>
      </c>
      <c r="F1770" s="1" t="s">
        <v>277</v>
      </c>
      <c r="G1770" s="4">
        <v>0</v>
      </c>
      <c r="H1770" s="4">
        <v>0</v>
      </c>
      <c r="I1770" s="4">
        <v>0</v>
      </c>
      <c r="J1770" s="4">
        <v>0</v>
      </c>
      <c r="K1770" s="4">
        <v>0</v>
      </c>
      <c r="L1770" s="4">
        <v>0</v>
      </c>
      <c r="M1770" s="4">
        <v>0</v>
      </c>
      <c r="N1770" s="24">
        <f>IF(AND(B1770="60",C1770="32"),(J1770/'FD Date'!$B$4*'FD Date'!$B$6+K1770),(J1770/Date!$B$4*Date!$B$6+K1770))</f>
        <v>0</v>
      </c>
      <c r="O1770" s="24">
        <f t="shared" si="165"/>
        <v>0</v>
      </c>
      <c r="P1770" s="24">
        <f>K1770/Date!$B$2*Date!$B$3+K1770</f>
        <v>0</v>
      </c>
      <c r="Q1770" s="24">
        <f>J1770*Date!$B$3+K1770</f>
        <v>0</v>
      </c>
      <c r="R1770" s="24">
        <f t="shared" si="166"/>
        <v>0</v>
      </c>
      <c r="S1770" s="24">
        <f>J1770/2*Date!$B$7+K1770</f>
        <v>0</v>
      </c>
      <c r="T1770" s="24">
        <f t="shared" si="167"/>
        <v>0</v>
      </c>
      <c r="U1770" s="24">
        <f t="shared" si="168"/>
        <v>0</v>
      </c>
      <c r="V1770" s="4">
        <v>0</v>
      </c>
      <c r="W1770" s="4"/>
      <c r="X1770" s="28" t="str">
        <f t="shared" si="169"/>
        <v>CHOOSE FORMULA</v>
      </c>
      <c r="Y1770" s="4"/>
      <c r="Z1770" s="4">
        <v>0</v>
      </c>
    </row>
    <row r="1771" spans="1:26">
      <c r="A1771" s="1" t="s">
        <v>50</v>
      </c>
      <c r="B1771" s="1" t="s">
        <v>7</v>
      </c>
      <c r="C1771" s="1" t="s">
        <v>659</v>
      </c>
      <c r="D1771" s="1" t="s">
        <v>278</v>
      </c>
      <c r="E1771" s="1" t="s">
        <v>8</v>
      </c>
      <c r="F1771" s="1" t="s">
        <v>279</v>
      </c>
      <c r="G1771" s="4">
        <v>12000</v>
      </c>
      <c r="H1771" s="4">
        <v>0</v>
      </c>
      <c r="I1771" s="4">
        <v>12000</v>
      </c>
      <c r="J1771" s="4">
        <v>0</v>
      </c>
      <c r="K1771" s="4">
        <v>0</v>
      </c>
      <c r="L1771" s="4">
        <v>0</v>
      </c>
      <c r="M1771" s="4">
        <v>0</v>
      </c>
      <c r="N1771" s="24">
        <f>IF(AND(B1771="60",C1771="32"),(J1771/'FD Date'!$B$4*'FD Date'!$B$6+K1771),(J1771/Date!$B$4*Date!$B$6+K1771))</f>
        <v>0</v>
      </c>
      <c r="O1771" s="24">
        <f t="shared" si="165"/>
        <v>0</v>
      </c>
      <c r="P1771" s="24">
        <f>K1771/Date!$B$2*Date!$B$3+K1771</f>
        <v>0</v>
      </c>
      <c r="Q1771" s="24">
        <f>J1771*Date!$B$3+K1771</f>
        <v>0</v>
      </c>
      <c r="R1771" s="24">
        <f t="shared" si="166"/>
        <v>0</v>
      </c>
      <c r="S1771" s="24">
        <f>J1771/2*Date!$B$7+K1771</f>
        <v>0</v>
      </c>
      <c r="T1771" s="24">
        <f t="shared" si="167"/>
        <v>12000</v>
      </c>
      <c r="U1771" s="24">
        <f t="shared" si="168"/>
        <v>0</v>
      </c>
      <c r="V1771" s="4">
        <v>0</v>
      </c>
      <c r="W1771" s="4"/>
      <c r="X1771" s="28" t="str">
        <f t="shared" si="169"/>
        <v>CHOOSE FORMULA</v>
      </c>
      <c r="Y1771" s="4"/>
      <c r="Z1771" s="4">
        <v>0</v>
      </c>
    </row>
    <row r="1772" spans="1:26">
      <c r="A1772" s="1" t="s">
        <v>50</v>
      </c>
      <c r="B1772" s="1" t="s">
        <v>7</v>
      </c>
      <c r="C1772" s="1" t="s">
        <v>659</v>
      </c>
      <c r="D1772" s="1" t="s">
        <v>278</v>
      </c>
      <c r="E1772" s="1" t="s">
        <v>13</v>
      </c>
      <c r="F1772" s="1" t="s">
        <v>663</v>
      </c>
      <c r="G1772" s="4">
        <v>30000</v>
      </c>
      <c r="H1772" s="4">
        <v>0</v>
      </c>
      <c r="I1772" s="4">
        <v>30000</v>
      </c>
      <c r="J1772" s="4">
        <v>0</v>
      </c>
      <c r="K1772" s="4">
        <v>0</v>
      </c>
      <c r="L1772" s="4">
        <v>0</v>
      </c>
      <c r="M1772" s="4">
        <v>0</v>
      </c>
      <c r="N1772" s="24">
        <f>IF(AND(B1772="60",C1772="32"),(J1772/'FD Date'!$B$4*'FD Date'!$B$6+K1772),(J1772/Date!$B$4*Date!$B$6+K1772))</f>
        <v>0</v>
      </c>
      <c r="O1772" s="24">
        <f t="shared" si="165"/>
        <v>0</v>
      </c>
      <c r="P1772" s="24">
        <f>K1772/Date!$B$2*Date!$B$3+K1772</f>
        <v>0</v>
      </c>
      <c r="Q1772" s="24">
        <f>J1772*Date!$B$3+K1772</f>
        <v>0</v>
      </c>
      <c r="R1772" s="24">
        <f t="shared" si="166"/>
        <v>0</v>
      </c>
      <c r="S1772" s="24">
        <f>J1772/2*Date!$B$7+K1772</f>
        <v>0</v>
      </c>
      <c r="T1772" s="24">
        <f t="shared" si="167"/>
        <v>30000</v>
      </c>
      <c r="U1772" s="24">
        <f t="shared" si="168"/>
        <v>0</v>
      </c>
      <c r="V1772" s="4">
        <v>0</v>
      </c>
      <c r="W1772" s="4"/>
      <c r="X1772" s="28" t="str">
        <f t="shared" si="169"/>
        <v>CHOOSE FORMULA</v>
      </c>
      <c r="Y1772" s="4"/>
      <c r="Z1772" s="4">
        <v>0</v>
      </c>
    </row>
    <row r="1773" spans="1:26">
      <c r="A1773" s="1" t="s">
        <v>50</v>
      </c>
      <c r="B1773" s="1" t="s">
        <v>7</v>
      </c>
      <c r="C1773" s="1" t="s">
        <v>659</v>
      </c>
      <c r="D1773" s="1" t="s">
        <v>278</v>
      </c>
      <c r="E1773" s="1" t="s">
        <v>15</v>
      </c>
      <c r="F1773" s="1" t="s">
        <v>664</v>
      </c>
      <c r="G1773" s="4">
        <v>0</v>
      </c>
      <c r="H1773" s="4">
        <v>0</v>
      </c>
      <c r="I1773" s="4">
        <v>0</v>
      </c>
      <c r="J1773" s="4">
        <v>0</v>
      </c>
      <c r="K1773" s="4">
        <v>0</v>
      </c>
      <c r="L1773" s="4">
        <v>0</v>
      </c>
      <c r="M1773" s="4">
        <v>0</v>
      </c>
      <c r="N1773" s="24">
        <f>IF(AND(B1773="60",C1773="32"),(J1773/'FD Date'!$B$4*'FD Date'!$B$6+K1773),(J1773/Date!$B$4*Date!$B$6+K1773))</f>
        <v>0</v>
      </c>
      <c r="O1773" s="24">
        <f t="shared" si="165"/>
        <v>0</v>
      </c>
      <c r="P1773" s="24">
        <f>K1773/Date!$B$2*Date!$B$3+K1773</f>
        <v>0</v>
      </c>
      <c r="Q1773" s="24">
        <f>J1773*Date!$B$3+K1773</f>
        <v>0</v>
      </c>
      <c r="R1773" s="24">
        <f t="shared" si="166"/>
        <v>0</v>
      </c>
      <c r="S1773" s="24">
        <f>J1773/2*Date!$B$7+K1773</f>
        <v>0</v>
      </c>
      <c r="T1773" s="24">
        <f t="shared" si="167"/>
        <v>0</v>
      </c>
      <c r="U1773" s="24">
        <f t="shared" si="168"/>
        <v>0</v>
      </c>
      <c r="V1773" s="4">
        <v>0</v>
      </c>
      <c r="W1773" s="4"/>
      <c r="X1773" s="28" t="str">
        <f t="shared" si="169"/>
        <v>CHOOSE FORMULA</v>
      </c>
      <c r="Y1773" s="4"/>
      <c r="Z1773" s="4">
        <v>0</v>
      </c>
    </row>
    <row r="1774" spans="1:26">
      <c r="A1774" s="1" t="s">
        <v>50</v>
      </c>
      <c r="B1774" s="1" t="s">
        <v>7</v>
      </c>
      <c r="C1774" s="1" t="s">
        <v>659</v>
      </c>
      <c r="D1774" s="1" t="s">
        <v>665</v>
      </c>
      <c r="E1774" s="1" t="s">
        <v>8</v>
      </c>
      <c r="F1774" s="1" t="s">
        <v>666</v>
      </c>
      <c r="G1774" s="4">
        <v>0</v>
      </c>
      <c r="H1774" s="4">
        <v>0</v>
      </c>
      <c r="I1774" s="4">
        <v>0</v>
      </c>
      <c r="J1774" s="4">
        <v>0</v>
      </c>
      <c r="K1774" s="4">
        <v>0</v>
      </c>
      <c r="L1774" s="4">
        <v>0</v>
      </c>
      <c r="M1774" s="4">
        <v>0</v>
      </c>
      <c r="N1774" s="24">
        <f>IF(AND(B1774="60",C1774="32"),(J1774/'FD Date'!$B$4*'FD Date'!$B$6+K1774),(J1774/Date!$B$4*Date!$B$6+K1774))</f>
        <v>0</v>
      </c>
      <c r="O1774" s="24">
        <f t="shared" si="165"/>
        <v>0</v>
      </c>
      <c r="P1774" s="24">
        <f>K1774/Date!$B$2*Date!$B$3+K1774</f>
        <v>0</v>
      </c>
      <c r="Q1774" s="24">
        <f>J1774*Date!$B$3+K1774</f>
        <v>0</v>
      </c>
      <c r="R1774" s="24">
        <f t="shared" si="166"/>
        <v>0</v>
      </c>
      <c r="S1774" s="24">
        <f>J1774/2*Date!$B$7+K1774</f>
        <v>0</v>
      </c>
      <c r="T1774" s="24">
        <f t="shared" si="167"/>
        <v>0</v>
      </c>
      <c r="U1774" s="24">
        <f t="shared" si="168"/>
        <v>0</v>
      </c>
      <c r="V1774" s="4">
        <v>0</v>
      </c>
      <c r="W1774" s="4"/>
      <c r="X1774" s="28" t="str">
        <f t="shared" si="169"/>
        <v>CHOOSE FORMULA</v>
      </c>
      <c r="Y1774" s="4"/>
      <c r="Z1774" s="4">
        <v>0</v>
      </c>
    </row>
    <row r="1775" spans="1:26">
      <c r="A1775" s="1" t="s">
        <v>50</v>
      </c>
      <c r="B1775" s="1" t="s">
        <v>7</v>
      </c>
      <c r="C1775" s="1" t="s">
        <v>659</v>
      </c>
      <c r="D1775" s="1" t="s">
        <v>667</v>
      </c>
      <c r="E1775" s="1" t="s">
        <v>8</v>
      </c>
      <c r="F1775" s="1" t="s">
        <v>668</v>
      </c>
      <c r="G1775" s="4">
        <v>0</v>
      </c>
      <c r="H1775" s="4">
        <v>0</v>
      </c>
      <c r="I1775" s="4">
        <v>0</v>
      </c>
      <c r="J1775" s="4">
        <v>0</v>
      </c>
      <c r="K1775" s="4">
        <v>0</v>
      </c>
      <c r="L1775" s="4">
        <v>0</v>
      </c>
      <c r="M1775" s="4">
        <v>0</v>
      </c>
      <c r="N1775" s="24">
        <f>IF(AND(B1775="60",C1775="32"),(J1775/'FD Date'!$B$4*'FD Date'!$B$6+K1775),(J1775/Date!$B$4*Date!$B$6+K1775))</f>
        <v>0</v>
      </c>
      <c r="O1775" s="24">
        <f t="shared" si="165"/>
        <v>0</v>
      </c>
      <c r="P1775" s="24">
        <f>K1775/Date!$B$2*Date!$B$3+K1775</f>
        <v>0</v>
      </c>
      <c r="Q1775" s="24">
        <f>J1775*Date!$B$3+K1775</f>
        <v>0</v>
      </c>
      <c r="R1775" s="24">
        <f t="shared" si="166"/>
        <v>0</v>
      </c>
      <c r="S1775" s="24">
        <f>J1775/2*Date!$B$7+K1775</f>
        <v>0</v>
      </c>
      <c r="T1775" s="24">
        <f t="shared" si="167"/>
        <v>0</v>
      </c>
      <c r="U1775" s="24">
        <f t="shared" si="168"/>
        <v>0</v>
      </c>
      <c r="V1775" s="4">
        <v>0</v>
      </c>
      <c r="W1775" s="4"/>
      <c r="X1775" s="28" t="str">
        <f t="shared" si="169"/>
        <v>CHOOSE FORMULA</v>
      </c>
      <c r="Y1775" s="4"/>
      <c r="Z1775" s="4">
        <v>0</v>
      </c>
    </row>
    <row r="1776" spans="1:26">
      <c r="A1776" s="1" t="s">
        <v>50</v>
      </c>
      <c r="B1776" s="1" t="s">
        <v>7</v>
      </c>
      <c r="C1776" s="1" t="s">
        <v>268</v>
      </c>
      <c r="D1776" s="1" t="s">
        <v>95</v>
      </c>
      <c r="E1776" s="1" t="s">
        <v>8</v>
      </c>
      <c r="F1776" s="1" t="s">
        <v>179</v>
      </c>
      <c r="G1776" s="4">
        <v>0</v>
      </c>
      <c r="H1776" s="4">
        <v>0</v>
      </c>
      <c r="I1776" s="4">
        <v>0</v>
      </c>
      <c r="J1776" s="4">
        <v>0</v>
      </c>
      <c r="K1776" s="4">
        <v>0</v>
      </c>
      <c r="L1776" s="4">
        <v>0</v>
      </c>
      <c r="M1776" s="4">
        <v>0</v>
      </c>
      <c r="N1776" s="24">
        <f>IF(AND(B1776="60",C1776="32"),(J1776/'FD Date'!$B$4*'FD Date'!$B$6+K1776),(J1776/Date!$B$4*Date!$B$6+K1776))</f>
        <v>0</v>
      </c>
      <c r="O1776" s="24">
        <f t="shared" si="165"/>
        <v>0</v>
      </c>
      <c r="P1776" s="24">
        <f>K1776/Date!$B$2*Date!$B$3+K1776</f>
        <v>0</v>
      </c>
      <c r="Q1776" s="24">
        <f>J1776*Date!$B$3+K1776</f>
        <v>0</v>
      </c>
      <c r="R1776" s="24">
        <f t="shared" si="166"/>
        <v>0</v>
      </c>
      <c r="S1776" s="24">
        <f>J1776/2*Date!$B$7+K1776</f>
        <v>0</v>
      </c>
      <c r="T1776" s="24">
        <f t="shared" si="167"/>
        <v>0</v>
      </c>
      <c r="U1776" s="24">
        <f t="shared" si="168"/>
        <v>0</v>
      </c>
      <c r="V1776" s="4">
        <v>0</v>
      </c>
      <c r="W1776" s="4"/>
      <c r="X1776" s="28" t="str">
        <f t="shared" si="169"/>
        <v>CHOOSE FORMULA</v>
      </c>
      <c r="Y1776" s="4"/>
      <c r="Z1776" s="4">
        <v>0</v>
      </c>
    </row>
    <row r="1777" spans="1:26">
      <c r="A1777" s="1" t="s">
        <v>50</v>
      </c>
      <c r="B1777" s="1" t="s">
        <v>7</v>
      </c>
      <c r="C1777" s="1" t="s">
        <v>268</v>
      </c>
      <c r="D1777" s="1" t="s">
        <v>97</v>
      </c>
      <c r="E1777" s="1" t="s">
        <v>8</v>
      </c>
      <c r="F1777" s="1" t="s">
        <v>184</v>
      </c>
      <c r="G1777" s="4">
        <v>0</v>
      </c>
      <c r="H1777" s="4">
        <v>0</v>
      </c>
      <c r="I1777" s="4">
        <v>0</v>
      </c>
      <c r="J1777" s="4">
        <v>0</v>
      </c>
      <c r="K1777" s="4">
        <v>0</v>
      </c>
      <c r="L1777" s="4">
        <v>23.96</v>
      </c>
      <c r="M1777" s="4">
        <v>23.96</v>
      </c>
      <c r="N1777" s="24">
        <f>IF(AND(B1777="60",C1777="32"),(J1777/'FD Date'!$B$4*'FD Date'!$B$6+K1777),(J1777/Date!$B$4*Date!$B$6+K1777))</f>
        <v>0</v>
      </c>
      <c r="O1777" s="24">
        <f t="shared" si="165"/>
        <v>0</v>
      </c>
      <c r="P1777" s="24">
        <f>K1777/Date!$B$2*Date!$B$3+K1777</f>
        <v>0</v>
      </c>
      <c r="Q1777" s="24">
        <f>J1777*Date!$B$3+K1777</f>
        <v>0</v>
      </c>
      <c r="R1777" s="24">
        <f t="shared" si="166"/>
        <v>0</v>
      </c>
      <c r="S1777" s="24">
        <f>J1777/2*Date!$B$7+K1777</f>
        <v>0</v>
      </c>
      <c r="T1777" s="24">
        <f t="shared" si="167"/>
        <v>0</v>
      </c>
      <c r="U1777" s="24">
        <f t="shared" si="168"/>
        <v>0</v>
      </c>
      <c r="V1777" s="4">
        <v>0</v>
      </c>
      <c r="W1777" s="4"/>
      <c r="X1777" s="28" t="str">
        <f t="shared" si="169"/>
        <v>CHOOSE FORMULA</v>
      </c>
      <c r="Y1777" s="4"/>
      <c r="Z1777" s="4">
        <v>0</v>
      </c>
    </row>
    <row r="1778" spans="1:26">
      <c r="A1778" s="1" t="s">
        <v>50</v>
      </c>
      <c r="B1778" s="1" t="s">
        <v>7</v>
      </c>
      <c r="C1778" s="1" t="s">
        <v>268</v>
      </c>
      <c r="D1778" s="1" t="s">
        <v>269</v>
      </c>
      <c r="E1778" s="1" t="s">
        <v>8</v>
      </c>
      <c r="F1778" s="1" t="s">
        <v>270</v>
      </c>
      <c r="G1778" s="4">
        <v>0</v>
      </c>
      <c r="H1778" s="4">
        <v>0</v>
      </c>
      <c r="I1778" s="4">
        <v>0</v>
      </c>
      <c r="J1778" s="4">
        <v>0</v>
      </c>
      <c r="K1778" s="4">
        <v>0</v>
      </c>
      <c r="L1778" s="4">
        <v>0</v>
      </c>
      <c r="M1778" s="4">
        <v>0</v>
      </c>
      <c r="N1778" s="24">
        <f>IF(AND(B1778="60",C1778="32"),(J1778/'FD Date'!$B$4*'FD Date'!$B$6+K1778),(J1778/Date!$B$4*Date!$B$6+K1778))</f>
        <v>0</v>
      </c>
      <c r="O1778" s="24">
        <f t="shared" si="165"/>
        <v>0</v>
      </c>
      <c r="P1778" s="24">
        <f>K1778/Date!$B$2*Date!$B$3+K1778</f>
        <v>0</v>
      </c>
      <c r="Q1778" s="24">
        <f>J1778*Date!$B$3+K1778</f>
        <v>0</v>
      </c>
      <c r="R1778" s="24">
        <f t="shared" si="166"/>
        <v>0</v>
      </c>
      <c r="S1778" s="24">
        <f>J1778/2*Date!$B$7+K1778</f>
        <v>0</v>
      </c>
      <c r="T1778" s="24">
        <f t="shared" si="167"/>
        <v>0</v>
      </c>
      <c r="U1778" s="24">
        <f t="shared" si="168"/>
        <v>0</v>
      </c>
      <c r="V1778" s="4">
        <v>0</v>
      </c>
      <c r="W1778" s="4"/>
      <c r="X1778" s="28" t="str">
        <f t="shared" si="169"/>
        <v>CHOOSE FORMULA</v>
      </c>
      <c r="Y1778" s="4"/>
      <c r="Z1778" s="4">
        <v>0</v>
      </c>
    </row>
    <row r="1779" spans="1:26">
      <c r="A1779" s="1" t="s">
        <v>50</v>
      </c>
      <c r="B1779" s="1" t="s">
        <v>7</v>
      </c>
      <c r="C1779" s="1" t="s">
        <v>268</v>
      </c>
      <c r="D1779" s="1" t="s">
        <v>271</v>
      </c>
      <c r="E1779" s="1" t="s">
        <v>8</v>
      </c>
      <c r="F1779" s="1" t="s">
        <v>272</v>
      </c>
      <c r="G1779" s="4">
        <v>0</v>
      </c>
      <c r="H1779" s="4">
        <v>0</v>
      </c>
      <c r="I1779" s="4">
        <v>0</v>
      </c>
      <c r="J1779" s="4">
        <v>0</v>
      </c>
      <c r="K1779" s="4">
        <v>0</v>
      </c>
      <c r="L1779" s="4">
        <v>0</v>
      </c>
      <c r="M1779" s="4">
        <v>0</v>
      </c>
      <c r="N1779" s="24">
        <f>IF(AND(B1779="60",C1779="32"),(J1779/'FD Date'!$B$4*'FD Date'!$B$6+K1779),(J1779/Date!$B$4*Date!$B$6+K1779))</f>
        <v>0</v>
      </c>
      <c r="O1779" s="24">
        <f t="shared" si="165"/>
        <v>0</v>
      </c>
      <c r="P1779" s="24">
        <f>K1779/Date!$B$2*Date!$B$3+K1779</f>
        <v>0</v>
      </c>
      <c r="Q1779" s="24">
        <f>J1779*Date!$B$3+K1779</f>
        <v>0</v>
      </c>
      <c r="R1779" s="24">
        <f t="shared" si="166"/>
        <v>0</v>
      </c>
      <c r="S1779" s="24">
        <f>J1779/2*Date!$B$7+K1779</f>
        <v>0</v>
      </c>
      <c r="T1779" s="24">
        <f t="shared" si="167"/>
        <v>0</v>
      </c>
      <c r="U1779" s="24">
        <f t="shared" si="168"/>
        <v>0</v>
      </c>
      <c r="V1779" s="4">
        <v>0</v>
      </c>
      <c r="W1779" s="4"/>
      <c r="X1779" s="28" t="str">
        <f t="shared" si="169"/>
        <v>CHOOSE FORMULA</v>
      </c>
      <c r="Y1779" s="4"/>
      <c r="Z1779" s="4">
        <v>0</v>
      </c>
    </row>
    <row r="1780" spans="1:26">
      <c r="A1780" s="1" t="s">
        <v>50</v>
      </c>
      <c r="B1780" s="1" t="s">
        <v>7</v>
      </c>
      <c r="C1780" s="1" t="s">
        <v>268</v>
      </c>
      <c r="D1780" s="1" t="s">
        <v>239</v>
      </c>
      <c r="E1780" s="1" t="s">
        <v>8</v>
      </c>
      <c r="F1780" s="1" t="s">
        <v>273</v>
      </c>
      <c r="G1780" s="4">
        <v>0</v>
      </c>
      <c r="H1780" s="4">
        <v>0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  <c r="N1780" s="24">
        <f>IF(AND(B1780="60",C1780="32"),(J1780/'FD Date'!$B$4*'FD Date'!$B$6+K1780),(J1780/Date!$B$4*Date!$B$6+K1780))</f>
        <v>0</v>
      </c>
      <c r="O1780" s="24">
        <f t="shared" si="165"/>
        <v>0</v>
      </c>
      <c r="P1780" s="24">
        <f>K1780/Date!$B$2*Date!$B$3+K1780</f>
        <v>0</v>
      </c>
      <c r="Q1780" s="24">
        <f>J1780*Date!$B$3+K1780</f>
        <v>0</v>
      </c>
      <c r="R1780" s="24">
        <f t="shared" si="166"/>
        <v>0</v>
      </c>
      <c r="S1780" s="24">
        <f>J1780/2*Date!$B$7+K1780</f>
        <v>0</v>
      </c>
      <c r="T1780" s="24">
        <f t="shared" si="167"/>
        <v>0</v>
      </c>
      <c r="U1780" s="24">
        <f t="shared" si="168"/>
        <v>0</v>
      </c>
      <c r="V1780" s="4">
        <v>0</v>
      </c>
      <c r="W1780" s="4"/>
      <c r="X1780" s="28" t="str">
        <f t="shared" si="169"/>
        <v>CHOOSE FORMULA</v>
      </c>
      <c r="Y1780" s="4"/>
      <c r="Z1780" s="4">
        <v>0</v>
      </c>
    </row>
    <row r="1781" spans="1:26">
      <c r="A1781" s="1" t="s">
        <v>50</v>
      </c>
      <c r="B1781" s="1" t="s">
        <v>7</v>
      </c>
      <c r="C1781" s="1" t="s">
        <v>268</v>
      </c>
      <c r="D1781" s="1" t="s">
        <v>669</v>
      </c>
      <c r="E1781" s="1" t="s">
        <v>8</v>
      </c>
      <c r="F1781" s="1" t="s">
        <v>662</v>
      </c>
      <c r="G1781" s="4">
        <v>0</v>
      </c>
      <c r="H1781" s="4">
        <v>0</v>
      </c>
      <c r="I1781" s="4">
        <v>0</v>
      </c>
      <c r="J1781" s="4">
        <v>0</v>
      </c>
      <c r="K1781" s="4">
        <v>0</v>
      </c>
      <c r="L1781" s="4">
        <v>0</v>
      </c>
      <c r="M1781" s="4">
        <v>0</v>
      </c>
      <c r="N1781" s="24">
        <f>IF(AND(B1781="60",C1781="32"),(J1781/'FD Date'!$B$4*'FD Date'!$B$6+K1781),(J1781/Date!$B$4*Date!$B$6+K1781))</f>
        <v>0</v>
      </c>
      <c r="O1781" s="24">
        <f t="shared" si="165"/>
        <v>0</v>
      </c>
      <c r="P1781" s="24">
        <f>K1781/Date!$B$2*Date!$B$3+K1781</f>
        <v>0</v>
      </c>
      <c r="Q1781" s="24">
        <f>J1781*Date!$B$3+K1781</f>
        <v>0</v>
      </c>
      <c r="R1781" s="24">
        <f t="shared" si="166"/>
        <v>0</v>
      </c>
      <c r="S1781" s="24">
        <f>J1781/2*Date!$B$7+K1781</f>
        <v>0</v>
      </c>
      <c r="T1781" s="24">
        <f t="shared" si="167"/>
        <v>0</v>
      </c>
      <c r="U1781" s="24">
        <f t="shared" si="168"/>
        <v>0</v>
      </c>
      <c r="V1781" s="4">
        <v>0</v>
      </c>
      <c r="W1781" s="4"/>
      <c r="X1781" s="28" t="str">
        <f t="shared" si="169"/>
        <v>CHOOSE FORMULA</v>
      </c>
      <c r="Y1781" s="4"/>
      <c r="Z1781" s="4">
        <v>0</v>
      </c>
    </row>
    <row r="1782" spans="1:26">
      <c r="A1782" s="1" t="s">
        <v>50</v>
      </c>
      <c r="B1782" s="1" t="s">
        <v>7</v>
      </c>
      <c r="C1782" s="1" t="s">
        <v>268</v>
      </c>
      <c r="D1782" s="1" t="s">
        <v>274</v>
      </c>
      <c r="E1782" s="1" t="s">
        <v>8</v>
      </c>
      <c r="F1782" s="1" t="s">
        <v>275</v>
      </c>
      <c r="G1782" s="4">
        <v>0</v>
      </c>
      <c r="H1782" s="4">
        <v>0</v>
      </c>
      <c r="I1782" s="4">
        <v>0</v>
      </c>
      <c r="J1782" s="4">
        <v>0</v>
      </c>
      <c r="K1782" s="4">
        <v>0</v>
      </c>
      <c r="L1782" s="4">
        <v>0</v>
      </c>
      <c r="M1782" s="4">
        <v>0</v>
      </c>
      <c r="N1782" s="24">
        <f>IF(AND(B1782="60",C1782="32"),(J1782/'FD Date'!$B$4*'FD Date'!$B$6+K1782),(J1782/Date!$B$4*Date!$B$6+K1782))</f>
        <v>0</v>
      </c>
      <c r="O1782" s="24">
        <f t="shared" si="165"/>
        <v>0</v>
      </c>
      <c r="P1782" s="24">
        <f>K1782/Date!$B$2*Date!$B$3+K1782</f>
        <v>0</v>
      </c>
      <c r="Q1782" s="24">
        <f>J1782*Date!$B$3+K1782</f>
        <v>0</v>
      </c>
      <c r="R1782" s="24">
        <f t="shared" si="166"/>
        <v>0</v>
      </c>
      <c r="S1782" s="24">
        <f>J1782/2*Date!$B$7+K1782</f>
        <v>0</v>
      </c>
      <c r="T1782" s="24">
        <f t="shared" si="167"/>
        <v>0</v>
      </c>
      <c r="U1782" s="24">
        <f t="shared" si="168"/>
        <v>0</v>
      </c>
      <c r="V1782" s="4">
        <v>0</v>
      </c>
      <c r="W1782" s="4"/>
      <c r="X1782" s="28" t="str">
        <f t="shared" si="169"/>
        <v>CHOOSE FORMULA</v>
      </c>
      <c r="Y1782" s="4"/>
      <c r="Z1782" s="4">
        <v>0</v>
      </c>
    </row>
    <row r="1783" spans="1:26">
      <c r="A1783" s="1" t="s">
        <v>50</v>
      </c>
      <c r="B1783" s="1" t="s">
        <v>7</v>
      </c>
      <c r="C1783" s="1" t="s">
        <v>268</v>
      </c>
      <c r="D1783" s="1" t="s">
        <v>276</v>
      </c>
      <c r="E1783" s="1" t="s">
        <v>8</v>
      </c>
      <c r="F1783" s="1" t="s">
        <v>277</v>
      </c>
      <c r="G1783" s="4">
        <v>0</v>
      </c>
      <c r="H1783" s="4">
        <v>0</v>
      </c>
      <c r="I1783" s="4">
        <v>0</v>
      </c>
      <c r="J1783" s="4">
        <v>0</v>
      </c>
      <c r="K1783" s="4">
        <v>0</v>
      </c>
      <c r="L1783" s="4">
        <v>0</v>
      </c>
      <c r="M1783" s="4">
        <v>0</v>
      </c>
      <c r="N1783" s="24">
        <f>IF(AND(B1783="60",C1783="32"),(J1783/'FD Date'!$B$4*'FD Date'!$B$6+K1783),(J1783/Date!$B$4*Date!$B$6+K1783))</f>
        <v>0</v>
      </c>
      <c r="O1783" s="24">
        <f t="shared" si="165"/>
        <v>0</v>
      </c>
      <c r="P1783" s="24">
        <f>K1783/Date!$B$2*Date!$B$3+K1783</f>
        <v>0</v>
      </c>
      <c r="Q1783" s="24">
        <f>J1783*Date!$B$3+K1783</f>
        <v>0</v>
      </c>
      <c r="R1783" s="24">
        <f t="shared" si="166"/>
        <v>0</v>
      </c>
      <c r="S1783" s="24">
        <f>J1783/2*Date!$B$7+K1783</f>
        <v>0</v>
      </c>
      <c r="T1783" s="24">
        <f t="shared" si="167"/>
        <v>0</v>
      </c>
      <c r="U1783" s="24">
        <f t="shared" si="168"/>
        <v>0</v>
      </c>
      <c r="V1783" s="4">
        <v>0</v>
      </c>
      <c r="W1783" s="4"/>
      <c r="X1783" s="28" t="str">
        <f t="shared" si="169"/>
        <v>CHOOSE FORMULA</v>
      </c>
      <c r="Y1783" s="4"/>
      <c r="Z1783" s="4">
        <v>0</v>
      </c>
    </row>
    <row r="1784" spans="1:26">
      <c r="A1784" s="1" t="s">
        <v>50</v>
      </c>
      <c r="B1784" s="1" t="s">
        <v>7</v>
      </c>
      <c r="C1784" s="1" t="s">
        <v>268</v>
      </c>
      <c r="D1784" s="1" t="s">
        <v>278</v>
      </c>
      <c r="E1784" s="1" t="s">
        <v>8</v>
      </c>
      <c r="F1784" s="1" t="s">
        <v>279</v>
      </c>
      <c r="G1784" s="4">
        <v>0</v>
      </c>
      <c r="H1784" s="4">
        <v>0</v>
      </c>
      <c r="I1784" s="4">
        <v>0</v>
      </c>
      <c r="J1784" s="4">
        <v>0</v>
      </c>
      <c r="K1784" s="4">
        <v>0</v>
      </c>
      <c r="L1784" s="4">
        <v>0</v>
      </c>
      <c r="M1784" s="4">
        <v>0</v>
      </c>
      <c r="N1784" s="24">
        <f>IF(AND(B1784="60",C1784="32"),(J1784/'FD Date'!$B$4*'FD Date'!$B$6+K1784),(J1784/Date!$B$4*Date!$B$6+K1784))</f>
        <v>0</v>
      </c>
      <c r="O1784" s="24">
        <f t="shared" si="165"/>
        <v>0</v>
      </c>
      <c r="P1784" s="24">
        <f>K1784/Date!$B$2*Date!$B$3+K1784</f>
        <v>0</v>
      </c>
      <c r="Q1784" s="24">
        <f>J1784*Date!$B$3+K1784</f>
        <v>0</v>
      </c>
      <c r="R1784" s="24">
        <f t="shared" si="166"/>
        <v>0</v>
      </c>
      <c r="S1784" s="24">
        <f>J1784/2*Date!$B$7+K1784</f>
        <v>0</v>
      </c>
      <c r="T1784" s="24">
        <f t="shared" si="167"/>
        <v>0</v>
      </c>
      <c r="U1784" s="24">
        <f t="shared" si="168"/>
        <v>0</v>
      </c>
      <c r="V1784" s="4">
        <v>0</v>
      </c>
      <c r="W1784" s="4"/>
      <c r="X1784" s="28" t="str">
        <f t="shared" si="169"/>
        <v>CHOOSE FORMULA</v>
      </c>
      <c r="Y1784" s="4"/>
      <c r="Z1784" s="4">
        <v>0</v>
      </c>
    </row>
    <row r="1785" spans="1:26">
      <c r="A1785" s="1" t="s">
        <v>50</v>
      </c>
      <c r="B1785" s="1" t="s">
        <v>7</v>
      </c>
      <c r="C1785" s="1" t="s">
        <v>268</v>
      </c>
      <c r="D1785" s="1" t="s">
        <v>278</v>
      </c>
      <c r="E1785" s="1" t="s">
        <v>13</v>
      </c>
      <c r="F1785" s="1" t="s">
        <v>663</v>
      </c>
      <c r="G1785" s="4">
        <v>0</v>
      </c>
      <c r="H1785" s="4">
        <v>0</v>
      </c>
      <c r="I1785" s="4">
        <v>0</v>
      </c>
      <c r="J1785" s="4">
        <v>0</v>
      </c>
      <c r="K1785" s="4">
        <v>0</v>
      </c>
      <c r="L1785" s="4">
        <v>0</v>
      </c>
      <c r="M1785" s="4">
        <v>0</v>
      </c>
      <c r="N1785" s="24">
        <f>IF(AND(B1785="60",C1785="32"),(J1785/'FD Date'!$B$4*'FD Date'!$B$6+K1785),(J1785/Date!$B$4*Date!$B$6+K1785))</f>
        <v>0</v>
      </c>
      <c r="O1785" s="24">
        <f t="shared" si="165"/>
        <v>0</v>
      </c>
      <c r="P1785" s="24">
        <f>K1785/Date!$B$2*Date!$B$3+K1785</f>
        <v>0</v>
      </c>
      <c r="Q1785" s="24">
        <f>J1785*Date!$B$3+K1785</f>
        <v>0</v>
      </c>
      <c r="R1785" s="24">
        <f t="shared" si="166"/>
        <v>0</v>
      </c>
      <c r="S1785" s="24">
        <f>J1785/2*Date!$B$7+K1785</f>
        <v>0</v>
      </c>
      <c r="T1785" s="24">
        <f t="shared" si="167"/>
        <v>0</v>
      </c>
      <c r="U1785" s="24">
        <f t="shared" si="168"/>
        <v>0</v>
      </c>
      <c r="V1785" s="4">
        <v>0</v>
      </c>
      <c r="W1785" s="4"/>
      <c r="X1785" s="28" t="str">
        <f t="shared" si="169"/>
        <v>CHOOSE FORMULA</v>
      </c>
      <c r="Y1785" s="4"/>
      <c r="Z1785" s="4">
        <v>0</v>
      </c>
    </row>
    <row r="1786" spans="1:26">
      <c r="A1786" s="1" t="s">
        <v>50</v>
      </c>
      <c r="B1786" s="1" t="s">
        <v>7</v>
      </c>
      <c r="C1786" s="1" t="s">
        <v>268</v>
      </c>
      <c r="D1786" s="1" t="s">
        <v>278</v>
      </c>
      <c r="E1786" s="1" t="s">
        <v>15</v>
      </c>
      <c r="F1786" s="1" t="s">
        <v>664</v>
      </c>
      <c r="G1786" s="4">
        <v>0</v>
      </c>
      <c r="H1786" s="4">
        <v>0</v>
      </c>
      <c r="I1786" s="4">
        <v>0</v>
      </c>
      <c r="J1786" s="4">
        <v>0</v>
      </c>
      <c r="K1786" s="4">
        <v>0</v>
      </c>
      <c r="L1786" s="4">
        <v>0</v>
      </c>
      <c r="M1786" s="4">
        <v>0</v>
      </c>
      <c r="N1786" s="24">
        <f>IF(AND(B1786="60",C1786="32"),(J1786/'FD Date'!$B$4*'FD Date'!$B$6+K1786),(J1786/Date!$B$4*Date!$B$6+K1786))</f>
        <v>0</v>
      </c>
      <c r="O1786" s="24">
        <f t="shared" si="165"/>
        <v>0</v>
      </c>
      <c r="P1786" s="24">
        <f>K1786/Date!$B$2*Date!$B$3+K1786</f>
        <v>0</v>
      </c>
      <c r="Q1786" s="24">
        <f>J1786*Date!$B$3+K1786</f>
        <v>0</v>
      </c>
      <c r="R1786" s="24">
        <f t="shared" si="166"/>
        <v>0</v>
      </c>
      <c r="S1786" s="24">
        <f>J1786/2*Date!$B$7+K1786</f>
        <v>0</v>
      </c>
      <c r="T1786" s="24">
        <f t="shared" si="167"/>
        <v>0</v>
      </c>
      <c r="U1786" s="24">
        <f t="shared" si="168"/>
        <v>0</v>
      </c>
      <c r="V1786" s="4">
        <v>0</v>
      </c>
      <c r="W1786" s="4"/>
      <c r="X1786" s="28" t="str">
        <f t="shared" si="169"/>
        <v>CHOOSE FORMULA</v>
      </c>
      <c r="Y1786" s="4"/>
      <c r="Z1786" s="4">
        <v>0</v>
      </c>
    </row>
    <row r="1787" spans="1:26">
      <c r="A1787" s="1" t="s">
        <v>50</v>
      </c>
      <c r="B1787" s="1" t="s">
        <v>7</v>
      </c>
      <c r="C1787" s="1" t="s">
        <v>268</v>
      </c>
      <c r="D1787" s="1" t="s">
        <v>665</v>
      </c>
      <c r="E1787" s="1" t="s">
        <v>8</v>
      </c>
      <c r="F1787" s="1" t="s">
        <v>666</v>
      </c>
      <c r="G1787" s="4">
        <v>0</v>
      </c>
      <c r="H1787" s="4">
        <v>0</v>
      </c>
      <c r="I1787" s="4">
        <v>0</v>
      </c>
      <c r="J1787" s="4">
        <v>0</v>
      </c>
      <c r="K1787" s="4">
        <v>0</v>
      </c>
      <c r="L1787" s="4">
        <v>0</v>
      </c>
      <c r="M1787" s="4">
        <v>0</v>
      </c>
      <c r="N1787" s="24">
        <f>IF(AND(B1787="60",C1787="32"),(J1787/'FD Date'!$B$4*'FD Date'!$B$6+K1787),(J1787/Date!$B$4*Date!$B$6+K1787))</f>
        <v>0</v>
      </c>
      <c r="O1787" s="24">
        <f t="shared" si="165"/>
        <v>0</v>
      </c>
      <c r="P1787" s="24">
        <f>K1787/Date!$B$2*Date!$B$3+K1787</f>
        <v>0</v>
      </c>
      <c r="Q1787" s="24">
        <f>J1787*Date!$B$3+K1787</f>
        <v>0</v>
      </c>
      <c r="R1787" s="24">
        <f t="shared" si="166"/>
        <v>0</v>
      </c>
      <c r="S1787" s="24">
        <f>J1787/2*Date!$B$7+K1787</f>
        <v>0</v>
      </c>
      <c r="T1787" s="24">
        <f t="shared" si="167"/>
        <v>0</v>
      </c>
      <c r="U1787" s="24">
        <f t="shared" si="168"/>
        <v>0</v>
      </c>
      <c r="V1787" s="4">
        <v>0</v>
      </c>
      <c r="W1787" s="4"/>
      <c r="X1787" s="28" t="str">
        <f t="shared" si="169"/>
        <v>CHOOSE FORMULA</v>
      </c>
      <c r="Y1787" s="4"/>
      <c r="Z1787" s="4">
        <v>0</v>
      </c>
    </row>
    <row r="1788" spans="1:26">
      <c r="A1788" s="1" t="s">
        <v>50</v>
      </c>
      <c r="B1788" s="1" t="s">
        <v>7</v>
      </c>
      <c r="C1788" s="1" t="s">
        <v>268</v>
      </c>
      <c r="D1788" s="1" t="s">
        <v>667</v>
      </c>
      <c r="E1788" s="1" t="s">
        <v>8</v>
      </c>
      <c r="F1788" s="1" t="s">
        <v>668</v>
      </c>
      <c r="G1788" s="4">
        <v>0</v>
      </c>
      <c r="H1788" s="4">
        <v>0</v>
      </c>
      <c r="I1788" s="4">
        <v>0</v>
      </c>
      <c r="J1788" s="4">
        <v>0</v>
      </c>
      <c r="K1788" s="4">
        <v>0</v>
      </c>
      <c r="L1788" s="4">
        <v>0</v>
      </c>
      <c r="M1788" s="4">
        <v>0</v>
      </c>
      <c r="N1788" s="24">
        <f>IF(AND(B1788="60",C1788="32"),(J1788/'FD Date'!$B$4*'FD Date'!$B$6+K1788),(J1788/Date!$B$4*Date!$B$6+K1788))</f>
        <v>0</v>
      </c>
      <c r="O1788" s="24">
        <f t="shared" si="165"/>
        <v>0</v>
      </c>
      <c r="P1788" s="24">
        <f>K1788/Date!$B$2*Date!$B$3+K1788</f>
        <v>0</v>
      </c>
      <c r="Q1788" s="24">
        <f>J1788*Date!$B$3+K1788</f>
        <v>0</v>
      </c>
      <c r="R1788" s="24">
        <f t="shared" si="166"/>
        <v>0</v>
      </c>
      <c r="S1788" s="24">
        <f>J1788/2*Date!$B$7+K1788</f>
        <v>0</v>
      </c>
      <c r="T1788" s="24">
        <f t="shared" si="167"/>
        <v>0</v>
      </c>
      <c r="U1788" s="24">
        <f t="shared" si="168"/>
        <v>0</v>
      </c>
      <c r="V1788" s="4">
        <v>0</v>
      </c>
      <c r="W1788" s="4"/>
      <c r="X1788" s="28" t="str">
        <f t="shared" si="169"/>
        <v>CHOOSE FORMULA</v>
      </c>
      <c r="Y1788" s="4"/>
      <c r="Z1788" s="4">
        <v>0</v>
      </c>
    </row>
    <row r="1789" spans="1:26">
      <c r="A1789" s="1" t="s">
        <v>50</v>
      </c>
      <c r="B1789" s="1" t="s">
        <v>7</v>
      </c>
      <c r="C1789" s="1" t="s">
        <v>670</v>
      </c>
      <c r="D1789" s="1" t="s">
        <v>97</v>
      </c>
      <c r="E1789" s="1" t="s">
        <v>8</v>
      </c>
      <c r="F1789" s="1" t="s">
        <v>184</v>
      </c>
      <c r="G1789" s="4">
        <v>0</v>
      </c>
      <c r="H1789" s="4">
        <v>0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  <c r="N1789" s="24">
        <f>IF(AND(B1789="60",C1789="32"),(J1789/'FD Date'!$B$4*'FD Date'!$B$6+K1789),(J1789/Date!$B$4*Date!$B$6+K1789))</f>
        <v>0</v>
      </c>
      <c r="O1789" s="24">
        <f t="shared" si="165"/>
        <v>0</v>
      </c>
      <c r="P1789" s="24">
        <f>K1789/Date!$B$2*Date!$B$3+K1789</f>
        <v>0</v>
      </c>
      <c r="Q1789" s="24">
        <f>J1789*Date!$B$3+K1789</f>
        <v>0</v>
      </c>
      <c r="R1789" s="24">
        <f t="shared" si="166"/>
        <v>0</v>
      </c>
      <c r="S1789" s="24">
        <f>J1789/2*Date!$B$7+K1789</f>
        <v>0</v>
      </c>
      <c r="T1789" s="24">
        <f t="shared" si="167"/>
        <v>0</v>
      </c>
      <c r="U1789" s="24">
        <f t="shared" si="168"/>
        <v>0</v>
      </c>
      <c r="V1789" s="4">
        <v>0</v>
      </c>
      <c r="W1789" s="4"/>
      <c r="X1789" s="28" t="str">
        <f t="shared" si="169"/>
        <v>CHOOSE FORMULA</v>
      </c>
      <c r="Y1789" s="4"/>
      <c r="Z1789" s="4">
        <v>0</v>
      </c>
    </row>
    <row r="1790" spans="1:26">
      <c r="A1790" s="1" t="s">
        <v>50</v>
      </c>
      <c r="B1790" s="1" t="s">
        <v>7</v>
      </c>
      <c r="C1790" s="1" t="s">
        <v>670</v>
      </c>
      <c r="D1790" s="1" t="s">
        <v>269</v>
      </c>
      <c r="E1790" s="1" t="s">
        <v>8</v>
      </c>
      <c r="F1790" s="1" t="s">
        <v>270</v>
      </c>
      <c r="G1790" s="4">
        <v>0</v>
      </c>
      <c r="H1790" s="4">
        <v>0</v>
      </c>
      <c r="I1790" s="4">
        <v>0</v>
      </c>
      <c r="J1790" s="4">
        <v>0</v>
      </c>
      <c r="K1790" s="4">
        <v>0</v>
      </c>
      <c r="L1790" s="4">
        <v>0</v>
      </c>
      <c r="M1790" s="4">
        <v>0</v>
      </c>
      <c r="N1790" s="24">
        <f>IF(AND(B1790="60",C1790="32"),(J1790/'FD Date'!$B$4*'FD Date'!$B$6+K1790),(J1790/Date!$B$4*Date!$B$6+K1790))</f>
        <v>0</v>
      </c>
      <c r="O1790" s="24">
        <f t="shared" si="165"/>
        <v>0</v>
      </c>
      <c r="P1790" s="24">
        <f>K1790/Date!$B$2*Date!$B$3+K1790</f>
        <v>0</v>
      </c>
      <c r="Q1790" s="24">
        <f>J1790*Date!$B$3+K1790</f>
        <v>0</v>
      </c>
      <c r="R1790" s="24">
        <f t="shared" si="166"/>
        <v>0</v>
      </c>
      <c r="S1790" s="24">
        <f>J1790/2*Date!$B$7+K1790</f>
        <v>0</v>
      </c>
      <c r="T1790" s="24">
        <f t="shared" si="167"/>
        <v>0</v>
      </c>
      <c r="U1790" s="24">
        <f t="shared" si="168"/>
        <v>0</v>
      </c>
      <c r="V1790" s="4">
        <v>0</v>
      </c>
      <c r="W1790" s="4"/>
      <c r="X1790" s="28" t="str">
        <f t="shared" si="169"/>
        <v>CHOOSE FORMULA</v>
      </c>
      <c r="Y1790" s="4"/>
      <c r="Z1790" s="4">
        <v>0</v>
      </c>
    </row>
    <row r="1791" spans="1:26">
      <c r="A1791" s="1" t="s">
        <v>50</v>
      </c>
      <c r="B1791" s="1" t="s">
        <v>7</v>
      </c>
      <c r="C1791" s="1" t="s">
        <v>670</v>
      </c>
      <c r="D1791" s="1" t="s">
        <v>271</v>
      </c>
      <c r="E1791" s="1" t="s">
        <v>8</v>
      </c>
      <c r="F1791" s="1" t="s">
        <v>272</v>
      </c>
      <c r="G1791" s="4">
        <v>5000</v>
      </c>
      <c r="H1791" s="4">
        <v>0</v>
      </c>
      <c r="I1791" s="4">
        <v>5000</v>
      </c>
      <c r="J1791" s="4">
        <v>0</v>
      </c>
      <c r="K1791" s="4">
        <v>25</v>
      </c>
      <c r="L1791" s="4">
        <v>-475</v>
      </c>
      <c r="M1791" s="4">
        <v>0</v>
      </c>
      <c r="N1791" s="24">
        <f>IF(AND(B1791="60",C1791="32"),(J1791/'FD Date'!$B$4*'FD Date'!$B$6+K1791),(J1791/Date!$B$4*Date!$B$6+K1791))</f>
        <v>25</v>
      </c>
      <c r="O1791" s="24">
        <f t="shared" si="165"/>
        <v>0</v>
      </c>
      <c r="P1791" s="24">
        <f>K1791/Date!$B$2*Date!$B$3+K1791</f>
        <v>37.5</v>
      </c>
      <c r="Q1791" s="24">
        <f>J1791*Date!$B$3+K1791</f>
        <v>25</v>
      </c>
      <c r="R1791" s="24">
        <f t="shared" si="166"/>
        <v>0</v>
      </c>
      <c r="S1791" s="24">
        <f>J1791/2*Date!$B$7+K1791</f>
        <v>25</v>
      </c>
      <c r="T1791" s="24">
        <f t="shared" si="167"/>
        <v>5000</v>
      </c>
      <c r="U1791" s="24">
        <f t="shared" si="168"/>
        <v>25</v>
      </c>
      <c r="V1791" s="4">
        <v>0</v>
      </c>
      <c r="W1791" s="4"/>
      <c r="X1791" s="28" t="str">
        <f t="shared" si="169"/>
        <v>CHOOSE FORMULA</v>
      </c>
      <c r="Y1791" s="4"/>
      <c r="Z1791" s="4">
        <v>25</v>
      </c>
    </row>
    <row r="1792" spans="1:26">
      <c r="A1792" s="1" t="s">
        <v>50</v>
      </c>
      <c r="B1792" s="1" t="s">
        <v>7</v>
      </c>
      <c r="C1792" s="1" t="s">
        <v>670</v>
      </c>
      <c r="D1792" s="1" t="s">
        <v>276</v>
      </c>
      <c r="E1792" s="1" t="s">
        <v>8</v>
      </c>
      <c r="F1792" s="1" t="s">
        <v>277</v>
      </c>
      <c r="G1792" s="4">
        <v>0</v>
      </c>
      <c r="H1792" s="4">
        <v>0</v>
      </c>
      <c r="I1792" s="4">
        <v>0</v>
      </c>
      <c r="J1792" s="4">
        <v>0</v>
      </c>
      <c r="K1792" s="4">
        <v>0</v>
      </c>
      <c r="L1792" s="4">
        <v>0</v>
      </c>
      <c r="M1792" s="4">
        <v>0</v>
      </c>
      <c r="N1792" s="24">
        <f>IF(AND(B1792="60",C1792="32"),(J1792/'FD Date'!$B$4*'FD Date'!$B$6+K1792),(J1792/Date!$B$4*Date!$B$6+K1792))</f>
        <v>0</v>
      </c>
      <c r="O1792" s="24">
        <f t="shared" si="165"/>
        <v>0</v>
      </c>
      <c r="P1792" s="24">
        <f>K1792/Date!$B$2*Date!$B$3+K1792</f>
        <v>0</v>
      </c>
      <c r="Q1792" s="24">
        <f>J1792*Date!$B$3+K1792</f>
        <v>0</v>
      </c>
      <c r="R1792" s="24">
        <f t="shared" si="166"/>
        <v>0</v>
      </c>
      <c r="S1792" s="24">
        <f>J1792/2*Date!$B$7+K1792</f>
        <v>0</v>
      </c>
      <c r="T1792" s="24">
        <f t="shared" si="167"/>
        <v>0</v>
      </c>
      <c r="U1792" s="24">
        <f t="shared" si="168"/>
        <v>0</v>
      </c>
      <c r="V1792" s="4">
        <v>0</v>
      </c>
      <c r="W1792" s="4"/>
      <c r="X1792" s="28" t="str">
        <f t="shared" si="169"/>
        <v>CHOOSE FORMULA</v>
      </c>
      <c r="Y1792" s="4"/>
      <c r="Z1792" s="4">
        <v>0</v>
      </c>
    </row>
    <row r="1793" spans="1:26">
      <c r="A1793" s="1" t="s">
        <v>50</v>
      </c>
      <c r="B1793" s="1" t="s">
        <v>566</v>
      </c>
      <c r="C1793" s="1" t="s">
        <v>451</v>
      </c>
      <c r="D1793" s="1" t="s">
        <v>315</v>
      </c>
      <c r="E1793" s="1" t="s">
        <v>13</v>
      </c>
      <c r="F1793" s="1" t="s">
        <v>316</v>
      </c>
      <c r="G1793" s="4">
        <v>0</v>
      </c>
      <c r="H1793" s="4">
        <v>0</v>
      </c>
      <c r="I1793" s="4">
        <v>0</v>
      </c>
      <c r="J1793" s="4">
        <v>0</v>
      </c>
      <c r="K1793" s="4">
        <v>2170.88</v>
      </c>
      <c r="L1793" s="4">
        <v>2075.33</v>
      </c>
      <c r="M1793" s="4">
        <v>2075.33</v>
      </c>
      <c r="N1793" s="24">
        <f>IF(AND(B1793="60",C1793="32"),(J1793/'FD Date'!$B$4*'FD Date'!$B$6+K1793),(J1793/Date!$B$4*Date!$B$6+K1793))</f>
        <v>2170.88</v>
      </c>
      <c r="O1793" s="24">
        <f t="shared" ref="O1793:O1851" si="170">J1793*2</f>
        <v>0</v>
      </c>
      <c r="P1793" s="24">
        <f>K1793/Date!$B$2*Date!$B$3+K1793</f>
        <v>3256.32</v>
      </c>
      <c r="Q1793" s="24">
        <f>J1793*Date!$B$3+K1793</f>
        <v>2170.88</v>
      </c>
      <c r="R1793" s="24">
        <f t="shared" ref="R1793:R1851" si="171">IF(OR(L1793=0,M1793=0),0,K1793/(L1793/M1793))</f>
        <v>2170.88</v>
      </c>
      <c r="S1793" s="24">
        <f>J1793/2*Date!$B$7+K1793</f>
        <v>2170.88</v>
      </c>
      <c r="T1793" s="24">
        <f t="shared" ref="T1793:T1851" si="172">I1793</f>
        <v>0</v>
      </c>
      <c r="U1793" s="24">
        <f t="shared" ref="U1793:U1851" si="173">K1793</f>
        <v>2170.88</v>
      </c>
      <c r="V1793" s="4">
        <v>0</v>
      </c>
      <c r="W1793" s="4"/>
      <c r="X1793" s="28" t="str">
        <f t="shared" ref="X1793:X1851" si="174">IF($W1793=1,($N1793+$V1793),IF($W1793=2,($O1793+$V1793), IF($W1793=3,($P1793+$V1793), IF($W1793=4,($Q1793+$V1793), IF($W1793=5,($R1793+$V1793), IF($W1793=6,($S1793+$V1793), IF($W1793=7,($T1793+$V1793), IF($W1793=8,($U1793+$V1793),"CHOOSE FORMULA"))))))))</f>
        <v>CHOOSE FORMULA</v>
      </c>
      <c r="Y1793" s="4"/>
      <c r="Z1793" s="4">
        <v>2171</v>
      </c>
    </row>
    <row r="1794" spans="1:26">
      <c r="A1794" s="1" t="s">
        <v>50</v>
      </c>
      <c r="B1794" s="1" t="s">
        <v>566</v>
      </c>
      <c r="C1794" s="1" t="s">
        <v>451</v>
      </c>
      <c r="D1794" s="1" t="s">
        <v>318</v>
      </c>
      <c r="E1794" s="1" t="s">
        <v>8</v>
      </c>
      <c r="F1794" s="1" t="s">
        <v>319</v>
      </c>
      <c r="G1794" s="4">
        <v>131290</v>
      </c>
      <c r="H1794" s="4">
        <v>0</v>
      </c>
      <c r="I1794" s="4">
        <v>131290</v>
      </c>
      <c r="J1794" s="4">
        <v>12687.35</v>
      </c>
      <c r="K1794" s="4">
        <v>83217.47</v>
      </c>
      <c r="L1794" s="4">
        <v>77622.899999999994</v>
      </c>
      <c r="M1794" s="4">
        <v>147771.15</v>
      </c>
      <c r="N1794" s="24">
        <f>IF(AND(B1794="60",C1794="32"),(J1794/'FD Date'!$B$4*'FD Date'!$B$6+K1794),(J1794/Date!$B$4*Date!$B$6+K1794))</f>
        <v>146654.22</v>
      </c>
      <c r="O1794" s="24">
        <f t="shared" si="170"/>
        <v>25374.7</v>
      </c>
      <c r="P1794" s="24">
        <f>K1794/Date!$B$2*Date!$B$3+K1794</f>
        <v>124826.205</v>
      </c>
      <c r="Q1794" s="24">
        <f>J1794*Date!$B$3+K1794</f>
        <v>133966.87</v>
      </c>
      <c r="R1794" s="24">
        <f t="shared" si="171"/>
        <v>158421.56428052162</v>
      </c>
      <c r="S1794" s="24">
        <f>J1794/2*Date!$B$7+K1794</f>
        <v>133966.87</v>
      </c>
      <c r="T1794" s="24">
        <f t="shared" si="172"/>
        <v>131290</v>
      </c>
      <c r="U1794" s="24">
        <f t="shared" si="173"/>
        <v>83217.47</v>
      </c>
      <c r="V1794" s="4">
        <v>0</v>
      </c>
      <c r="W1794" s="4"/>
      <c r="X1794" s="28" t="str">
        <f t="shared" si="174"/>
        <v>CHOOSE FORMULA</v>
      </c>
      <c r="Y1794" s="4"/>
      <c r="Z1794" s="4">
        <v>134380</v>
      </c>
    </row>
    <row r="1795" spans="1:26">
      <c r="A1795" s="1" t="s">
        <v>50</v>
      </c>
      <c r="B1795" s="1" t="s">
        <v>566</v>
      </c>
      <c r="C1795" s="1" t="s">
        <v>451</v>
      </c>
      <c r="D1795" s="1" t="s">
        <v>318</v>
      </c>
      <c r="E1795" s="1" t="s">
        <v>80</v>
      </c>
      <c r="F1795" s="1" t="s">
        <v>322</v>
      </c>
      <c r="G1795" s="4">
        <v>1350</v>
      </c>
      <c r="H1795" s="4">
        <v>0</v>
      </c>
      <c r="I1795" s="4">
        <v>1350</v>
      </c>
      <c r="J1795" s="4">
        <v>219.26</v>
      </c>
      <c r="K1795" s="4">
        <v>1765.62</v>
      </c>
      <c r="L1795" s="4">
        <v>1345.21</v>
      </c>
      <c r="M1795" s="4">
        <v>2574.29</v>
      </c>
      <c r="N1795" s="24">
        <f>IF(AND(B1795="60",C1795="32"),(J1795/'FD Date'!$B$4*'FD Date'!$B$6+K1795),(J1795/Date!$B$4*Date!$B$6+K1795))</f>
        <v>2861.92</v>
      </c>
      <c r="O1795" s="24">
        <f t="shared" si="170"/>
        <v>438.52</v>
      </c>
      <c r="P1795" s="24">
        <f>K1795/Date!$B$2*Date!$B$3+K1795</f>
        <v>2648.43</v>
      </c>
      <c r="Q1795" s="24">
        <f>J1795*Date!$B$3+K1795</f>
        <v>2642.66</v>
      </c>
      <c r="R1795" s="24">
        <f t="shared" si="171"/>
        <v>3378.8166232781496</v>
      </c>
      <c r="S1795" s="24">
        <f>J1795/2*Date!$B$7+K1795</f>
        <v>2642.66</v>
      </c>
      <c r="T1795" s="24">
        <f t="shared" si="172"/>
        <v>1350</v>
      </c>
      <c r="U1795" s="24">
        <f t="shared" si="173"/>
        <v>1765.62</v>
      </c>
      <c r="V1795" s="4">
        <v>0</v>
      </c>
      <c r="W1795" s="4"/>
      <c r="X1795" s="28" t="str">
        <f t="shared" si="174"/>
        <v>CHOOSE FORMULA</v>
      </c>
      <c r="Y1795" s="4"/>
      <c r="Z1795" s="4">
        <v>2862</v>
      </c>
    </row>
    <row r="1796" spans="1:26">
      <c r="A1796" s="1" t="s">
        <v>50</v>
      </c>
      <c r="B1796" s="1" t="s">
        <v>566</v>
      </c>
      <c r="C1796" s="1" t="s">
        <v>451</v>
      </c>
      <c r="D1796" s="1" t="s">
        <v>318</v>
      </c>
      <c r="E1796" s="1" t="s">
        <v>323</v>
      </c>
      <c r="F1796" s="1" t="s">
        <v>324</v>
      </c>
      <c r="G1796" s="4">
        <v>0</v>
      </c>
      <c r="H1796" s="4">
        <v>0</v>
      </c>
      <c r="I1796" s="4">
        <v>0</v>
      </c>
      <c r="J1796" s="4">
        <v>50</v>
      </c>
      <c r="K1796" s="4">
        <v>376.79</v>
      </c>
      <c r="L1796" s="4">
        <v>0</v>
      </c>
      <c r="M1796" s="4">
        <v>73.209999999999994</v>
      </c>
      <c r="N1796" s="24">
        <f>IF(AND(B1796="60",C1796="32"),(J1796/'FD Date'!$B$4*'FD Date'!$B$6+K1796),(J1796/Date!$B$4*Date!$B$6+K1796))</f>
        <v>626.79</v>
      </c>
      <c r="O1796" s="24">
        <f t="shared" si="170"/>
        <v>100</v>
      </c>
      <c r="P1796" s="24">
        <f>K1796/Date!$B$2*Date!$B$3+K1796</f>
        <v>565.18500000000006</v>
      </c>
      <c r="Q1796" s="24">
        <f>J1796*Date!$B$3+K1796</f>
        <v>576.79</v>
      </c>
      <c r="R1796" s="24">
        <f t="shared" si="171"/>
        <v>0</v>
      </c>
      <c r="S1796" s="24">
        <f>J1796/2*Date!$B$7+K1796</f>
        <v>576.79</v>
      </c>
      <c r="T1796" s="24">
        <f t="shared" si="172"/>
        <v>0</v>
      </c>
      <c r="U1796" s="24">
        <f t="shared" si="173"/>
        <v>376.79</v>
      </c>
      <c r="V1796" s="4">
        <v>0</v>
      </c>
      <c r="W1796" s="4"/>
      <c r="X1796" s="28" t="str">
        <f t="shared" si="174"/>
        <v>CHOOSE FORMULA</v>
      </c>
      <c r="Y1796" s="4"/>
      <c r="Z1796" s="4">
        <v>627</v>
      </c>
    </row>
    <row r="1797" spans="1:26">
      <c r="A1797" s="1" t="s">
        <v>50</v>
      </c>
      <c r="B1797" s="1" t="s">
        <v>566</v>
      </c>
      <c r="C1797" s="1" t="s">
        <v>451</v>
      </c>
      <c r="D1797" s="1" t="s">
        <v>318</v>
      </c>
      <c r="E1797" s="1" t="s">
        <v>325</v>
      </c>
      <c r="F1797" s="1" t="s">
        <v>326</v>
      </c>
      <c r="G1797" s="4">
        <v>0</v>
      </c>
      <c r="H1797" s="4">
        <v>0</v>
      </c>
      <c r="I1797" s="4">
        <v>0</v>
      </c>
      <c r="J1797" s="4">
        <v>0</v>
      </c>
      <c r="K1797" s="4">
        <v>0</v>
      </c>
      <c r="L1797" s="4">
        <v>0</v>
      </c>
      <c r="M1797" s="4">
        <v>0</v>
      </c>
      <c r="N1797" s="24">
        <f>IF(AND(B1797="60",C1797="32"),(J1797/'FD Date'!$B$4*'FD Date'!$B$6+K1797),(J1797/Date!$B$4*Date!$B$6+K1797))</f>
        <v>0</v>
      </c>
      <c r="O1797" s="24">
        <f t="shared" si="170"/>
        <v>0</v>
      </c>
      <c r="P1797" s="24">
        <f>K1797/Date!$B$2*Date!$B$3+K1797</f>
        <v>0</v>
      </c>
      <c r="Q1797" s="24">
        <f>J1797*Date!$B$3+K1797</f>
        <v>0</v>
      </c>
      <c r="R1797" s="24">
        <f t="shared" si="171"/>
        <v>0</v>
      </c>
      <c r="S1797" s="24">
        <f>J1797/2*Date!$B$7+K1797</f>
        <v>0</v>
      </c>
      <c r="T1797" s="24">
        <f t="shared" si="172"/>
        <v>0</v>
      </c>
      <c r="U1797" s="24">
        <f t="shared" si="173"/>
        <v>0</v>
      </c>
      <c r="V1797" s="4">
        <v>0</v>
      </c>
      <c r="W1797" s="4"/>
      <c r="X1797" s="28" t="str">
        <f t="shared" si="174"/>
        <v>CHOOSE FORMULA</v>
      </c>
      <c r="Y1797" s="4"/>
      <c r="Z1797" s="4">
        <v>0</v>
      </c>
    </row>
    <row r="1798" spans="1:26">
      <c r="A1798" s="1" t="s">
        <v>50</v>
      </c>
      <c r="B1798" s="1" t="s">
        <v>566</v>
      </c>
      <c r="C1798" s="1" t="s">
        <v>451</v>
      </c>
      <c r="D1798" s="1" t="s">
        <v>327</v>
      </c>
      <c r="E1798" s="1" t="s">
        <v>8</v>
      </c>
      <c r="F1798" s="1" t="s">
        <v>328</v>
      </c>
      <c r="G1798" s="4">
        <v>1800</v>
      </c>
      <c r="H1798" s="4">
        <v>0</v>
      </c>
      <c r="I1798" s="4">
        <v>1800</v>
      </c>
      <c r="J1798" s="4">
        <v>0</v>
      </c>
      <c r="K1798" s="4">
        <v>0</v>
      </c>
      <c r="L1798" s="4">
        <v>0</v>
      </c>
      <c r="M1798" s="4">
        <v>1625</v>
      </c>
      <c r="N1798" s="24">
        <f>IF(AND(B1798="60",C1798="32"),(J1798/'FD Date'!$B$4*'FD Date'!$B$6+K1798),(J1798/Date!$B$4*Date!$B$6+K1798))</f>
        <v>0</v>
      </c>
      <c r="O1798" s="24">
        <f t="shared" si="170"/>
        <v>0</v>
      </c>
      <c r="P1798" s="24">
        <f>K1798/Date!$B$2*Date!$B$3+K1798</f>
        <v>0</v>
      </c>
      <c r="Q1798" s="24">
        <f>J1798*Date!$B$3+K1798</f>
        <v>0</v>
      </c>
      <c r="R1798" s="24">
        <f t="shared" si="171"/>
        <v>0</v>
      </c>
      <c r="S1798" s="24">
        <f>J1798/2*Date!$B$7+K1798</f>
        <v>0</v>
      </c>
      <c r="T1798" s="24">
        <f t="shared" si="172"/>
        <v>1800</v>
      </c>
      <c r="U1798" s="24">
        <f t="shared" si="173"/>
        <v>0</v>
      </c>
      <c r="V1798" s="4">
        <v>0</v>
      </c>
      <c r="W1798" s="4"/>
      <c r="X1798" s="28" t="str">
        <f t="shared" si="174"/>
        <v>CHOOSE FORMULA</v>
      </c>
      <c r="Y1798" s="4"/>
      <c r="Z1798" s="4">
        <v>1800</v>
      </c>
    </row>
    <row r="1799" spans="1:26">
      <c r="A1799" s="1" t="s">
        <v>50</v>
      </c>
      <c r="B1799" s="1" t="s">
        <v>566</v>
      </c>
      <c r="C1799" s="1" t="s">
        <v>451</v>
      </c>
      <c r="D1799" s="1" t="s">
        <v>329</v>
      </c>
      <c r="E1799" s="1" t="s">
        <v>8</v>
      </c>
      <c r="F1799" s="1" t="s">
        <v>330</v>
      </c>
      <c r="G1799" s="4">
        <v>5000</v>
      </c>
      <c r="H1799" s="4">
        <v>0</v>
      </c>
      <c r="I1799" s="4">
        <v>5000</v>
      </c>
      <c r="J1799" s="4">
        <v>646.97</v>
      </c>
      <c r="K1799" s="4">
        <v>2372.9499999999998</v>
      </c>
      <c r="L1799" s="4">
        <v>2465.09</v>
      </c>
      <c r="M1799" s="4">
        <v>7799.57</v>
      </c>
      <c r="N1799" s="24">
        <f>IF(AND(B1799="60",C1799="32"),(J1799/'FD Date'!$B$4*'FD Date'!$B$6+K1799),(J1799/Date!$B$4*Date!$B$6+K1799))</f>
        <v>5607.8</v>
      </c>
      <c r="O1799" s="24">
        <f t="shared" si="170"/>
        <v>1293.94</v>
      </c>
      <c r="P1799" s="24">
        <f>K1799/Date!$B$2*Date!$B$3+K1799</f>
        <v>3559.4249999999997</v>
      </c>
      <c r="Q1799" s="24">
        <f>J1799*Date!$B$3+K1799</f>
        <v>4960.83</v>
      </c>
      <c r="R1799" s="24">
        <f t="shared" si="171"/>
        <v>7508.0380965806507</v>
      </c>
      <c r="S1799" s="24">
        <f>J1799/2*Date!$B$7+K1799</f>
        <v>4960.83</v>
      </c>
      <c r="T1799" s="24">
        <f t="shared" si="172"/>
        <v>5000</v>
      </c>
      <c r="U1799" s="24">
        <f t="shared" si="173"/>
        <v>2372.9499999999998</v>
      </c>
      <c r="V1799" s="4">
        <v>0</v>
      </c>
      <c r="W1799" s="4"/>
      <c r="X1799" s="28" t="str">
        <f t="shared" si="174"/>
        <v>CHOOSE FORMULA</v>
      </c>
      <c r="Y1799" s="4"/>
      <c r="Z1799" s="4">
        <v>2558</v>
      </c>
    </row>
    <row r="1800" spans="1:26">
      <c r="A1800" s="1" t="s">
        <v>50</v>
      </c>
      <c r="B1800" s="1" t="s">
        <v>566</v>
      </c>
      <c r="C1800" s="1" t="s">
        <v>451</v>
      </c>
      <c r="D1800" s="1" t="s">
        <v>331</v>
      </c>
      <c r="E1800" s="1" t="s">
        <v>8</v>
      </c>
      <c r="F1800" s="1" t="s">
        <v>332</v>
      </c>
      <c r="G1800" s="4">
        <v>0</v>
      </c>
      <c r="H1800" s="4">
        <v>0</v>
      </c>
      <c r="I1800" s="4">
        <v>0</v>
      </c>
      <c r="J1800" s="4">
        <v>0</v>
      </c>
      <c r="K1800" s="4">
        <v>0</v>
      </c>
      <c r="L1800" s="4">
        <v>0</v>
      </c>
      <c r="M1800" s="4">
        <v>0</v>
      </c>
      <c r="N1800" s="24">
        <f>IF(AND(B1800="60",C1800="32"),(J1800/'FD Date'!$B$4*'FD Date'!$B$6+K1800),(J1800/Date!$B$4*Date!$B$6+K1800))</f>
        <v>0</v>
      </c>
      <c r="O1800" s="24">
        <f t="shared" si="170"/>
        <v>0</v>
      </c>
      <c r="P1800" s="24">
        <f>K1800/Date!$B$2*Date!$B$3+K1800</f>
        <v>0</v>
      </c>
      <c r="Q1800" s="24">
        <f>J1800*Date!$B$3+K1800</f>
        <v>0</v>
      </c>
      <c r="R1800" s="24">
        <f t="shared" si="171"/>
        <v>0</v>
      </c>
      <c r="S1800" s="24">
        <f>J1800/2*Date!$B$7+K1800</f>
        <v>0</v>
      </c>
      <c r="T1800" s="24">
        <f t="shared" si="172"/>
        <v>0</v>
      </c>
      <c r="U1800" s="24">
        <f t="shared" si="173"/>
        <v>0</v>
      </c>
      <c r="V1800" s="4">
        <v>0</v>
      </c>
      <c r="W1800" s="4"/>
      <c r="X1800" s="28" t="str">
        <f t="shared" si="174"/>
        <v>CHOOSE FORMULA</v>
      </c>
      <c r="Y1800" s="4"/>
      <c r="Z1800" s="4">
        <v>0</v>
      </c>
    </row>
    <row r="1801" spans="1:26">
      <c r="A1801" s="1" t="s">
        <v>50</v>
      </c>
      <c r="B1801" s="1" t="s">
        <v>566</v>
      </c>
      <c r="C1801" s="1" t="s">
        <v>451</v>
      </c>
      <c r="D1801" s="1" t="s">
        <v>331</v>
      </c>
      <c r="E1801" s="1" t="s">
        <v>84</v>
      </c>
      <c r="F1801" s="1" t="s">
        <v>333</v>
      </c>
      <c r="G1801" s="4">
        <v>150</v>
      </c>
      <c r="H1801" s="4">
        <v>0</v>
      </c>
      <c r="I1801" s="4">
        <v>150</v>
      </c>
      <c r="J1801" s="4">
        <v>20.28</v>
      </c>
      <c r="K1801" s="4">
        <v>153.41</v>
      </c>
      <c r="L1801" s="4">
        <v>205.89</v>
      </c>
      <c r="M1801" s="4">
        <v>336.58</v>
      </c>
      <c r="N1801" s="24">
        <f>IF(AND(B1801="60",C1801="32"),(J1801/'FD Date'!$B$4*'FD Date'!$B$6+K1801),(J1801/Date!$B$4*Date!$B$6+K1801))</f>
        <v>254.81</v>
      </c>
      <c r="O1801" s="24">
        <f t="shared" si="170"/>
        <v>40.56</v>
      </c>
      <c r="P1801" s="24">
        <f>K1801/Date!$B$2*Date!$B$3+K1801</f>
        <v>230.11500000000001</v>
      </c>
      <c r="Q1801" s="24">
        <f>J1801*Date!$B$3+K1801</f>
        <v>234.53</v>
      </c>
      <c r="R1801" s="24">
        <f t="shared" si="171"/>
        <v>250.78798290349215</v>
      </c>
      <c r="S1801" s="24">
        <f>J1801/2*Date!$B$7+K1801</f>
        <v>234.53</v>
      </c>
      <c r="T1801" s="24">
        <f t="shared" si="172"/>
        <v>150</v>
      </c>
      <c r="U1801" s="24">
        <f t="shared" si="173"/>
        <v>153.41</v>
      </c>
      <c r="V1801" s="4">
        <v>0</v>
      </c>
      <c r="W1801" s="4"/>
      <c r="X1801" s="28" t="str">
        <f t="shared" si="174"/>
        <v>CHOOSE FORMULA</v>
      </c>
      <c r="Y1801" s="4"/>
      <c r="Z1801" s="4">
        <v>235</v>
      </c>
    </row>
    <row r="1802" spans="1:26">
      <c r="A1802" s="1" t="s">
        <v>50</v>
      </c>
      <c r="B1802" s="1" t="s">
        <v>566</v>
      </c>
      <c r="C1802" s="1" t="s">
        <v>451</v>
      </c>
      <c r="D1802" s="1" t="s">
        <v>331</v>
      </c>
      <c r="E1802" s="1" t="s">
        <v>334</v>
      </c>
      <c r="F1802" s="1" t="s">
        <v>335</v>
      </c>
      <c r="G1802" s="4">
        <v>770</v>
      </c>
      <c r="H1802" s="4">
        <v>0</v>
      </c>
      <c r="I1802" s="4">
        <v>770</v>
      </c>
      <c r="J1802" s="4">
        <v>92.5</v>
      </c>
      <c r="K1802" s="4">
        <v>698.56</v>
      </c>
      <c r="L1802" s="4">
        <v>440.84</v>
      </c>
      <c r="M1802" s="4">
        <v>794.5</v>
      </c>
      <c r="N1802" s="24">
        <f>IF(AND(B1802="60",C1802="32"),(J1802/'FD Date'!$B$4*'FD Date'!$B$6+K1802),(J1802/Date!$B$4*Date!$B$6+K1802))</f>
        <v>1161.06</v>
      </c>
      <c r="O1802" s="24">
        <f t="shared" si="170"/>
        <v>185</v>
      </c>
      <c r="P1802" s="24">
        <f>K1802/Date!$B$2*Date!$B$3+K1802</f>
        <v>1047.8399999999999</v>
      </c>
      <c r="Q1802" s="24">
        <f>J1802*Date!$B$3+K1802</f>
        <v>1068.56</v>
      </c>
      <c r="R1802" s="24">
        <f t="shared" si="171"/>
        <v>1258.9735958624442</v>
      </c>
      <c r="S1802" s="24">
        <f>J1802/2*Date!$B$7+K1802</f>
        <v>1068.56</v>
      </c>
      <c r="T1802" s="24">
        <f t="shared" si="172"/>
        <v>770</v>
      </c>
      <c r="U1802" s="24">
        <f t="shared" si="173"/>
        <v>698.56</v>
      </c>
      <c r="V1802" s="4">
        <v>0</v>
      </c>
      <c r="W1802" s="4"/>
      <c r="X1802" s="28" t="str">
        <f t="shared" si="174"/>
        <v>CHOOSE FORMULA</v>
      </c>
      <c r="Y1802" s="4"/>
      <c r="Z1802" s="4">
        <v>1069</v>
      </c>
    </row>
    <row r="1803" spans="1:26">
      <c r="A1803" s="1" t="s">
        <v>50</v>
      </c>
      <c r="B1803" s="1" t="s">
        <v>566</v>
      </c>
      <c r="C1803" s="1" t="s">
        <v>451</v>
      </c>
      <c r="D1803" s="1" t="s">
        <v>331</v>
      </c>
      <c r="E1803" s="1" t="s">
        <v>336</v>
      </c>
      <c r="F1803" s="1" t="s">
        <v>337</v>
      </c>
      <c r="G1803" s="4">
        <v>15570</v>
      </c>
      <c r="H1803" s="4">
        <v>0</v>
      </c>
      <c r="I1803" s="4">
        <v>15570</v>
      </c>
      <c r="J1803" s="4">
        <v>2121.8200000000002</v>
      </c>
      <c r="K1803" s="4">
        <v>15982.71</v>
      </c>
      <c r="L1803" s="4">
        <v>11016.21</v>
      </c>
      <c r="M1803" s="4">
        <v>20607.240000000002</v>
      </c>
      <c r="N1803" s="24">
        <f>IF(AND(B1803="60",C1803="32"),(J1803/'FD Date'!$B$4*'FD Date'!$B$6+K1803),(J1803/Date!$B$4*Date!$B$6+K1803))</f>
        <v>26591.809999999998</v>
      </c>
      <c r="O1803" s="24">
        <f t="shared" si="170"/>
        <v>4243.6400000000003</v>
      </c>
      <c r="P1803" s="24">
        <f>K1803/Date!$B$2*Date!$B$3+K1803</f>
        <v>23974.064999999999</v>
      </c>
      <c r="Q1803" s="24">
        <f>J1803*Date!$B$3+K1803</f>
        <v>24469.989999999998</v>
      </c>
      <c r="R1803" s="24">
        <f t="shared" si="171"/>
        <v>29897.718073675071</v>
      </c>
      <c r="S1803" s="24">
        <f>J1803/2*Date!$B$7+K1803</f>
        <v>24469.989999999998</v>
      </c>
      <c r="T1803" s="24">
        <f t="shared" si="172"/>
        <v>15570</v>
      </c>
      <c r="U1803" s="24">
        <f t="shared" si="173"/>
        <v>15982.71</v>
      </c>
      <c r="V1803" s="4">
        <v>0</v>
      </c>
      <c r="W1803" s="4"/>
      <c r="X1803" s="28" t="str">
        <f t="shared" si="174"/>
        <v>CHOOSE FORMULA</v>
      </c>
      <c r="Y1803" s="4"/>
      <c r="Z1803" s="4">
        <v>24470</v>
      </c>
    </row>
    <row r="1804" spans="1:26">
      <c r="A1804" s="1" t="s">
        <v>50</v>
      </c>
      <c r="B1804" s="1" t="s">
        <v>566</v>
      </c>
      <c r="C1804" s="1" t="s">
        <v>451</v>
      </c>
      <c r="D1804" s="1" t="s">
        <v>331</v>
      </c>
      <c r="E1804" s="1" t="s">
        <v>338</v>
      </c>
      <c r="F1804" s="1" t="s">
        <v>339</v>
      </c>
      <c r="G1804" s="4">
        <v>310</v>
      </c>
      <c r="H1804" s="4">
        <v>0</v>
      </c>
      <c r="I1804" s="4">
        <v>310</v>
      </c>
      <c r="J1804" s="4">
        <v>0</v>
      </c>
      <c r="K1804" s="4">
        <v>607.14</v>
      </c>
      <c r="L1804" s="4">
        <v>1460.71</v>
      </c>
      <c r="M1804" s="4">
        <v>2936.9</v>
      </c>
      <c r="N1804" s="24">
        <f>IF(AND(B1804="60",C1804="32"),(J1804/'FD Date'!$B$4*'FD Date'!$B$6+K1804),(J1804/Date!$B$4*Date!$B$6+K1804))</f>
        <v>607.14</v>
      </c>
      <c r="O1804" s="24">
        <f t="shared" si="170"/>
        <v>0</v>
      </c>
      <c r="P1804" s="24">
        <f>K1804/Date!$B$2*Date!$B$3+K1804</f>
        <v>910.71</v>
      </c>
      <c r="Q1804" s="24">
        <f>J1804*Date!$B$3+K1804</f>
        <v>607.14</v>
      </c>
      <c r="R1804" s="24">
        <f t="shared" si="171"/>
        <v>1220.7142184280247</v>
      </c>
      <c r="S1804" s="24">
        <f>J1804/2*Date!$B$7+K1804</f>
        <v>607.14</v>
      </c>
      <c r="T1804" s="24">
        <f t="shared" si="172"/>
        <v>310</v>
      </c>
      <c r="U1804" s="24">
        <f t="shared" si="173"/>
        <v>607.14</v>
      </c>
      <c r="V1804" s="4">
        <v>0</v>
      </c>
      <c r="W1804" s="4"/>
      <c r="X1804" s="28" t="str">
        <f t="shared" si="174"/>
        <v>CHOOSE FORMULA</v>
      </c>
      <c r="Y1804" s="4"/>
      <c r="Z1804" s="4">
        <v>607</v>
      </c>
    </row>
    <row r="1805" spans="1:26">
      <c r="A1805" s="1" t="s">
        <v>50</v>
      </c>
      <c r="B1805" s="1" t="s">
        <v>566</v>
      </c>
      <c r="C1805" s="1" t="s">
        <v>451</v>
      </c>
      <c r="D1805" s="1" t="s">
        <v>331</v>
      </c>
      <c r="E1805" s="1" t="s">
        <v>340</v>
      </c>
      <c r="F1805" s="1" t="s">
        <v>341</v>
      </c>
      <c r="G1805" s="4">
        <v>630</v>
      </c>
      <c r="H1805" s="4">
        <v>0</v>
      </c>
      <c r="I1805" s="4">
        <v>630</v>
      </c>
      <c r="J1805" s="4">
        <v>23</v>
      </c>
      <c r="K1805" s="4">
        <v>174.86</v>
      </c>
      <c r="L1805" s="4">
        <v>641.16</v>
      </c>
      <c r="M1805" s="4">
        <v>1015.8</v>
      </c>
      <c r="N1805" s="24">
        <f>IF(AND(B1805="60",C1805="32"),(J1805/'FD Date'!$B$4*'FD Date'!$B$6+K1805),(J1805/Date!$B$4*Date!$B$6+K1805))</f>
        <v>289.86</v>
      </c>
      <c r="O1805" s="24">
        <f t="shared" si="170"/>
        <v>46</v>
      </c>
      <c r="P1805" s="24">
        <f>K1805/Date!$B$2*Date!$B$3+K1805</f>
        <v>262.29000000000002</v>
      </c>
      <c r="Q1805" s="24">
        <f>J1805*Date!$B$3+K1805</f>
        <v>266.86</v>
      </c>
      <c r="R1805" s="24">
        <f t="shared" si="171"/>
        <v>277.03348306195022</v>
      </c>
      <c r="S1805" s="24">
        <f>J1805/2*Date!$B$7+K1805</f>
        <v>266.86</v>
      </c>
      <c r="T1805" s="24">
        <f t="shared" si="172"/>
        <v>630</v>
      </c>
      <c r="U1805" s="24">
        <f t="shared" si="173"/>
        <v>174.86</v>
      </c>
      <c r="V1805" s="4">
        <v>0</v>
      </c>
      <c r="W1805" s="4"/>
      <c r="X1805" s="28" t="str">
        <f t="shared" si="174"/>
        <v>CHOOSE FORMULA</v>
      </c>
      <c r="Y1805" s="4"/>
      <c r="Z1805" s="4">
        <v>267</v>
      </c>
    </row>
    <row r="1806" spans="1:26">
      <c r="A1806" s="1" t="s">
        <v>50</v>
      </c>
      <c r="B1806" s="1" t="s">
        <v>566</v>
      </c>
      <c r="C1806" s="1" t="s">
        <v>451</v>
      </c>
      <c r="D1806" s="1" t="s">
        <v>342</v>
      </c>
      <c r="E1806" s="1" t="s">
        <v>8</v>
      </c>
      <c r="F1806" s="1" t="s">
        <v>343</v>
      </c>
      <c r="G1806" s="4">
        <v>0</v>
      </c>
      <c r="H1806" s="4">
        <v>0</v>
      </c>
      <c r="I1806" s="4">
        <v>0</v>
      </c>
      <c r="J1806" s="4">
        <v>0</v>
      </c>
      <c r="K1806" s="4">
        <v>0</v>
      </c>
      <c r="L1806" s="4">
        <v>-1887.56</v>
      </c>
      <c r="M1806" s="4">
        <v>0</v>
      </c>
      <c r="N1806" s="24">
        <f>IF(AND(B1806="60",C1806="32"),(J1806/'FD Date'!$B$4*'FD Date'!$B$6+K1806),(J1806/Date!$B$4*Date!$B$6+K1806))</f>
        <v>0</v>
      </c>
      <c r="O1806" s="24">
        <f t="shared" si="170"/>
        <v>0</v>
      </c>
      <c r="P1806" s="24">
        <f>K1806/Date!$B$2*Date!$B$3+K1806</f>
        <v>0</v>
      </c>
      <c r="Q1806" s="24">
        <f>J1806*Date!$B$3+K1806</f>
        <v>0</v>
      </c>
      <c r="R1806" s="24">
        <f t="shared" si="171"/>
        <v>0</v>
      </c>
      <c r="S1806" s="24">
        <f>J1806/2*Date!$B$7+K1806</f>
        <v>0</v>
      </c>
      <c r="T1806" s="24">
        <f t="shared" si="172"/>
        <v>0</v>
      </c>
      <c r="U1806" s="24">
        <f t="shared" si="173"/>
        <v>0</v>
      </c>
      <c r="V1806" s="4">
        <v>0</v>
      </c>
      <c r="W1806" s="4"/>
      <c r="X1806" s="28" t="str">
        <f t="shared" si="174"/>
        <v>CHOOSE FORMULA</v>
      </c>
      <c r="Y1806" s="4"/>
      <c r="Z1806" s="4">
        <v>0</v>
      </c>
    </row>
    <row r="1807" spans="1:26">
      <c r="A1807" s="1" t="s">
        <v>50</v>
      </c>
      <c r="B1807" s="1" t="s">
        <v>566</v>
      </c>
      <c r="C1807" s="1" t="s">
        <v>451</v>
      </c>
      <c r="D1807" s="1" t="s">
        <v>342</v>
      </c>
      <c r="E1807" s="1" t="s">
        <v>13</v>
      </c>
      <c r="F1807" s="1" t="s">
        <v>344</v>
      </c>
      <c r="G1807" s="4">
        <v>22990</v>
      </c>
      <c r="H1807" s="4">
        <v>0</v>
      </c>
      <c r="I1807" s="4">
        <v>22990</v>
      </c>
      <c r="J1807" s="4">
        <v>2161.62</v>
      </c>
      <c r="K1807" s="4">
        <v>14540.05</v>
      </c>
      <c r="L1807" s="4">
        <v>14096.55</v>
      </c>
      <c r="M1807" s="4">
        <v>24410.71</v>
      </c>
      <c r="N1807" s="24">
        <f>IF(AND(B1807="60",C1807="32"),(J1807/'FD Date'!$B$4*'FD Date'!$B$6+K1807),(J1807/Date!$B$4*Date!$B$6+K1807))</f>
        <v>25348.149999999998</v>
      </c>
      <c r="O1807" s="24">
        <f t="shared" si="170"/>
        <v>4323.24</v>
      </c>
      <c r="P1807" s="24">
        <f>K1807/Date!$B$2*Date!$B$3+K1807</f>
        <v>21810.074999999997</v>
      </c>
      <c r="Q1807" s="24">
        <f>J1807*Date!$B$3+K1807</f>
        <v>23186.53</v>
      </c>
      <c r="R1807" s="24">
        <f t="shared" si="171"/>
        <v>25178.709963466237</v>
      </c>
      <c r="S1807" s="24">
        <f>J1807/2*Date!$B$7+K1807</f>
        <v>23186.53</v>
      </c>
      <c r="T1807" s="24">
        <f t="shared" si="172"/>
        <v>22990</v>
      </c>
      <c r="U1807" s="24">
        <f t="shared" si="173"/>
        <v>14540.05</v>
      </c>
      <c r="V1807" s="4">
        <v>0</v>
      </c>
      <c r="W1807" s="4"/>
      <c r="X1807" s="28" t="str">
        <f t="shared" si="174"/>
        <v>CHOOSE FORMULA</v>
      </c>
      <c r="Y1807" s="4"/>
      <c r="Z1807" s="4">
        <v>22841</v>
      </c>
    </row>
    <row r="1808" spans="1:26">
      <c r="A1808" s="1" t="s">
        <v>50</v>
      </c>
      <c r="B1808" s="1" t="s">
        <v>566</v>
      </c>
      <c r="C1808" s="1" t="s">
        <v>451</v>
      </c>
      <c r="D1808" s="1" t="s">
        <v>345</v>
      </c>
      <c r="E1808" s="1" t="s">
        <v>8</v>
      </c>
      <c r="F1808" s="1" t="s">
        <v>346</v>
      </c>
      <c r="G1808" s="4">
        <v>0</v>
      </c>
      <c r="H1808" s="4">
        <v>0</v>
      </c>
      <c r="I1808" s="4">
        <v>0</v>
      </c>
      <c r="J1808" s="4">
        <v>0</v>
      </c>
      <c r="K1808" s="4">
        <v>48</v>
      </c>
      <c r="L1808" s="4">
        <v>0</v>
      </c>
      <c r="M1808" s="4">
        <v>0</v>
      </c>
      <c r="N1808" s="24">
        <f>IF(AND(B1808="60",C1808="32"),(J1808/'FD Date'!$B$4*'FD Date'!$B$6+K1808),(J1808/Date!$B$4*Date!$B$6+K1808))</f>
        <v>48</v>
      </c>
      <c r="O1808" s="24">
        <f t="shared" si="170"/>
        <v>0</v>
      </c>
      <c r="P1808" s="24">
        <f>K1808/Date!$B$2*Date!$B$3+K1808</f>
        <v>72</v>
      </c>
      <c r="Q1808" s="24">
        <f>J1808*Date!$B$3+K1808</f>
        <v>48</v>
      </c>
      <c r="R1808" s="24">
        <f t="shared" si="171"/>
        <v>0</v>
      </c>
      <c r="S1808" s="24">
        <f>J1808/2*Date!$B$7+K1808</f>
        <v>48</v>
      </c>
      <c r="T1808" s="24">
        <f t="shared" si="172"/>
        <v>0</v>
      </c>
      <c r="U1808" s="24">
        <f t="shared" si="173"/>
        <v>48</v>
      </c>
      <c r="V1808" s="4">
        <v>0</v>
      </c>
      <c r="W1808" s="4"/>
      <c r="X1808" s="28" t="str">
        <f t="shared" si="174"/>
        <v>CHOOSE FORMULA</v>
      </c>
      <c r="Y1808" s="4"/>
      <c r="Z1808" s="4">
        <v>0</v>
      </c>
    </row>
    <row r="1809" spans="1:26">
      <c r="A1809" s="1" t="s">
        <v>50</v>
      </c>
      <c r="B1809" s="1" t="s">
        <v>566</v>
      </c>
      <c r="C1809" s="1" t="s">
        <v>451</v>
      </c>
      <c r="D1809" s="1" t="s">
        <v>347</v>
      </c>
      <c r="E1809" s="1" t="s">
        <v>8</v>
      </c>
      <c r="F1809" s="1" t="s">
        <v>348</v>
      </c>
      <c r="G1809" s="4">
        <v>1270</v>
      </c>
      <c r="H1809" s="4">
        <v>0</v>
      </c>
      <c r="I1809" s="4">
        <v>1270</v>
      </c>
      <c r="J1809" s="4">
        <v>-1772.26</v>
      </c>
      <c r="K1809" s="4">
        <v>557.38</v>
      </c>
      <c r="L1809" s="4">
        <v>787.89</v>
      </c>
      <c r="M1809" s="4">
        <v>1591.21</v>
      </c>
      <c r="N1809" s="24">
        <f>IF(AND(B1809="60",C1809="32"),(J1809/'FD Date'!$B$4*'FD Date'!$B$6+K1809),(J1809/Date!$B$4*Date!$B$6+K1809))</f>
        <v>-8303.92</v>
      </c>
      <c r="O1809" s="24">
        <f t="shared" si="170"/>
        <v>-3544.52</v>
      </c>
      <c r="P1809" s="24">
        <f>K1809/Date!$B$2*Date!$B$3+K1809</f>
        <v>836.06999999999994</v>
      </c>
      <c r="Q1809" s="24">
        <f>J1809*Date!$B$3+K1809</f>
        <v>-6531.66</v>
      </c>
      <c r="R1809" s="24">
        <f t="shared" si="171"/>
        <v>1125.6757032073006</v>
      </c>
      <c r="S1809" s="24">
        <f>J1809/2*Date!$B$7+K1809</f>
        <v>-6531.66</v>
      </c>
      <c r="T1809" s="24">
        <f t="shared" si="172"/>
        <v>1270</v>
      </c>
      <c r="U1809" s="24">
        <f t="shared" si="173"/>
        <v>557.38</v>
      </c>
      <c r="V1809" s="4">
        <v>0</v>
      </c>
      <c r="W1809" s="4"/>
      <c r="X1809" s="28" t="str">
        <f t="shared" si="174"/>
        <v>CHOOSE FORMULA</v>
      </c>
      <c r="Y1809" s="4"/>
      <c r="Z1809" s="4">
        <v>4276</v>
      </c>
    </row>
    <row r="1810" spans="1:26">
      <c r="A1810" s="1" t="s">
        <v>50</v>
      </c>
      <c r="B1810" s="1" t="s">
        <v>566</v>
      </c>
      <c r="C1810" s="1" t="s">
        <v>451</v>
      </c>
      <c r="D1810" s="1" t="s">
        <v>349</v>
      </c>
      <c r="E1810" s="1" t="s">
        <v>8</v>
      </c>
      <c r="F1810" s="1" t="s">
        <v>350</v>
      </c>
      <c r="G1810" s="4">
        <v>0</v>
      </c>
      <c r="H1810" s="4">
        <v>0</v>
      </c>
      <c r="I1810" s="4">
        <v>0</v>
      </c>
      <c r="J1810" s="4">
        <v>0</v>
      </c>
      <c r="K1810" s="4">
        <v>18</v>
      </c>
      <c r="L1810" s="4">
        <v>432</v>
      </c>
      <c r="M1810" s="4">
        <v>756</v>
      </c>
      <c r="N1810" s="24">
        <f>IF(AND(B1810="60",C1810="32"),(J1810/'FD Date'!$B$4*'FD Date'!$B$6+K1810),(J1810/Date!$B$4*Date!$B$6+K1810))</f>
        <v>18</v>
      </c>
      <c r="O1810" s="24">
        <f t="shared" si="170"/>
        <v>0</v>
      </c>
      <c r="P1810" s="24">
        <f>K1810/Date!$B$2*Date!$B$3+K1810</f>
        <v>27</v>
      </c>
      <c r="Q1810" s="24">
        <f>J1810*Date!$B$3+K1810</f>
        <v>18</v>
      </c>
      <c r="R1810" s="24">
        <f t="shared" si="171"/>
        <v>31.5</v>
      </c>
      <c r="S1810" s="24">
        <f>J1810/2*Date!$B$7+K1810</f>
        <v>18</v>
      </c>
      <c r="T1810" s="24">
        <f t="shared" si="172"/>
        <v>0</v>
      </c>
      <c r="U1810" s="24">
        <f t="shared" si="173"/>
        <v>18</v>
      </c>
      <c r="V1810" s="4">
        <v>0</v>
      </c>
      <c r="W1810" s="4"/>
      <c r="X1810" s="28" t="str">
        <f t="shared" si="174"/>
        <v>CHOOSE FORMULA</v>
      </c>
      <c r="Y1810" s="4"/>
      <c r="Z1810" s="4">
        <v>0</v>
      </c>
    </row>
    <row r="1811" spans="1:26">
      <c r="A1811" s="1" t="s">
        <v>50</v>
      </c>
      <c r="B1811" s="1" t="s">
        <v>566</v>
      </c>
      <c r="C1811" s="1" t="s">
        <v>451</v>
      </c>
      <c r="D1811" s="1" t="s">
        <v>351</v>
      </c>
      <c r="E1811" s="1" t="s">
        <v>8</v>
      </c>
      <c r="F1811" s="1" t="s">
        <v>352</v>
      </c>
      <c r="G1811" s="4">
        <v>1990</v>
      </c>
      <c r="H1811" s="4">
        <v>0</v>
      </c>
      <c r="I1811" s="4">
        <v>1990</v>
      </c>
      <c r="J1811" s="4">
        <v>192.87</v>
      </c>
      <c r="K1811" s="4">
        <v>1295.33</v>
      </c>
      <c r="L1811" s="4">
        <v>1505.94</v>
      </c>
      <c r="M1811" s="4">
        <v>2591.86</v>
      </c>
      <c r="N1811" s="24">
        <f>IF(AND(B1811="60",C1811="32"),(J1811/'FD Date'!$B$4*'FD Date'!$B$6+K1811),(J1811/Date!$B$4*Date!$B$6+K1811))</f>
        <v>2259.6799999999998</v>
      </c>
      <c r="O1811" s="24">
        <f t="shared" si="170"/>
        <v>385.74</v>
      </c>
      <c r="P1811" s="24">
        <f>K1811/Date!$B$2*Date!$B$3+K1811</f>
        <v>1942.9949999999999</v>
      </c>
      <c r="Q1811" s="24">
        <f>J1811*Date!$B$3+K1811</f>
        <v>2066.81</v>
      </c>
      <c r="R1811" s="24">
        <f t="shared" si="171"/>
        <v>2229.3809937978936</v>
      </c>
      <c r="S1811" s="24">
        <f>J1811/2*Date!$B$7+K1811</f>
        <v>2066.81</v>
      </c>
      <c r="T1811" s="24">
        <f t="shared" si="172"/>
        <v>1990</v>
      </c>
      <c r="U1811" s="24">
        <f t="shared" si="173"/>
        <v>1295.33</v>
      </c>
      <c r="V1811" s="4">
        <v>0</v>
      </c>
      <c r="W1811" s="4"/>
      <c r="X1811" s="28" t="str">
        <f t="shared" si="174"/>
        <v>CHOOSE FORMULA</v>
      </c>
      <c r="Y1811" s="4"/>
      <c r="Z1811" s="4">
        <v>2039</v>
      </c>
    </row>
    <row r="1812" spans="1:26">
      <c r="A1812" s="1" t="s">
        <v>50</v>
      </c>
      <c r="B1812" s="1" t="s">
        <v>566</v>
      </c>
      <c r="C1812" s="1" t="s">
        <v>451</v>
      </c>
      <c r="D1812" s="1" t="s">
        <v>355</v>
      </c>
      <c r="E1812" s="1" t="s">
        <v>8</v>
      </c>
      <c r="F1812" s="1" t="s">
        <v>356</v>
      </c>
      <c r="G1812" s="4">
        <v>190</v>
      </c>
      <c r="H1812" s="4">
        <v>0</v>
      </c>
      <c r="I1812" s="4">
        <v>190</v>
      </c>
      <c r="J1812" s="4">
        <v>24.08</v>
      </c>
      <c r="K1812" s="4">
        <v>182.16</v>
      </c>
      <c r="L1812" s="4">
        <v>227.96</v>
      </c>
      <c r="M1812" s="4">
        <v>383.36</v>
      </c>
      <c r="N1812" s="24">
        <f>IF(AND(B1812="60",C1812="32"),(J1812/'FD Date'!$B$4*'FD Date'!$B$6+K1812),(J1812/Date!$B$4*Date!$B$6+K1812))</f>
        <v>302.56</v>
      </c>
      <c r="O1812" s="24">
        <f t="shared" si="170"/>
        <v>48.16</v>
      </c>
      <c r="P1812" s="24">
        <f>K1812/Date!$B$2*Date!$B$3+K1812</f>
        <v>273.24</v>
      </c>
      <c r="Q1812" s="24">
        <f>J1812*Date!$B$3+K1812</f>
        <v>278.48</v>
      </c>
      <c r="R1812" s="24">
        <f t="shared" si="171"/>
        <v>306.33820670293034</v>
      </c>
      <c r="S1812" s="24">
        <f>J1812/2*Date!$B$7+K1812</f>
        <v>278.48</v>
      </c>
      <c r="T1812" s="24">
        <f t="shared" si="172"/>
        <v>190</v>
      </c>
      <c r="U1812" s="24">
        <f t="shared" si="173"/>
        <v>182.16</v>
      </c>
      <c r="V1812" s="4">
        <v>0</v>
      </c>
      <c r="W1812" s="4"/>
      <c r="X1812" s="28" t="str">
        <f t="shared" si="174"/>
        <v>CHOOSE FORMULA</v>
      </c>
      <c r="Y1812" s="4"/>
      <c r="Z1812" s="4">
        <v>278</v>
      </c>
    </row>
    <row r="1813" spans="1:26">
      <c r="A1813" s="1" t="s">
        <v>50</v>
      </c>
      <c r="B1813" s="1" t="s">
        <v>566</v>
      </c>
      <c r="C1813" s="1" t="s">
        <v>451</v>
      </c>
      <c r="D1813" s="1" t="s">
        <v>357</v>
      </c>
      <c r="E1813" s="1" t="s">
        <v>8</v>
      </c>
      <c r="F1813" s="1" t="s">
        <v>358</v>
      </c>
      <c r="G1813" s="4">
        <v>0</v>
      </c>
      <c r="H1813" s="4">
        <v>0</v>
      </c>
      <c r="I1813" s="4">
        <v>0</v>
      </c>
      <c r="J1813" s="4">
        <v>0</v>
      </c>
      <c r="K1813" s="4">
        <v>18.95</v>
      </c>
      <c r="L1813" s="4">
        <v>0</v>
      </c>
      <c r="M1813" s="4">
        <v>0</v>
      </c>
      <c r="N1813" s="24">
        <f>IF(AND(B1813="60",C1813="32"),(J1813/'FD Date'!$B$4*'FD Date'!$B$6+K1813),(J1813/Date!$B$4*Date!$B$6+K1813))</f>
        <v>18.95</v>
      </c>
      <c r="O1813" s="24">
        <f t="shared" si="170"/>
        <v>0</v>
      </c>
      <c r="P1813" s="24">
        <f>K1813/Date!$B$2*Date!$B$3+K1813</f>
        <v>28.424999999999997</v>
      </c>
      <c r="Q1813" s="24">
        <f>J1813*Date!$B$3+K1813</f>
        <v>18.95</v>
      </c>
      <c r="R1813" s="24">
        <f t="shared" si="171"/>
        <v>0</v>
      </c>
      <c r="S1813" s="24">
        <f>J1813/2*Date!$B$7+K1813</f>
        <v>18.95</v>
      </c>
      <c r="T1813" s="24">
        <f t="shared" si="172"/>
        <v>0</v>
      </c>
      <c r="U1813" s="24">
        <f t="shared" si="173"/>
        <v>18.95</v>
      </c>
      <c r="V1813" s="4">
        <v>0</v>
      </c>
      <c r="W1813" s="4"/>
      <c r="X1813" s="28" t="str">
        <f t="shared" si="174"/>
        <v>CHOOSE FORMULA</v>
      </c>
      <c r="Y1813" s="4"/>
      <c r="Z1813" s="4">
        <v>0</v>
      </c>
    </row>
    <row r="1814" spans="1:26">
      <c r="A1814" s="1" t="s">
        <v>50</v>
      </c>
      <c r="B1814" s="1" t="s">
        <v>566</v>
      </c>
      <c r="C1814" s="1" t="s">
        <v>451</v>
      </c>
      <c r="D1814" s="1" t="s">
        <v>359</v>
      </c>
      <c r="E1814" s="1" t="s">
        <v>8</v>
      </c>
      <c r="F1814" s="1" t="s">
        <v>360</v>
      </c>
      <c r="G1814" s="4">
        <v>0</v>
      </c>
      <c r="H1814" s="4">
        <v>0</v>
      </c>
      <c r="I1814" s="4">
        <v>0</v>
      </c>
      <c r="J1814" s="4">
        <v>0</v>
      </c>
      <c r="K1814" s="4">
        <v>0</v>
      </c>
      <c r="L1814" s="4">
        <v>1500</v>
      </c>
      <c r="M1814" s="4">
        <v>1500</v>
      </c>
      <c r="N1814" s="24">
        <f>IF(AND(B1814="60",C1814="32"),(J1814/'FD Date'!$B$4*'FD Date'!$B$6+K1814),(J1814/Date!$B$4*Date!$B$6+K1814))</f>
        <v>0</v>
      </c>
      <c r="O1814" s="24">
        <f t="shared" si="170"/>
        <v>0</v>
      </c>
      <c r="P1814" s="24">
        <f>K1814/Date!$B$2*Date!$B$3+K1814</f>
        <v>0</v>
      </c>
      <c r="Q1814" s="24">
        <f>J1814*Date!$B$3+K1814</f>
        <v>0</v>
      </c>
      <c r="R1814" s="24">
        <f t="shared" si="171"/>
        <v>0</v>
      </c>
      <c r="S1814" s="24">
        <f>J1814/2*Date!$B$7+K1814</f>
        <v>0</v>
      </c>
      <c r="T1814" s="24">
        <f t="shared" si="172"/>
        <v>0</v>
      </c>
      <c r="U1814" s="24">
        <f t="shared" si="173"/>
        <v>0</v>
      </c>
      <c r="V1814" s="4">
        <v>0</v>
      </c>
      <c r="W1814" s="4"/>
      <c r="X1814" s="28" t="str">
        <f t="shared" si="174"/>
        <v>CHOOSE FORMULA</v>
      </c>
      <c r="Y1814" s="4"/>
      <c r="Z1814" s="4">
        <v>0</v>
      </c>
    </row>
    <row r="1815" spans="1:26">
      <c r="A1815" s="1" t="s">
        <v>50</v>
      </c>
      <c r="B1815" s="1" t="s">
        <v>566</v>
      </c>
      <c r="C1815" s="1" t="s">
        <v>451</v>
      </c>
      <c r="D1815" s="1" t="s">
        <v>284</v>
      </c>
      <c r="E1815" s="1" t="s">
        <v>8</v>
      </c>
      <c r="F1815" s="1" t="s">
        <v>285</v>
      </c>
      <c r="G1815" s="4">
        <v>1000</v>
      </c>
      <c r="H1815" s="4">
        <v>0</v>
      </c>
      <c r="I1815" s="4">
        <v>1000</v>
      </c>
      <c r="J1815" s="4">
        <v>0</v>
      </c>
      <c r="K1815" s="4">
        <v>430.99</v>
      </c>
      <c r="L1815" s="4">
        <v>626.66999999999996</v>
      </c>
      <c r="M1815" s="4">
        <v>744.65</v>
      </c>
      <c r="N1815" s="24">
        <f>IF(AND(B1815="60",C1815="32"),(J1815/'FD Date'!$B$4*'FD Date'!$B$6+K1815),(J1815/Date!$B$4*Date!$B$6+K1815))</f>
        <v>430.99</v>
      </c>
      <c r="O1815" s="24">
        <f t="shared" si="170"/>
        <v>0</v>
      </c>
      <c r="P1815" s="24">
        <f>K1815/Date!$B$2*Date!$B$3+K1815</f>
        <v>646.48500000000001</v>
      </c>
      <c r="Q1815" s="24">
        <f>J1815*Date!$B$3+K1815</f>
        <v>430.99</v>
      </c>
      <c r="R1815" s="24">
        <f t="shared" si="171"/>
        <v>512.13031340258829</v>
      </c>
      <c r="S1815" s="24">
        <f>J1815/2*Date!$B$7+K1815</f>
        <v>430.99</v>
      </c>
      <c r="T1815" s="24">
        <f t="shared" si="172"/>
        <v>1000</v>
      </c>
      <c r="U1815" s="24">
        <f t="shared" si="173"/>
        <v>430.99</v>
      </c>
      <c r="V1815" s="4">
        <v>0</v>
      </c>
      <c r="W1815" s="4"/>
      <c r="X1815" s="28" t="str">
        <f t="shared" si="174"/>
        <v>CHOOSE FORMULA</v>
      </c>
      <c r="Y1815" s="4"/>
      <c r="Z1815" s="4">
        <v>1000</v>
      </c>
    </row>
    <row r="1816" spans="1:26">
      <c r="A1816" s="1" t="s">
        <v>50</v>
      </c>
      <c r="B1816" s="1" t="s">
        <v>566</v>
      </c>
      <c r="C1816" s="1" t="s">
        <v>451</v>
      </c>
      <c r="D1816" s="1" t="s">
        <v>363</v>
      </c>
      <c r="E1816" s="1" t="s">
        <v>8</v>
      </c>
      <c r="F1816" s="1" t="s">
        <v>364</v>
      </c>
      <c r="G1816" s="4">
        <v>0</v>
      </c>
      <c r="H1816" s="4">
        <v>0</v>
      </c>
      <c r="I1816" s="4">
        <v>0</v>
      </c>
      <c r="J1816" s="4">
        <v>0</v>
      </c>
      <c r="K1816" s="4">
        <v>0</v>
      </c>
      <c r="L1816" s="4">
        <v>0</v>
      </c>
      <c r="M1816" s="4">
        <v>0</v>
      </c>
      <c r="N1816" s="24">
        <f>IF(AND(B1816="60",C1816="32"),(J1816/'FD Date'!$B$4*'FD Date'!$B$6+K1816),(J1816/Date!$B$4*Date!$B$6+K1816))</f>
        <v>0</v>
      </c>
      <c r="O1816" s="24">
        <f t="shared" si="170"/>
        <v>0</v>
      </c>
      <c r="P1816" s="24">
        <f>K1816/Date!$B$2*Date!$B$3+K1816</f>
        <v>0</v>
      </c>
      <c r="Q1816" s="24">
        <f>J1816*Date!$B$3+K1816</f>
        <v>0</v>
      </c>
      <c r="R1816" s="24">
        <f t="shared" si="171"/>
        <v>0</v>
      </c>
      <c r="S1816" s="24">
        <f>J1816/2*Date!$B$7+K1816</f>
        <v>0</v>
      </c>
      <c r="T1816" s="24">
        <f t="shared" si="172"/>
        <v>0</v>
      </c>
      <c r="U1816" s="24">
        <f t="shared" si="173"/>
        <v>0</v>
      </c>
      <c r="V1816" s="4">
        <v>0</v>
      </c>
      <c r="W1816" s="4"/>
      <c r="X1816" s="28" t="str">
        <f t="shared" si="174"/>
        <v>CHOOSE FORMULA</v>
      </c>
      <c r="Y1816" s="4"/>
      <c r="Z1816" s="4">
        <v>0</v>
      </c>
    </row>
    <row r="1817" spans="1:26">
      <c r="A1817" s="1" t="s">
        <v>50</v>
      </c>
      <c r="B1817" s="1" t="s">
        <v>566</v>
      </c>
      <c r="C1817" s="1" t="s">
        <v>451</v>
      </c>
      <c r="D1817" s="1" t="s">
        <v>367</v>
      </c>
      <c r="E1817" s="1" t="s">
        <v>8</v>
      </c>
      <c r="F1817" s="1" t="s">
        <v>368</v>
      </c>
      <c r="G1817" s="4">
        <v>9000</v>
      </c>
      <c r="H1817" s="4">
        <v>0</v>
      </c>
      <c r="I1817" s="4">
        <v>9000</v>
      </c>
      <c r="J1817" s="4">
        <v>315.14999999999998</v>
      </c>
      <c r="K1817" s="4">
        <v>2681.69</v>
      </c>
      <c r="L1817" s="4">
        <v>1884.32</v>
      </c>
      <c r="M1817" s="4">
        <v>5301.14</v>
      </c>
      <c r="N1817" s="24">
        <f>IF(AND(B1817="60",C1817="32"),(J1817/'FD Date'!$B$4*'FD Date'!$B$6+K1817),(J1817/Date!$B$4*Date!$B$6+K1817))</f>
        <v>4257.4400000000005</v>
      </c>
      <c r="O1817" s="24">
        <f t="shared" si="170"/>
        <v>630.29999999999995</v>
      </c>
      <c r="P1817" s="24">
        <f>K1817/Date!$B$2*Date!$B$3+K1817</f>
        <v>4022.5349999999999</v>
      </c>
      <c r="Q1817" s="24">
        <f>J1817*Date!$B$3+K1817</f>
        <v>3942.29</v>
      </c>
      <c r="R1817" s="24">
        <f t="shared" si="171"/>
        <v>7544.3736343083992</v>
      </c>
      <c r="S1817" s="24">
        <f>J1817/2*Date!$B$7+K1817</f>
        <v>3942.29</v>
      </c>
      <c r="T1817" s="24">
        <f t="shared" si="172"/>
        <v>9000</v>
      </c>
      <c r="U1817" s="24">
        <f t="shared" si="173"/>
        <v>2681.69</v>
      </c>
      <c r="V1817" s="4">
        <v>0</v>
      </c>
      <c r="W1817" s="4"/>
      <c r="X1817" s="28" t="str">
        <f t="shared" si="174"/>
        <v>CHOOSE FORMULA</v>
      </c>
      <c r="Y1817" s="4"/>
      <c r="Z1817" s="4">
        <v>9000</v>
      </c>
    </row>
    <row r="1818" spans="1:26">
      <c r="A1818" s="1" t="s">
        <v>50</v>
      </c>
      <c r="B1818" s="1" t="s">
        <v>566</v>
      </c>
      <c r="C1818" s="1" t="s">
        <v>451</v>
      </c>
      <c r="D1818" s="1" t="s">
        <v>388</v>
      </c>
      <c r="E1818" s="1" t="s">
        <v>8</v>
      </c>
      <c r="F1818" s="1" t="s">
        <v>389</v>
      </c>
      <c r="G1818" s="4">
        <v>500</v>
      </c>
      <c r="H1818" s="4">
        <v>0</v>
      </c>
      <c r="I1818" s="4">
        <v>500</v>
      </c>
      <c r="J1818" s="4">
        <v>0</v>
      </c>
      <c r="K1818" s="4">
        <v>11.75</v>
      </c>
      <c r="L1818" s="4">
        <v>0.13</v>
      </c>
      <c r="M1818" s="4">
        <v>0.13</v>
      </c>
      <c r="N1818" s="24">
        <f>IF(AND(B1818="60",C1818="32"),(J1818/'FD Date'!$B$4*'FD Date'!$B$6+K1818),(J1818/Date!$B$4*Date!$B$6+K1818))</f>
        <v>11.75</v>
      </c>
      <c r="O1818" s="24">
        <f t="shared" si="170"/>
        <v>0</v>
      </c>
      <c r="P1818" s="24">
        <f>K1818/Date!$B$2*Date!$B$3+K1818</f>
        <v>17.625</v>
      </c>
      <c r="Q1818" s="24">
        <f>J1818*Date!$B$3+K1818</f>
        <v>11.75</v>
      </c>
      <c r="R1818" s="24">
        <f t="shared" si="171"/>
        <v>11.75</v>
      </c>
      <c r="S1818" s="24">
        <f>J1818/2*Date!$B$7+K1818</f>
        <v>11.75</v>
      </c>
      <c r="T1818" s="24">
        <f t="shared" si="172"/>
        <v>500</v>
      </c>
      <c r="U1818" s="24">
        <f t="shared" si="173"/>
        <v>11.75</v>
      </c>
      <c r="V1818" s="4">
        <v>0</v>
      </c>
      <c r="W1818" s="4"/>
      <c r="X1818" s="28" t="str">
        <f t="shared" si="174"/>
        <v>CHOOSE FORMULA</v>
      </c>
      <c r="Y1818" s="4"/>
      <c r="Z1818" s="4">
        <v>200</v>
      </c>
    </row>
    <row r="1819" spans="1:26">
      <c r="A1819" s="1" t="s">
        <v>50</v>
      </c>
      <c r="B1819" s="1" t="s">
        <v>566</v>
      </c>
      <c r="C1819" s="1" t="s">
        <v>451</v>
      </c>
      <c r="D1819" s="1" t="s">
        <v>371</v>
      </c>
      <c r="E1819" s="1" t="s">
        <v>8</v>
      </c>
      <c r="F1819" s="1" t="s">
        <v>402</v>
      </c>
      <c r="G1819" s="4">
        <v>11300</v>
      </c>
      <c r="H1819" s="4">
        <v>0</v>
      </c>
      <c r="I1819" s="4">
        <v>11300</v>
      </c>
      <c r="J1819" s="4">
        <v>0</v>
      </c>
      <c r="K1819" s="4">
        <v>5529.72</v>
      </c>
      <c r="L1819" s="4">
        <v>1274.82</v>
      </c>
      <c r="M1819" s="4">
        <v>2493.73</v>
      </c>
      <c r="N1819" s="24">
        <f>IF(AND(B1819="60",C1819="32"),(J1819/'FD Date'!$B$4*'FD Date'!$B$6+K1819),(J1819/Date!$B$4*Date!$B$6+K1819))</f>
        <v>5529.72</v>
      </c>
      <c r="O1819" s="24">
        <f t="shared" si="170"/>
        <v>0</v>
      </c>
      <c r="P1819" s="24">
        <f>K1819/Date!$B$2*Date!$B$3+K1819</f>
        <v>8294.58</v>
      </c>
      <c r="Q1819" s="24">
        <f>J1819*Date!$B$3+K1819</f>
        <v>5529.72</v>
      </c>
      <c r="R1819" s="24">
        <f t="shared" si="171"/>
        <v>10816.922118887374</v>
      </c>
      <c r="S1819" s="24">
        <f>J1819/2*Date!$B$7+K1819</f>
        <v>5529.72</v>
      </c>
      <c r="T1819" s="24">
        <f t="shared" si="172"/>
        <v>11300</v>
      </c>
      <c r="U1819" s="24">
        <f t="shared" si="173"/>
        <v>5529.72</v>
      </c>
      <c r="V1819" s="4">
        <v>0</v>
      </c>
      <c r="W1819" s="4"/>
      <c r="X1819" s="28" t="str">
        <f t="shared" si="174"/>
        <v>CHOOSE FORMULA</v>
      </c>
      <c r="Y1819" s="4"/>
      <c r="Z1819" s="4">
        <v>11300</v>
      </c>
    </row>
    <row r="1820" spans="1:26">
      <c r="A1820" s="1" t="s">
        <v>50</v>
      </c>
      <c r="B1820" s="1" t="s">
        <v>566</v>
      </c>
      <c r="C1820" s="1" t="s">
        <v>451</v>
      </c>
      <c r="D1820" s="1" t="s">
        <v>292</v>
      </c>
      <c r="E1820" s="1" t="s">
        <v>8</v>
      </c>
      <c r="F1820" s="1" t="s">
        <v>293</v>
      </c>
      <c r="G1820" s="4">
        <v>0</v>
      </c>
      <c r="H1820" s="4">
        <v>0</v>
      </c>
      <c r="I1820" s="4">
        <v>0</v>
      </c>
      <c r="J1820" s="4">
        <v>0</v>
      </c>
      <c r="K1820" s="4">
        <v>0</v>
      </c>
      <c r="L1820" s="4">
        <v>0</v>
      </c>
      <c r="M1820" s="4">
        <v>229.9</v>
      </c>
      <c r="N1820" s="24">
        <f>IF(AND(B1820="60",C1820="32"),(J1820/'FD Date'!$B$4*'FD Date'!$B$6+K1820),(J1820/Date!$B$4*Date!$B$6+K1820))</f>
        <v>0</v>
      </c>
      <c r="O1820" s="24">
        <f t="shared" si="170"/>
        <v>0</v>
      </c>
      <c r="P1820" s="24">
        <f>K1820/Date!$B$2*Date!$B$3+K1820</f>
        <v>0</v>
      </c>
      <c r="Q1820" s="24">
        <f>J1820*Date!$B$3+K1820</f>
        <v>0</v>
      </c>
      <c r="R1820" s="24">
        <f t="shared" si="171"/>
        <v>0</v>
      </c>
      <c r="S1820" s="24">
        <f>J1820/2*Date!$B$7+K1820</f>
        <v>0</v>
      </c>
      <c r="T1820" s="24">
        <f t="shared" si="172"/>
        <v>0</v>
      </c>
      <c r="U1820" s="24">
        <f t="shared" si="173"/>
        <v>0</v>
      </c>
      <c r="V1820" s="4">
        <v>0</v>
      </c>
      <c r="W1820" s="4"/>
      <c r="X1820" s="28" t="str">
        <f t="shared" si="174"/>
        <v>CHOOSE FORMULA</v>
      </c>
      <c r="Y1820" s="4"/>
      <c r="Z1820" s="4">
        <v>0</v>
      </c>
    </row>
    <row r="1821" spans="1:26">
      <c r="A1821" s="1" t="s">
        <v>50</v>
      </c>
      <c r="B1821" s="1" t="s">
        <v>566</v>
      </c>
      <c r="C1821" s="1" t="s">
        <v>451</v>
      </c>
      <c r="D1821" s="1" t="s">
        <v>297</v>
      </c>
      <c r="E1821" s="1" t="s">
        <v>8</v>
      </c>
      <c r="F1821" s="1" t="s">
        <v>298</v>
      </c>
      <c r="G1821" s="4">
        <v>0</v>
      </c>
      <c r="H1821" s="4">
        <v>0</v>
      </c>
      <c r="I1821" s="4">
        <v>0</v>
      </c>
      <c r="J1821" s="4">
        <v>0</v>
      </c>
      <c r="K1821" s="4">
        <v>0</v>
      </c>
      <c r="L1821" s="4">
        <v>0</v>
      </c>
      <c r="M1821" s="4">
        <v>0</v>
      </c>
      <c r="N1821" s="24">
        <f>IF(AND(B1821="60",C1821="32"),(J1821/'FD Date'!$B$4*'FD Date'!$B$6+K1821),(J1821/Date!$B$4*Date!$B$6+K1821))</f>
        <v>0</v>
      </c>
      <c r="O1821" s="24">
        <f t="shared" si="170"/>
        <v>0</v>
      </c>
      <c r="P1821" s="24">
        <f>K1821/Date!$B$2*Date!$B$3+K1821</f>
        <v>0</v>
      </c>
      <c r="Q1821" s="24">
        <f>J1821*Date!$B$3+K1821</f>
        <v>0</v>
      </c>
      <c r="R1821" s="24">
        <f t="shared" si="171"/>
        <v>0</v>
      </c>
      <c r="S1821" s="24">
        <f>J1821/2*Date!$B$7+K1821</f>
        <v>0</v>
      </c>
      <c r="T1821" s="24">
        <f t="shared" si="172"/>
        <v>0</v>
      </c>
      <c r="U1821" s="24">
        <f t="shared" si="173"/>
        <v>0</v>
      </c>
      <c r="V1821" s="4">
        <v>0</v>
      </c>
      <c r="W1821" s="4"/>
      <c r="X1821" s="28" t="str">
        <f t="shared" si="174"/>
        <v>CHOOSE FORMULA</v>
      </c>
      <c r="Y1821" s="4"/>
      <c r="Z1821" s="4">
        <v>0</v>
      </c>
    </row>
    <row r="1822" spans="1:26">
      <c r="A1822" s="1" t="s">
        <v>50</v>
      </c>
      <c r="B1822" s="1" t="s">
        <v>566</v>
      </c>
      <c r="C1822" s="1" t="s">
        <v>451</v>
      </c>
      <c r="D1822" s="1" t="s">
        <v>457</v>
      </c>
      <c r="E1822" s="1" t="s">
        <v>8</v>
      </c>
      <c r="F1822" s="1" t="s">
        <v>296</v>
      </c>
      <c r="G1822" s="4">
        <v>0</v>
      </c>
      <c r="H1822" s="4">
        <v>0</v>
      </c>
      <c r="I1822" s="4">
        <v>0</v>
      </c>
      <c r="J1822" s="4">
        <v>0</v>
      </c>
      <c r="K1822" s="4">
        <v>0</v>
      </c>
      <c r="L1822" s="4">
        <v>0</v>
      </c>
      <c r="M1822" s="4">
        <v>0</v>
      </c>
      <c r="N1822" s="24">
        <f>IF(AND(B1822="60",C1822="32"),(J1822/'FD Date'!$B$4*'FD Date'!$B$6+K1822),(J1822/Date!$B$4*Date!$B$6+K1822))</f>
        <v>0</v>
      </c>
      <c r="O1822" s="24">
        <f t="shared" si="170"/>
        <v>0</v>
      </c>
      <c r="P1822" s="24">
        <f>K1822/Date!$B$2*Date!$B$3+K1822</f>
        <v>0</v>
      </c>
      <c r="Q1822" s="24">
        <f>J1822*Date!$B$3+K1822</f>
        <v>0</v>
      </c>
      <c r="R1822" s="24">
        <f t="shared" si="171"/>
        <v>0</v>
      </c>
      <c r="S1822" s="24">
        <f>J1822/2*Date!$B$7+K1822</f>
        <v>0</v>
      </c>
      <c r="T1822" s="24">
        <f t="shared" si="172"/>
        <v>0</v>
      </c>
      <c r="U1822" s="24">
        <f t="shared" si="173"/>
        <v>0</v>
      </c>
      <c r="V1822" s="4">
        <v>0</v>
      </c>
      <c r="W1822" s="4"/>
      <c r="X1822" s="28" t="str">
        <f t="shared" si="174"/>
        <v>CHOOSE FORMULA</v>
      </c>
      <c r="Y1822" s="4"/>
      <c r="Z1822" s="4">
        <v>0</v>
      </c>
    </row>
    <row r="1823" spans="1:26">
      <c r="A1823" s="1" t="s">
        <v>50</v>
      </c>
      <c r="B1823" s="1" t="s">
        <v>566</v>
      </c>
      <c r="C1823" s="1" t="s">
        <v>451</v>
      </c>
      <c r="D1823" s="1" t="s">
        <v>299</v>
      </c>
      <c r="E1823" s="1" t="s">
        <v>8</v>
      </c>
      <c r="F1823" s="1" t="s">
        <v>300</v>
      </c>
      <c r="G1823" s="4">
        <v>0</v>
      </c>
      <c r="H1823" s="4">
        <v>0</v>
      </c>
      <c r="I1823" s="4">
        <v>0</v>
      </c>
      <c r="J1823" s="4">
        <v>0</v>
      </c>
      <c r="K1823" s="4">
        <v>3646.47</v>
      </c>
      <c r="L1823" s="4">
        <v>238.31</v>
      </c>
      <c r="M1823" s="4">
        <v>329.45</v>
      </c>
      <c r="N1823" s="24">
        <f>IF(AND(B1823="60",C1823="32"),(J1823/'FD Date'!$B$4*'FD Date'!$B$6+K1823),(J1823/Date!$B$4*Date!$B$6+K1823))</f>
        <v>3646.47</v>
      </c>
      <c r="O1823" s="24">
        <f t="shared" si="170"/>
        <v>0</v>
      </c>
      <c r="P1823" s="24">
        <f>K1823/Date!$B$2*Date!$B$3+K1823</f>
        <v>5469.7049999999999</v>
      </c>
      <c r="Q1823" s="24">
        <f>J1823*Date!$B$3+K1823</f>
        <v>3646.47</v>
      </c>
      <c r="R1823" s="24">
        <f t="shared" si="171"/>
        <v>5041.0370588728965</v>
      </c>
      <c r="S1823" s="24">
        <f>J1823/2*Date!$B$7+K1823</f>
        <v>3646.47</v>
      </c>
      <c r="T1823" s="24">
        <f t="shared" si="172"/>
        <v>0</v>
      </c>
      <c r="U1823" s="24">
        <f t="shared" si="173"/>
        <v>3646.47</v>
      </c>
      <c r="V1823" s="4">
        <v>0</v>
      </c>
      <c r="W1823" s="4"/>
      <c r="X1823" s="28" t="str">
        <f t="shared" si="174"/>
        <v>CHOOSE FORMULA</v>
      </c>
      <c r="Y1823" s="4"/>
      <c r="Z1823" s="4">
        <v>26844</v>
      </c>
    </row>
    <row r="1824" spans="1:26">
      <c r="A1824" s="1" t="s">
        <v>50</v>
      </c>
      <c r="B1824" s="1" t="s">
        <v>566</v>
      </c>
      <c r="C1824" s="1" t="s">
        <v>451</v>
      </c>
      <c r="D1824" s="1" t="s">
        <v>392</v>
      </c>
      <c r="E1824" s="1" t="s">
        <v>8</v>
      </c>
      <c r="F1824" s="1" t="s">
        <v>393</v>
      </c>
      <c r="G1824" s="4">
        <v>29300</v>
      </c>
      <c r="H1824" s="4">
        <v>0</v>
      </c>
      <c r="I1824" s="4">
        <v>29300</v>
      </c>
      <c r="J1824" s="4">
        <v>0</v>
      </c>
      <c r="K1824" s="4">
        <v>9425.1200000000008</v>
      </c>
      <c r="L1824" s="4">
        <v>250</v>
      </c>
      <c r="M1824" s="4">
        <v>4248.72</v>
      </c>
      <c r="N1824" s="24">
        <f>IF(AND(B1824="60",C1824="32"),(J1824/'FD Date'!$B$4*'FD Date'!$B$6+K1824),(J1824/Date!$B$4*Date!$B$6+K1824))</f>
        <v>9425.1200000000008</v>
      </c>
      <c r="O1824" s="24">
        <f t="shared" si="170"/>
        <v>0</v>
      </c>
      <c r="P1824" s="24">
        <f>K1824/Date!$B$2*Date!$B$3+K1824</f>
        <v>14137.68</v>
      </c>
      <c r="Q1824" s="24">
        <f>J1824*Date!$B$3+K1824</f>
        <v>9425.1200000000008</v>
      </c>
      <c r="R1824" s="24">
        <f t="shared" si="171"/>
        <v>160178.78338560002</v>
      </c>
      <c r="S1824" s="24">
        <f>J1824/2*Date!$B$7+K1824</f>
        <v>9425.1200000000008</v>
      </c>
      <c r="T1824" s="24">
        <f t="shared" si="172"/>
        <v>29300</v>
      </c>
      <c r="U1824" s="24">
        <f t="shared" si="173"/>
        <v>9425.1200000000008</v>
      </c>
      <c r="V1824" s="4">
        <v>0</v>
      </c>
      <c r="W1824" s="4"/>
      <c r="X1824" s="28" t="str">
        <f t="shared" si="174"/>
        <v>CHOOSE FORMULA</v>
      </c>
      <c r="Y1824" s="4"/>
      <c r="Z1824" s="4">
        <v>14425</v>
      </c>
    </row>
    <row r="1825" spans="1:26">
      <c r="A1825" s="1" t="s">
        <v>50</v>
      </c>
      <c r="B1825" s="1" t="s">
        <v>566</v>
      </c>
      <c r="C1825" s="1" t="s">
        <v>451</v>
      </c>
      <c r="D1825" s="1" t="s">
        <v>301</v>
      </c>
      <c r="E1825" s="1" t="s">
        <v>8</v>
      </c>
      <c r="F1825" s="1" t="s">
        <v>302</v>
      </c>
      <c r="G1825" s="4">
        <v>4550</v>
      </c>
      <c r="H1825" s="4">
        <v>0</v>
      </c>
      <c r="I1825" s="4">
        <v>4550</v>
      </c>
      <c r="J1825" s="4">
        <v>919.42</v>
      </c>
      <c r="K1825" s="4">
        <v>1857.92</v>
      </c>
      <c r="L1825" s="4">
        <v>0</v>
      </c>
      <c r="M1825" s="4">
        <v>504.42</v>
      </c>
      <c r="N1825" s="24">
        <f>IF(AND(B1825="60",C1825="32"),(J1825/'FD Date'!$B$4*'FD Date'!$B$6+K1825),(J1825/Date!$B$4*Date!$B$6+K1825))</f>
        <v>6455.0199999999995</v>
      </c>
      <c r="O1825" s="24">
        <f t="shared" si="170"/>
        <v>1838.84</v>
      </c>
      <c r="P1825" s="24">
        <f>K1825/Date!$B$2*Date!$B$3+K1825</f>
        <v>2786.88</v>
      </c>
      <c r="Q1825" s="24">
        <f>J1825*Date!$B$3+K1825</f>
        <v>5535.6</v>
      </c>
      <c r="R1825" s="24">
        <f t="shared" si="171"/>
        <v>0</v>
      </c>
      <c r="S1825" s="24">
        <f>J1825/2*Date!$B$7+K1825</f>
        <v>5535.6</v>
      </c>
      <c r="T1825" s="24">
        <f t="shared" si="172"/>
        <v>4550</v>
      </c>
      <c r="U1825" s="24">
        <f t="shared" si="173"/>
        <v>1857.92</v>
      </c>
      <c r="V1825" s="4">
        <v>0</v>
      </c>
      <c r="W1825" s="4"/>
      <c r="X1825" s="28" t="str">
        <f t="shared" si="174"/>
        <v>CHOOSE FORMULA</v>
      </c>
      <c r="Y1825" s="4"/>
      <c r="Z1825" s="4">
        <v>4550</v>
      </c>
    </row>
    <row r="1826" spans="1:26">
      <c r="A1826" s="1" t="s">
        <v>50</v>
      </c>
      <c r="B1826" s="1" t="s">
        <v>566</v>
      </c>
      <c r="C1826" s="1" t="s">
        <v>451</v>
      </c>
      <c r="D1826" s="1" t="s">
        <v>303</v>
      </c>
      <c r="E1826" s="1" t="s">
        <v>8</v>
      </c>
      <c r="F1826" s="1" t="s">
        <v>304</v>
      </c>
      <c r="G1826" s="4">
        <v>3830</v>
      </c>
      <c r="H1826" s="4">
        <v>0</v>
      </c>
      <c r="I1826" s="4">
        <v>3830</v>
      </c>
      <c r="J1826" s="4">
        <v>0</v>
      </c>
      <c r="K1826" s="4">
        <v>2069</v>
      </c>
      <c r="L1826" s="4">
        <v>2277</v>
      </c>
      <c r="M1826" s="4">
        <v>2357</v>
      </c>
      <c r="N1826" s="24">
        <f>IF(AND(B1826="60",C1826="32"),(J1826/'FD Date'!$B$4*'FD Date'!$B$6+K1826),(J1826/Date!$B$4*Date!$B$6+K1826))</f>
        <v>2069</v>
      </c>
      <c r="O1826" s="24">
        <f t="shared" si="170"/>
        <v>0</v>
      </c>
      <c r="P1826" s="24">
        <f>K1826/Date!$B$2*Date!$B$3+K1826</f>
        <v>3103.5</v>
      </c>
      <c r="Q1826" s="24">
        <f>J1826*Date!$B$3+K1826</f>
        <v>2069</v>
      </c>
      <c r="R1826" s="24">
        <f t="shared" si="171"/>
        <v>2141.6921387790953</v>
      </c>
      <c r="S1826" s="24">
        <f>J1826/2*Date!$B$7+K1826</f>
        <v>2069</v>
      </c>
      <c r="T1826" s="24">
        <f t="shared" si="172"/>
        <v>3830</v>
      </c>
      <c r="U1826" s="24">
        <f t="shared" si="173"/>
        <v>2069</v>
      </c>
      <c r="V1826" s="4">
        <v>0</v>
      </c>
      <c r="W1826" s="4"/>
      <c r="X1826" s="28" t="str">
        <f t="shared" si="174"/>
        <v>CHOOSE FORMULA</v>
      </c>
      <c r="Y1826" s="4"/>
      <c r="Z1826" s="4">
        <v>3820</v>
      </c>
    </row>
    <row r="1827" spans="1:26">
      <c r="A1827" s="1" t="s">
        <v>50</v>
      </c>
      <c r="B1827" s="1" t="s">
        <v>566</v>
      </c>
      <c r="C1827" s="1" t="s">
        <v>451</v>
      </c>
      <c r="D1827" s="1" t="s">
        <v>305</v>
      </c>
      <c r="E1827" s="1" t="s">
        <v>8</v>
      </c>
      <c r="F1827" s="1" t="s">
        <v>306</v>
      </c>
      <c r="G1827" s="4">
        <v>3425</v>
      </c>
      <c r="H1827" s="4">
        <v>0</v>
      </c>
      <c r="I1827" s="4">
        <v>3425</v>
      </c>
      <c r="J1827" s="4">
        <v>649</v>
      </c>
      <c r="K1827" s="4">
        <v>1434</v>
      </c>
      <c r="L1827" s="4">
        <v>802</v>
      </c>
      <c r="M1827" s="4">
        <v>1397</v>
      </c>
      <c r="N1827" s="24">
        <f>IF(AND(B1827="60",C1827="32"),(J1827/'FD Date'!$B$4*'FD Date'!$B$6+K1827),(J1827/Date!$B$4*Date!$B$6+K1827))</f>
        <v>4679</v>
      </c>
      <c r="O1827" s="24">
        <f t="shared" si="170"/>
        <v>1298</v>
      </c>
      <c r="P1827" s="24">
        <f>K1827/Date!$B$2*Date!$B$3+K1827</f>
        <v>2151</v>
      </c>
      <c r="Q1827" s="24">
        <f>J1827*Date!$B$3+K1827</f>
        <v>4030</v>
      </c>
      <c r="R1827" s="24">
        <f t="shared" si="171"/>
        <v>2497.8778054862842</v>
      </c>
      <c r="S1827" s="24">
        <f>J1827/2*Date!$B$7+K1827</f>
        <v>4030</v>
      </c>
      <c r="T1827" s="24">
        <f t="shared" si="172"/>
        <v>3425</v>
      </c>
      <c r="U1827" s="24">
        <f t="shared" si="173"/>
        <v>1434</v>
      </c>
      <c r="V1827" s="4">
        <v>0</v>
      </c>
      <c r="W1827" s="4"/>
      <c r="X1827" s="28" t="str">
        <f t="shared" si="174"/>
        <v>CHOOSE FORMULA</v>
      </c>
      <c r="Y1827" s="4"/>
      <c r="Z1827" s="4">
        <v>3425</v>
      </c>
    </row>
    <row r="1828" spans="1:26">
      <c r="A1828" s="1" t="s">
        <v>50</v>
      </c>
      <c r="B1828" s="1" t="s">
        <v>566</v>
      </c>
      <c r="C1828" s="1" t="s">
        <v>451</v>
      </c>
      <c r="D1828" s="1" t="s">
        <v>379</v>
      </c>
      <c r="E1828" s="1" t="s">
        <v>8</v>
      </c>
      <c r="F1828" s="1" t="s">
        <v>380</v>
      </c>
      <c r="G1828" s="4">
        <v>0</v>
      </c>
      <c r="H1828" s="4">
        <v>0</v>
      </c>
      <c r="I1828" s="4">
        <v>0</v>
      </c>
      <c r="J1828" s="4">
        <v>0</v>
      </c>
      <c r="K1828" s="4">
        <v>0</v>
      </c>
      <c r="L1828" s="4">
        <v>0</v>
      </c>
      <c r="M1828" s="4">
        <v>0</v>
      </c>
      <c r="N1828" s="24">
        <f>IF(AND(B1828="60",C1828="32"),(J1828/'FD Date'!$B$4*'FD Date'!$B$6+K1828),(J1828/Date!$B$4*Date!$B$6+K1828))</f>
        <v>0</v>
      </c>
      <c r="O1828" s="24">
        <f t="shared" si="170"/>
        <v>0</v>
      </c>
      <c r="P1828" s="24">
        <f>K1828/Date!$B$2*Date!$B$3+K1828</f>
        <v>0</v>
      </c>
      <c r="Q1828" s="24">
        <f>J1828*Date!$B$3+K1828</f>
        <v>0</v>
      </c>
      <c r="R1828" s="24">
        <f t="shared" si="171"/>
        <v>0</v>
      </c>
      <c r="S1828" s="24">
        <f>J1828/2*Date!$B$7+K1828</f>
        <v>0</v>
      </c>
      <c r="T1828" s="24">
        <f t="shared" si="172"/>
        <v>0</v>
      </c>
      <c r="U1828" s="24">
        <f t="shared" si="173"/>
        <v>0</v>
      </c>
      <c r="V1828" s="4">
        <v>0</v>
      </c>
      <c r="W1828" s="4"/>
      <c r="X1828" s="28" t="str">
        <f t="shared" si="174"/>
        <v>CHOOSE FORMULA</v>
      </c>
      <c r="Y1828" s="4"/>
      <c r="Z1828" s="4">
        <v>0</v>
      </c>
    </row>
    <row r="1829" spans="1:26">
      <c r="A1829" s="1" t="s">
        <v>50</v>
      </c>
      <c r="B1829" s="1" t="s">
        <v>566</v>
      </c>
      <c r="C1829" s="1" t="s">
        <v>451</v>
      </c>
      <c r="D1829" s="1" t="s">
        <v>381</v>
      </c>
      <c r="E1829" s="1" t="s">
        <v>8</v>
      </c>
      <c r="F1829" s="1" t="s">
        <v>382</v>
      </c>
      <c r="G1829" s="4">
        <v>0</v>
      </c>
      <c r="H1829" s="4">
        <v>0</v>
      </c>
      <c r="I1829" s="4">
        <v>0</v>
      </c>
      <c r="J1829" s="4">
        <v>0</v>
      </c>
      <c r="K1829" s="4">
        <v>0</v>
      </c>
      <c r="L1829" s="4">
        <v>0</v>
      </c>
      <c r="M1829" s="4">
        <v>1491.57</v>
      </c>
      <c r="N1829" s="24">
        <f>IF(AND(B1829="60",C1829="32"),(J1829/'FD Date'!$B$4*'FD Date'!$B$6+K1829),(J1829/Date!$B$4*Date!$B$6+K1829))</f>
        <v>0</v>
      </c>
      <c r="O1829" s="24">
        <f t="shared" si="170"/>
        <v>0</v>
      </c>
      <c r="P1829" s="24">
        <f>K1829/Date!$B$2*Date!$B$3+K1829</f>
        <v>0</v>
      </c>
      <c r="Q1829" s="24">
        <f>J1829*Date!$B$3+K1829</f>
        <v>0</v>
      </c>
      <c r="R1829" s="24">
        <f t="shared" si="171"/>
        <v>0</v>
      </c>
      <c r="S1829" s="24">
        <f>J1829/2*Date!$B$7+K1829</f>
        <v>0</v>
      </c>
      <c r="T1829" s="24">
        <f t="shared" si="172"/>
        <v>0</v>
      </c>
      <c r="U1829" s="24">
        <f t="shared" si="173"/>
        <v>0</v>
      </c>
      <c r="V1829" s="4">
        <v>0</v>
      </c>
      <c r="W1829" s="4"/>
      <c r="X1829" s="28" t="str">
        <f t="shared" si="174"/>
        <v>CHOOSE FORMULA</v>
      </c>
      <c r="Y1829" s="4"/>
      <c r="Z1829" s="4">
        <v>0</v>
      </c>
    </row>
    <row r="1830" spans="1:26">
      <c r="A1830" s="1" t="s">
        <v>50</v>
      </c>
      <c r="B1830" s="1" t="s">
        <v>566</v>
      </c>
      <c r="C1830" s="1" t="s">
        <v>451</v>
      </c>
      <c r="D1830" s="1" t="s">
        <v>307</v>
      </c>
      <c r="E1830" s="1" t="s">
        <v>8</v>
      </c>
      <c r="F1830" s="1" t="s">
        <v>308</v>
      </c>
      <c r="G1830" s="4">
        <v>2150</v>
      </c>
      <c r="H1830" s="4">
        <v>0</v>
      </c>
      <c r="I1830" s="4">
        <v>2150</v>
      </c>
      <c r="J1830" s="4">
        <v>0</v>
      </c>
      <c r="K1830" s="4">
        <v>0</v>
      </c>
      <c r="L1830" s="4">
        <v>1116</v>
      </c>
      <c r="M1830" s="4">
        <v>3033.92</v>
      </c>
      <c r="N1830" s="24">
        <f>IF(AND(B1830="60",C1830="32"),(J1830/'FD Date'!$B$4*'FD Date'!$B$6+K1830),(J1830/Date!$B$4*Date!$B$6+K1830))</f>
        <v>0</v>
      </c>
      <c r="O1830" s="24">
        <f t="shared" si="170"/>
        <v>0</v>
      </c>
      <c r="P1830" s="24">
        <f>K1830/Date!$B$2*Date!$B$3+K1830</f>
        <v>0</v>
      </c>
      <c r="Q1830" s="24">
        <f>J1830*Date!$B$3+K1830</f>
        <v>0</v>
      </c>
      <c r="R1830" s="24">
        <f t="shared" si="171"/>
        <v>0</v>
      </c>
      <c r="S1830" s="24">
        <f>J1830/2*Date!$B$7+K1830</f>
        <v>0</v>
      </c>
      <c r="T1830" s="24">
        <f t="shared" si="172"/>
        <v>2150</v>
      </c>
      <c r="U1830" s="24">
        <f t="shared" si="173"/>
        <v>0</v>
      </c>
      <c r="V1830" s="4">
        <v>0</v>
      </c>
      <c r="W1830" s="4"/>
      <c r="X1830" s="28" t="str">
        <f t="shared" si="174"/>
        <v>CHOOSE FORMULA</v>
      </c>
      <c r="Y1830" s="4"/>
      <c r="Z1830" s="4">
        <v>2150</v>
      </c>
    </row>
    <row r="1831" spans="1:26">
      <c r="A1831" s="1" t="s">
        <v>50</v>
      </c>
      <c r="B1831" s="1" t="s">
        <v>566</v>
      </c>
      <c r="C1831" s="1" t="s">
        <v>451</v>
      </c>
      <c r="D1831" s="1" t="s">
        <v>458</v>
      </c>
      <c r="E1831" s="1" t="s">
        <v>8</v>
      </c>
      <c r="F1831" s="1" t="s">
        <v>459</v>
      </c>
      <c r="G1831" s="4">
        <v>4400</v>
      </c>
      <c r="H1831" s="4">
        <v>0</v>
      </c>
      <c r="I1831" s="4">
        <v>4400</v>
      </c>
      <c r="J1831" s="4">
        <v>0</v>
      </c>
      <c r="K1831" s="4">
        <v>0</v>
      </c>
      <c r="L1831" s="4">
        <v>86</v>
      </c>
      <c r="M1831" s="4">
        <v>146</v>
      </c>
      <c r="N1831" s="24">
        <f>IF(AND(B1831="60",C1831="32"),(J1831/'FD Date'!$B$4*'FD Date'!$B$6+K1831),(J1831/Date!$B$4*Date!$B$6+K1831))</f>
        <v>0</v>
      </c>
      <c r="O1831" s="24">
        <f t="shared" si="170"/>
        <v>0</v>
      </c>
      <c r="P1831" s="24">
        <f>K1831/Date!$B$2*Date!$B$3+K1831</f>
        <v>0</v>
      </c>
      <c r="Q1831" s="24">
        <f>J1831*Date!$B$3+K1831</f>
        <v>0</v>
      </c>
      <c r="R1831" s="24">
        <f t="shared" si="171"/>
        <v>0</v>
      </c>
      <c r="S1831" s="24">
        <f>J1831/2*Date!$B$7+K1831</f>
        <v>0</v>
      </c>
      <c r="T1831" s="24">
        <f t="shared" si="172"/>
        <v>4400</v>
      </c>
      <c r="U1831" s="24">
        <f t="shared" si="173"/>
        <v>0</v>
      </c>
      <c r="V1831" s="4">
        <v>0</v>
      </c>
      <c r="W1831" s="4"/>
      <c r="X1831" s="28" t="str">
        <f t="shared" si="174"/>
        <v>CHOOSE FORMULA</v>
      </c>
      <c r="Y1831" s="4"/>
      <c r="Z1831" s="4">
        <v>0</v>
      </c>
    </row>
    <row r="1832" spans="1:26">
      <c r="A1832" s="1" t="s">
        <v>50</v>
      </c>
      <c r="B1832" s="1" t="s">
        <v>566</v>
      </c>
      <c r="C1832" s="1" t="s">
        <v>451</v>
      </c>
      <c r="D1832" s="1" t="s">
        <v>671</v>
      </c>
      <c r="E1832" s="1" t="s">
        <v>8</v>
      </c>
      <c r="F1832" s="1" t="s">
        <v>672</v>
      </c>
      <c r="G1832" s="4">
        <v>150000</v>
      </c>
      <c r="H1832" s="4">
        <v>0</v>
      </c>
      <c r="I1832" s="4">
        <v>150000</v>
      </c>
      <c r="J1832" s="4">
        <v>253.1</v>
      </c>
      <c r="K1832" s="4">
        <v>7683.1</v>
      </c>
      <c r="L1832" s="4">
        <v>0</v>
      </c>
      <c r="M1832" s="4">
        <v>0</v>
      </c>
      <c r="N1832" s="24">
        <f>IF(AND(B1832="60",C1832="32"),(J1832/'FD Date'!$B$4*'FD Date'!$B$6+K1832),(J1832/Date!$B$4*Date!$B$6+K1832))</f>
        <v>8948.6</v>
      </c>
      <c r="O1832" s="24">
        <f t="shared" si="170"/>
        <v>506.2</v>
      </c>
      <c r="P1832" s="24">
        <f>K1832/Date!$B$2*Date!$B$3+K1832</f>
        <v>11524.650000000001</v>
      </c>
      <c r="Q1832" s="24">
        <f>J1832*Date!$B$3+K1832</f>
        <v>8695.5</v>
      </c>
      <c r="R1832" s="24">
        <f t="shared" si="171"/>
        <v>0</v>
      </c>
      <c r="S1832" s="24">
        <f>J1832/2*Date!$B$7+K1832</f>
        <v>8695.5</v>
      </c>
      <c r="T1832" s="24">
        <f t="shared" si="172"/>
        <v>150000</v>
      </c>
      <c r="U1832" s="24">
        <f t="shared" si="173"/>
        <v>7683.1</v>
      </c>
      <c r="V1832" s="4">
        <v>0</v>
      </c>
      <c r="W1832" s="4"/>
      <c r="X1832" s="28" t="str">
        <f t="shared" si="174"/>
        <v>CHOOSE FORMULA</v>
      </c>
      <c r="Y1832" s="4"/>
      <c r="Z1832" s="4">
        <v>7430</v>
      </c>
    </row>
    <row r="1833" spans="1:26">
      <c r="A1833" s="1" t="s">
        <v>50</v>
      </c>
      <c r="B1833" s="1" t="s">
        <v>566</v>
      </c>
      <c r="C1833" s="1" t="s">
        <v>451</v>
      </c>
      <c r="D1833" s="1" t="s">
        <v>313</v>
      </c>
      <c r="E1833" s="1" t="s">
        <v>8</v>
      </c>
      <c r="F1833" s="1" t="s">
        <v>314</v>
      </c>
      <c r="G1833" s="4">
        <v>0</v>
      </c>
      <c r="H1833" s="4">
        <v>0</v>
      </c>
      <c r="I1833" s="4">
        <v>0</v>
      </c>
      <c r="J1833" s="4">
        <v>1584.68</v>
      </c>
      <c r="K1833" s="4">
        <v>8164.41</v>
      </c>
      <c r="L1833" s="4">
        <v>740.69</v>
      </c>
      <c r="M1833" s="4">
        <v>4453.6899999999996</v>
      </c>
      <c r="N1833" s="24">
        <f>IF(AND(B1833="60",C1833="32"),(J1833/'FD Date'!$B$4*'FD Date'!$B$6+K1833),(J1833/Date!$B$4*Date!$B$6+K1833))</f>
        <v>16087.810000000001</v>
      </c>
      <c r="O1833" s="24">
        <f t="shared" si="170"/>
        <v>3169.36</v>
      </c>
      <c r="P1833" s="24">
        <f>K1833/Date!$B$2*Date!$B$3+K1833</f>
        <v>12246.615</v>
      </c>
      <c r="Q1833" s="24">
        <f>J1833*Date!$B$3+K1833</f>
        <v>14503.130000000001</v>
      </c>
      <c r="R1833" s="24">
        <f t="shared" si="171"/>
        <v>49091.726866705358</v>
      </c>
      <c r="S1833" s="24">
        <f>J1833/2*Date!$B$7+K1833</f>
        <v>14503.130000000001</v>
      </c>
      <c r="T1833" s="24">
        <f t="shared" si="172"/>
        <v>0</v>
      </c>
      <c r="U1833" s="24">
        <f t="shared" si="173"/>
        <v>8164.41</v>
      </c>
      <c r="V1833" s="4">
        <v>0</v>
      </c>
      <c r="W1833" s="4"/>
      <c r="X1833" s="28" t="str">
        <f t="shared" si="174"/>
        <v>CHOOSE FORMULA</v>
      </c>
      <c r="Y1833" s="4"/>
      <c r="Z1833" s="4">
        <v>24664</v>
      </c>
    </row>
    <row r="1834" spans="1:26">
      <c r="A1834" s="1" t="s">
        <v>50</v>
      </c>
      <c r="B1834" s="1" t="s">
        <v>566</v>
      </c>
      <c r="C1834" s="1" t="s">
        <v>451</v>
      </c>
      <c r="D1834" s="1" t="s">
        <v>410</v>
      </c>
      <c r="E1834" s="1" t="s">
        <v>8</v>
      </c>
      <c r="F1834" s="1" t="s">
        <v>411</v>
      </c>
      <c r="G1834" s="4">
        <v>1300</v>
      </c>
      <c r="H1834" s="4">
        <v>0</v>
      </c>
      <c r="I1834" s="4">
        <v>1300</v>
      </c>
      <c r="J1834" s="4">
        <v>0</v>
      </c>
      <c r="K1834" s="4">
        <v>9757.6</v>
      </c>
      <c r="L1834" s="4">
        <v>7576.54</v>
      </c>
      <c r="M1834" s="4">
        <v>11616.08</v>
      </c>
      <c r="N1834" s="24">
        <f>IF(AND(B1834="60",C1834="32"),(J1834/'FD Date'!$B$4*'FD Date'!$B$6+K1834),(J1834/Date!$B$4*Date!$B$6+K1834))</f>
        <v>9757.6</v>
      </c>
      <c r="O1834" s="24">
        <f t="shared" si="170"/>
        <v>0</v>
      </c>
      <c r="P1834" s="24">
        <f>K1834/Date!$B$2*Date!$B$3+K1834</f>
        <v>14636.400000000001</v>
      </c>
      <c r="Q1834" s="24">
        <f>J1834*Date!$B$3+K1834</f>
        <v>9757.6</v>
      </c>
      <c r="R1834" s="24">
        <f t="shared" si="171"/>
        <v>14960.003142331459</v>
      </c>
      <c r="S1834" s="24">
        <f>J1834/2*Date!$B$7+K1834</f>
        <v>9757.6</v>
      </c>
      <c r="T1834" s="24">
        <f t="shared" si="172"/>
        <v>1300</v>
      </c>
      <c r="U1834" s="24">
        <f t="shared" si="173"/>
        <v>9757.6</v>
      </c>
      <c r="V1834" s="4">
        <v>0</v>
      </c>
      <c r="W1834" s="4"/>
      <c r="X1834" s="28" t="str">
        <f t="shared" si="174"/>
        <v>CHOOSE FORMULA</v>
      </c>
      <c r="Y1834" s="4"/>
      <c r="Z1834" s="4">
        <v>11758</v>
      </c>
    </row>
    <row r="1835" spans="1:26">
      <c r="A1835" s="1" t="s">
        <v>50</v>
      </c>
      <c r="B1835" s="1" t="s">
        <v>566</v>
      </c>
      <c r="C1835" s="1" t="s">
        <v>451</v>
      </c>
      <c r="D1835" s="1" t="s">
        <v>508</v>
      </c>
      <c r="E1835" s="1" t="s">
        <v>8</v>
      </c>
      <c r="F1835" s="1" t="s">
        <v>509</v>
      </c>
      <c r="G1835" s="4">
        <v>0</v>
      </c>
      <c r="H1835" s="4">
        <v>0</v>
      </c>
      <c r="I1835" s="4">
        <v>0</v>
      </c>
      <c r="J1835" s="4">
        <v>0</v>
      </c>
      <c r="K1835" s="4">
        <v>0</v>
      </c>
      <c r="L1835" s="4">
        <v>0</v>
      </c>
      <c r="M1835" s="4">
        <v>0</v>
      </c>
      <c r="N1835" s="24">
        <f>IF(AND(B1835="60",C1835="32"),(J1835/'FD Date'!$B$4*'FD Date'!$B$6+K1835),(J1835/Date!$B$4*Date!$B$6+K1835))</f>
        <v>0</v>
      </c>
      <c r="O1835" s="24">
        <f t="shared" si="170"/>
        <v>0</v>
      </c>
      <c r="P1835" s="24">
        <f>K1835/Date!$B$2*Date!$B$3+K1835</f>
        <v>0</v>
      </c>
      <c r="Q1835" s="24">
        <f>J1835*Date!$B$3+K1835</f>
        <v>0</v>
      </c>
      <c r="R1835" s="24">
        <f t="shared" si="171"/>
        <v>0</v>
      </c>
      <c r="S1835" s="24">
        <f>J1835/2*Date!$B$7+K1835</f>
        <v>0</v>
      </c>
      <c r="T1835" s="24">
        <f t="shared" si="172"/>
        <v>0</v>
      </c>
      <c r="U1835" s="24">
        <f t="shared" si="173"/>
        <v>0</v>
      </c>
      <c r="V1835" s="4">
        <v>0</v>
      </c>
      <c r="W1835" s="4"/>
      <c r="X1835" s="28" t="str">
        <f t="shared" si="174"/>
        <v>CHOOSE FORMULA</v>
      </c>
      <c r="Y1835" s="4"/>
      <c r="Z1835" s="4">
        <v>0</v>
      </c>
    </row>
    <row r="1836" spans="1:26">
      <c r="A1836" s="1" t="s">
        <v>50</v>
      </c>
      <c r="B1836" s="1" t="s">
        <v>566</v>
      </c>
      <c r="C1836" s="1" t="s">
        <v>451</v>
      </c>
      <c r="D1836" s="1" t="s">
        <v>385</v>
      </c>
      <c r="E1836" s="1" t="s">
        <v>8</v>
      </c>
      <c r="F1836" s="1" t="s">
        <v>386</v>
      </c>
      <c r="G1836" s="4">
        <v>122833</v>
      </c>
      <c r="H1836" s="4">
        <v>0</v>
      </c>
      <c r="I1836" s="4">
        <v>122833</v>
      </c>
      <c r="J1836" s="4">
        <v>10230</v>
      </c>
      <c r="K1836" s="4">
        <v>81913</v>
      </c>
      <c r="L1836" s="4">
        <v>71244</v>
      </c>
      <c r="M1836" s="4">
        <v>106644</v>
      </c>
      <c r="N1836" s="24">
        <f>IF(AND(B1836="60",C1836="32"),(J1836/'FD Date'!$B$4*'FD Date'!$B$6+K1836),(J1836/Date!$B$4*Date!$B$6+K1836))</f>
        <v>133063</v>
      </c>
      <c r="O1836" s="24">
        <f t="shared" si="170"/>
        <v>20460</v>
      </c>
      <c r="P1836" s="24">
        <f>K1836/Date!$B$2*Date!$B$3+K1836</f>
        <v>122869.5</v>
      </c>
      <c r="Q1836" s="24">
        <f>J1836*Date!$B$3+K1836</f>
        <v>122833</v>
      </c>
      <c r="R1836" s="24">
        <f t="shared" si="171"/>
        <v>122614.25484251307</v>
      </c>
      <c r="S1836" s="24">
        <f>J1836/2*Date!$B$7+K1836</f>
        <v>122833</v>
      </c>
      <c r="T1836" s="24">
        <f t="shared" si="172"/>
        <v>122833</v>
      </c>
      <c r="U1836" s="24">
        <f t="shared" si="173"/>
        <v>81913</v>
      </c>
      <c r="V1836" s="4">
        <v>0</v>
      </c>
      <c r="W1836" s="4"/>
      <c r="X1836" s="28" t="str">
        <f t="shared" si="174"/>
        <v>CHOOSE FORMULA</v>
      </c>
      <c r="Y1836" s="4"/>
      <c r="Z1836" s="4">
        <v>122833</v>
      </c>
    </row>
    <row r="1837" spans="1:26">
      <c r="A1837" s="1" t="s">
        <v>50</v>
      </c>
      <c r="B1837" s="1" t="s">
        <v>566</v>
      </c>
      <c r="C1837" s="1" t="s">
        <v>451</v>
      </c>
      <c r="D1837" s="1" t="s">
        <v>433</v>
      </c>
      <c r="E1837" s="1" t="s">
        <v>8</v>
      </c>
      <c r="F1837" s="1" t="s">
        <v>434</v>
      </c>
      <c r="G1837" s="4">
        <v>0</v>
      </c>
      <c r="H1837" s="4">
        <v>0</v>
      </c>
      <c r="I1837" s="4">
        <v>0</v>
      </c>
      <c r="J1837" s="4">
        <v>0</v>
      </c>
      <c r="K1837" s="4">
        <v>0</v>
      </c>
      <c r="L1837" s="4">
        <v>0</v>
      </c>
      <c r="M1837" s="4">
        <v>0</v>
      </c>
      <c r="N1837" s="24">
        <f>IF(AND(B1837="60",C1837="32"),(J1837/'FD Date'!$B$4*'FD Date'!$B$6+K1837),(J1837/Date!$B$4*Date!$B$6+K1837))</f>
        <v>0</v>
      </c>
      <c r="O1837" s="24">
        <f t="shared" si="170"/>
        <v>0</v>
      </c>
      <c r="P1837" s="24">
        <f>K1837/Date!$B$2*Date!$B$3+K1837</f>
        <v>0</v>
      </c>
      <c r="Q1837" s="24">
        <f>J1837*Date!$B$3+K1837</f>
        <v>0</v>
      </c>
      <c r="R1837" s="24">
        <f t="shared" si="171"/>
        <v>0</v>
      </c>
      <c r="S1837" s="24">
        <f>J1837/2*Date!$B$7+K1837</f>
        <v>0</v>
      </c>
      <c r="T1837" s="24">
        <f t="shared" si="172"/>
        <v>0</v>
      </c>
      <c r="U1837" s="24">
        <f t="shared" si="173"/>
        <v>0</v>
      </c>
      <c r="V1837" s="4">
        <v>0</v>
      </c>
      <c r="W1837" s="4"/>
      <c r="X1837" s="28" t="str">
        <f t="shared" si="174"/>
        <v>CHOOSE FORMULA</v>
      </c>
      <c r="Y1837" s="4"/>
      <c r="Z1837" s="4">
        <v>0</v>
      </c>
    </row>
    <row r="1838" spans="1:26">
      <c r="A1838" s="1" t="s">
        <v>50</v>
      </c>
      <c r="B1838" s="1" t="s">
        <v>566</v>
      </c>
      <c r="C1838" s="1" t="s">
        <v>451</v>
      </c>
      <c r="D1838" s="1" t="s">
        <v>673</v>
      </c>
      <c r="E1838" s="1" t="s">
        <v>8</v>
      </c>
      <c r="F1838" s="1" t="s">
        <v>674</v>
      </c>
      <c r="G1838" s="4">
        <v>0</v>
      </c>
      <c r="H1838" s="4">
        <v>0</v>
      </c>
      <c r="I1838" s="4">
        <v>0</v>
      </c>
      <c r="J1838" s="4">
        <v>0</v>
      </c>
      <c r="K1838" s="4">
        <v>0</v>
      </c>
      <c r="L1838" s="4">
        <v>0</v>
      </c>
      <c r="M1838" s="4">
        <v>0</v>
      </c>
      <c r="N1838" s="24">
        <f>IF(AND(B1838="60",C1838="32"),(J1838/'FD Date'!$B$4*'FD Date'!$B$6+K1838),(J1838/Date!$B$4*Date!$B$6+K1838))</f>
        <v>0</v>
      </c>
      <c r="O1838" s="24">
        <f t="shared" si="170"/>
        <v>0</v>
      </c>
      <c r="P1838" s="24">
        <f>K1838/Date!$B$2*Date!$B$3+K1838</f>
        <v>0</v>
      </c>
      <c r="Q1838" s="24">
        <f>J1838*Date!$B$3+K1838</f>
        <v>0</v>
      </c>
      <c r="R1838" s="24">
        <f t="shared" si="171"/>
        <v>0</v>
      </c>
      <c r="S1838" s="24">
        <f>J1838/2*Date!$B$7+K1838</f>
        <v>0</v>
      </c>
      <c r="T1838" s="24">
        <f t="shared" si="172"/>
        <v>0</v>
      </c>
      <c r="U1838" s="24">
        <f t="shared" si="173"/>
        <v>0</v>
      </c>
      <c r="V1838" s="4">
        <v>0</v>
      </c>
      <c r="W1838" s="4"/>
      <c r="X1838" s="28" t="str">
        <f t="shared" si="174"/>
        <v>CHOOSE FORMULA</v>
      </c>
      <c r="Y1838" s="4"/>
      <c r="Z1838" s="4">
        <v>0</v>
      </c>
    </row>
    <row r="1839" spans="1:26">
      <c r="A1839" s="1" t="s">
        <v>50</v>
      </c>
      <c r="B1839" s="1" t="s">
        <v>566</v>
      </c>
      <c r="C1839" s="1" t="s">
        <v>451</v>
      </c>
      <c r="D1839" s="1" t="s">
        <v>448</v>
      </c>
      <c r="E1839" s="1" t="s">
        <v>8</v>
      </c>
      <c r="F1839" s="1" t="s">
        <v>449</v>
      </c>
      <c r="G1839" s="4">
        <v>0</v>
      </c>
      <c r="H1839" s="4">
        <v>0</v>
      </c>
      <c r="I1839" s="4">
        <v>0</v>
      </c>
      <c r="J1839" s="4">
        <v>0</v>
      </c>
      <c r="K1839" s="4">
        <v>0</v>
      </c>
      <c r="L1839" s="4">
        <v>0</v>
      </c>
      <c r="M1839" s="4">
        <v>0</v>
      </c>
      <c r="N1839" s="24">
        <f>IF(AND(B1839="60",C1839="32"),(J1839/'FD Date'!$B$4*'FD Date'!$B$6+K1839),(J1839/Date!$B$4*Date!$B$6+K1839))</f>
        <v>0</v>
      </c>
      <c r="O1839" s="24">
        <f t="shared" si="170"/>
        <v>0</v>
      </c>
      <c r="P1839" s="24">
        <f>K1839/Date!$B$2*Date!$B$3+K1839</f>
        <v>0</v>
      </c>
      <c r="Q1839" s="24">
        <f>J1839*Date!$B$3+K1839</f>
        <v>0</v>
      </c>
      <c r="R1839" s="24">
        <f t="shared" si="171"/>
        <v>0</v>
      </c>
      <c r="S1839" s="24">
        <f>J1839/2*Date!$B$7+K1839</f>
        <v>0</v>
      </c>
      <c r="T1839" s="24">
        <f t="shared" si="172"/>
        <v>0</v>
      </c>
      <c r="U1839" s="24">
        <f t="shared" si="173"/>
        <v>0</v>
      </c>
      <c r="V1839" s="4">
        <v>0</v>
      </c>
      <c r="W1839" s="4"/>
      <c r="X1839" s="28" t="str">
        <f t="shared" si="174"/>
        <v>CHOOSE FORMULA</v>
      </c>
      <c r="Y1839" s="4"/>
      <c r="Z1839" s="4">
        <v>0</v>
      </c>
    </row>
    <row r="1840" spans="1:26">
      <c r="A1840" s="1" t="s">
        <v>50</v>
      </c>
      <c r="B1840" s="1" t="s">
        <v>566</v>
      </c>
      <c r="C1840" s="1" t="s">
        <v>451</v>
      </c>
      <c r="D1840" s="1" t="s">
        <v>473</v>
      </c>
      <c r="E1840" s="1" t="s">
        <v>8</v>
      </c>
      <c r="F1840" s="1" t="s">
        <v>474</v>
      </c>
      <c r="G1840" s="4">
        <v>0</v>
      </c>
      <c r="H1840" s="4">
        <v>0</v>
      </c>
      <c r="I1840" s="4">
        <v>0</v>
      </c>
      <c r="J1840" s="4">
        <v>0</v>
      </c>
      <c r="K1840" s="4">
        <v>0</v>
      </c>
      <c r="L1840" s="4">
        <v>0</v>
      </c>
      <c r="M1840" s="4">
        <v>0</v>
      </c>
      <c r="N1840" s="24">
        <f>IF(AND(B1840="60",C1840="32"),(J1840/'FD Date'!$B$4*'FD Date'!$B$6+K1840),(J1840/Date!$B$4*Date!$B$6+K1840))</f>
        <v>0</v>
      </c>
      <c r="O1840" s="24">
        <f t="shared" si="170"/>
        <v>0</v>
      </c>
      <c r="P1840" s="24">
        <f>K1840/Date!$B$2*Date!$B$3+K1840</f>
        <v>0</v>
      </c>
      <c r="Q1840" s="24">
        <f>J1840*Date!$B$3+K1840</f>
        <v>0</v>
      </c>
      <c r="R1840" s="24">
        <f t="shared" si="171"/>
        <v>0</v>
      </c>
      <c r="S1840" s="24">
        <f>J1840/2*Date!$B$7+K1840</f>
        <v>0</v>
      </c>
      <c r="T1840" s="24">
        <f t="shared" si="172"/>
        <v>0</v>
      </c>
      <c r="U1840" s="24">
        <f t="shared" si="173"/>
        <v>0</v>
      </c>
      <c r="V1840" s="4">
        <v>0</v>
      </c>
      <c r="W1840" s="4"/>
      <c r="X1840" s="28" t="str">
        <f t="shared" si="174"/>
        <v>CHOOSE FORMULA</v>
      </c>
      <c r="Y1840" s="4"/>
      <c r="Z1840" s="4">
        <v>0</v>
      </c>
    </row>
    <row r="1841" spans="1:26">
      <c r="A1841" s="1" t="s">
        <v>50</v>
      </c>
      <c r="B1841" s="1" t="s">
        <v>566</v>
      </c>
      <c r="C1841" s="1" t="s">
        <v>451</v>
      </c>
      <c r="D1841" s="1" t="s">
        <v>675</v>
      </c>
      <c r="E1841" s="1" t="s">
        <v>8</v>
      </c>
      <c r="F1841" s="1" t="s">
        <v>676</v>
      </c>
      <c r="G1841" s="4">
        <v>0</v>
      </c>
      <c r="H1841" s="4">
        <v>0</v>
      </c>
      <c r="I1841" s="4">
        <v>0</v>
      </c>
      <c r="J1841" s="4">
        <v>0</v>
      </c>
      <c r="K1841" s="4">
        <v>0</v>
      </c>
      <c r="L1841" s="4">
        <v>0</v>
      </c>
      <c r="M1841" s="4">
        <v>0</v>
      </c>
      <c r="N1841" s="24">
        <f>IF(AND(B1841="60",C1841="32"),(J1841/'FD Date'!$B$4*'FD Date'!$B$6+K1841),(J1841/Date!$B$4*Date!$B$6+K1841))</f>
        <v>0</v>
      </c>
      <c r="O1841" s="24">
        <f t="shared" si="170"/>
        <v>0</v>
      </c>
      <c r="P1841" s="24">
        <f>K1841/Date!$B$2*Date!$B$3+K1841</f>
        <v>0</v>
      </c>
      <c r="Q1841" s="24">
        <f>J1841*Date!$B$3+K1841</f>
        <v>0</v>
      </c>
      <c r="R1841" s="24">
        <f t="shared" si="171"/>
        <v>0</v>
      </c>
      <c r="S1841" s="24">
        <f>J1841/2*Date!$B$7+K1841</f>
        <v>0</v>
      </c>
      <c r="T1841" s="24">
        <f t="shared" si="172"/>
        <v>0</v>
      </c>
      <c r="U1841" s="24">
        <f t="shared" si="173"/>
        <v>0</v>
      </c>
      <c r="V1841" s="4">
        <v>0</v>
      </c>
      <c r="W1841" s="4"/>
      <c r="X1841" s="28" t="str">
        <f t="shared" si="174"/>
        <v>CHOOSE FORMULA</v>
      </c>
      <c r="Y1841" s="4"/>
      <c r="Z1841" s="4">
        <v>0</v>
      </c>
    </row>
    <row r="1842" spans="1:26">
      <c r="A1842" s="1" t="s">
        <v>50</v>
      </c>
      <c r="B1842" s="1" t="s">
        <v>566</v>
      </c>
      <c r="C1842" s="1" t="s">
        <v>653</v>
      </c>
      <c r="D1842" s="1" t="s">
        <v>318</v>
      </c>
      <c r="E1842" s="1" t="s">
        <v>8</v>
      </c>
      <c r="F1842" s="1" t="s">
        <v>319</v>
      </c>
      <c r="G1842" s="4">
        <v>0</v>
      </c>
      <c r="H1842" s="4">
        <v>0</v>
      </c>
      <c r="I1842" s="4">
        <v>0</v>
      </c>
      <c r="J1842" s="4">
        <v>0</v>
      </c>
      <c r="K1842" s="4">
        <v>0</v>
      </c>
      <c r="L1842" s="4">
        <v>0</v>
      </c>
      <c r="M1842" s="4">
        <v>0</v>
      </c>
      <c r="N1842" s="24">
        <f>IF(AND(B1842="60",C1842="32"),(J1842/'FD Date'!$B$4*'FD Date'!$B$6+K1842),(J1842/Date!$B$4*Date!$B$6+K1842))</f>
        <v>0</v>
      </c>
      <c r="O1842" s="24">
        <f t="shared" si="170"/>
        <v>0</v>
      </c>
      <c r="P1842" s="24">
        <f>K1842/Date!$B$2*Date!$B$3+K1842</f>
        <v>0</v>
      </c>
      <c r="Q1842" s="24">
        <f>J1842*Date!$B$3+K1842</f>
        <v>0</v>
      </c>
      <c r="R1842" s="24">
        <f t="shared" si="171"/>
        <v>0</v>
      </c>
      <c r="S1842" s="24">
        <f>J1842/2*Date!$B$7+K1842</f>
        <v>0</v>
      </c>
      <c r="T1842" s="24">
        <f t="shared" si="172"/>
        <v>0</v>
      </c>
      <c r="U1842" s="24">
        <f t="shared" si="173"/>
        <v>0</v>
      </c>
      <c r="V1842" s="4">
        <v>0</v>
      </c>
      <c r="W1842" s="4"/>
      <c r="X1842" s="28" t="str">
        <f t="shared" si="174"/>
        <v>CHOOSE FORMULA</v>
      </c>
      <c r="Y1842" s="4"/>
      <c r="Z1842" s="4">
        <v>0</v>
      </c>
    </row>
    <row r="1843" spans="1:26">
      <c r="A1843" s="1" t="s">
        <v>50</v>
      </c>
      <c r="B1843" s="1" t="s">
        <v>566</v>
      </c>
      <c r="C1843" s="1" t="s">
        <v>653</v>
      </c>
      <c r="D1843" s="1" t="s">
        <v>318</v>
      </c>
      <c r="E1843" s="1" t="s">
        <v>80</v>
      </c>
      <c r="F1843" s="1" t="s">
        <v>322</v>
      </c>
      <c r="G1843" s="4">
        <v>0</v>
      </c>
      <c r="H1843" s="4">
        <v>0</v>
      </c>
      <c r="I1843" s="4">
        <v>0</v>
      </c>
      <c r="J1843" s="4">
        <v>0</v>
      </c>
      <c r="K1843" s="4">
        <v>0</v>
      </c>
      <c r="L1843" s="4">
        <v>0</v>
      </c>
      <c r="M1843" s="4">
        <v>0</v>
      </c>
      <c r="N1843" s="24">
        <f>IF(AND(B1843="60",C1843="32"),(J1843/'FD Date'!$B$4*'FD Date'!$B$6+K1843),(J1843/Date!$B$4*Date!$B$6+K1843))</f>
        <v>0</v>
      </c>
      <c r="O1843" s="24">
        <f t="shared" si="170"/>
        <v>0</v>
      </c>
      <c r="P1843" s="24">
        <f>K1843/Date!$B$2*Date!$B$3+K1843</f>
        <v>0</v>
      </c>
      <c r="Q1843" s="24">
        <f>J1843*Date!$B$3+K1843</f>
        <v>0</v>
      </c>
      <c r="R1843" s="24">
        <f t="shared" si="171"/>
        <v>0</v>
      </c>
      <c r="S1843" s="24">
        <f>J1843/2*Date!$B$7+K1843</f>
        <v>0</v>
      </c>
      <c r="T1843" s="24">
        <f t="shared" si="172"/>
        <v>0</v>
      </c>
      <c r="U1843" s="24">
        <f t="shared" si="173"/>
        <v>0</v>
      </c>
      <c r="V1843" s="4">
        <v>0</v>
      </c>
      <c r="W1843" s="4"/>
      <c r="X1843" s="28" t="str">
        <f t="shared" si="174"/>
        <v>CHOOSE FORMULA</v>
      </c>
      <c r="Y1843" s="4"/>
      <c r="Z1843" s="4">
        <v>0</v>
      </c>
    </row>
    <row r="1844" spans="1:26">
      <c r="A1844" s="1" t="s">
        <v>50</v>
      </c>
      <c r="B1844" s="1" t="s">
        <v>566</v>
      </c>
      <c r="C1844" s="1" t="s">
        <v>653</v>
      </c>
      <c r="D1844" s="1" t="s">
        <v>318</v>
      </c>
      <c r="E1844" s="1" t="s">
        <v>325</v>
      </c>
      <c r="F1844" s="1" t="s">
        <v>326</v>
      </c>
      <c r="G1844" s="4">
        <v>0</v>
      </c>
      <c r="H1844" s="4">
        <v>0</v>
      </c>
      <c r="I1844" s="4">
        <v>0</v>
      </c>
      <c r="J1844" s="4">
        <v>0</v>
      </c>
      <c r="K1844" s="4">
        <v>0</v>
      </c>
      <c r="L1844" s="4">
        <v>0</v>
      </c>
      <c r="M1844" s="4">
        <v>0</v>
      </c>
      <c r="N1844" s="24">
        <f>IF(AND(B1844="60",C1844="32"),(J1844/'FD Date'!$B$4*'FD Date'!$B$6+K1844),(J1844/Date!$B$4*Date!$B$6+K1844))</f>
        <v>0</v>
      </c>
      <c r="O1844" s="24">
        <f t="shared" si="170"/>
        <v>0</v>
      </c>
      <c r="P1844" s="24">
        <f>K1844/Date!$B$2*Date!$B$3+K1844</f>
        <v>0</v>
      </c>
      <c r="Q1844" s="24">
        <f>J1844*Date!$B$3+K1844</f>
        <v>0</v>
      </c>
      <c r="R1844" s="24">
        <f t="shared" si="171"/>
        <v>0</v>
      </c>
      <c r="S1844" s="24">
        <f>J1844/2*Date!$B$7+K1844</f>
        <v>0</v>
      </c>
      <c r="T1844" s="24">
        <f t="shared" si="172"/>
        <v>0</v>
      </c>
      <c r="U1844" s="24">
        <f t="shared" si="173"/>
        <v>0</v>
      </c>
      <c r="V1844" s="4">
        <v>0</v>
      </c>
      <c r="W1844" s="4"/>
      <c r="X1844" s="28" t="str">
        <f t="shared" si="174"/>
        <v>CHOOSE FORMULA</v>
      </c>
      <c r="Y1844" s="4"/>
      <c r="Z1844" s="4">
        <v>0</v>
      </c>
    </row>
    <row r="1845" spans="1:26">
      <c r="A1845" s="1" t="s">
        <v>50</v>
      </c>
      <c r="B1845" s="1" t="s">
        <v>566</v>
      </c>
      <c r="C1845" s="1" t="s">
        <v>653</v>
      </c>
      <c r="D1845" s="1" t="s">
        <v>327</v>
      </c>
      <c r="E1845" s="1" t="s">
        <v>8</v>
      </c>
      <c r="F1845" s="1" t="s">
        <v>328</v>
      </c>
      <c r="G1845" s="4">
        <v>0</v>
      </c>
      <c r="H1845" s="4">
        <v>0</v>
      </c>
      <c r="I1845" s="4">
        <v>0</v>
      </c>
      <c r="J1845" s="4">
        <v>0</v>
      </c>
      <c r="K1845" s="4">
        <v>0</v>
      </c>
      <c r="L1845" s="4">
        <v>0</v>
      </c>
      <c r="M1845" s="4">
        <v>0</v>
      </c>
      <c r="N1845" s="24">
        <f>IF(AND(B1845="60",C1845="32"),(J1845/'FD Date'!$B$4*'FD Date'!$B$6+K1845),(J1845/Date!$B$4*Date!$B$6+K1845))</f>
        <v>0</v>
      </c>
      <c r="O1845" s="24">
        <f t="shared" si="170"/>
        <v>0</v>
      </c>
      <c r="P1845" s="24">
        <f>K1845/Date!$B$2*Date!$B$3+K1845</f>
        <v>0</v>
      </c>
      <c r="Q1845" s="24">
        <f>J1845*Date!$B$3+K1845</f>
        <v>0</v>
      </c>
      <c r="R1845" s="24">
        <f t="shared" si="171"/>
        <v>0</v>
      </c>
      <c r="S1845" s="24">
        <f>J1845/2*Date!$B$7+K1845</f>
        <v>0</v>
      </c>
      <c r="T1845" s="24">
        <f t="shared" si="172"/>
        <v>0</v>
      </c>
      <c r="U1845" s="24">
        <f t="shared" si="173"/>
        <v>0</v>
      </c>
      <c r="V1845" s="4">
        <v>0</v>
      </c>
      <c r="W1845" s="4"/>
      <c r="X1845" s="28" t="str">
        <f t="shared" si="174"/>
        <v>CHOOSE FORMULA</v>
      </c>
      <c r="Y1845" s="4"/>
      <c r="Z1845" s="4">
        <v>0</v>
      </c>
    </row>
    <row r="1846" spans="1:26">
      <c r="A1846" s="1" t="s">
        <v>50</v>
      </c>
      <c r="B1846" s="1" t="s">
        <v>566</v>
      </c>
      <c r="C1846" s="1" t="s">
        <v>653</v>
      </c>
      <c r="D1846" s="1" t="s">
        <v>329</v>
      </c>
      <c r="E1846" s="1" t="s">
        <v>8</v>
      </c>
      <c r="F1846" s="1" t="s">
        <v>330</v>
      </c>
      <c r="G1846" s="4">
        <v>0</v>
      </c>
      <c r="H1846" s="4">
        <v>0</v>
      </c>
      <c r="I1846" s="4">
        <v>0</v>
      </c>
      <c r="J1846" s="4">
        <v>0</v>
      </c>
      <c r="K1846" s="4">
        <v>0</v>
      </c>
      <c r="L1846" s="4">
        <v>0</v>
      </c>
      <c r="M1846" s="4">
        <v>0</v>
      </c>
      <c r="N1846" s="24">
        <f>IF(AND(B1846="60",C1846="32"),(J1846/'FD Date'!$B$4*'FD Date'!$B$6+K1846),(J1846/Date!$B$4*Date!$B$6+K1846))</f>
        <v>0</v>
      </c>
      <c r="O1846" s="24">
        <f t="shared" si="170"/>
        <v>0</v>
      </c>
      <c r="P1846" s="24">
        <f>K1846/Date!$B$2*Date!$B$3+K1846</f>
        <v>0</v>
      </c>
      <c r="Q1846" s="24">
        <f>J1846*Date!$B$3+K1846</f>
        <v>0</v>
      </c>
      <c r="R1846" s="24">
        <f t="shared" si="171"/>
        <v>0</v>
      </c>
      <c r="S1846" s="24">
        <f>J1846/2*Date!$B$7+K1846</f>
        <v>0</v>
      </c>
      <c r="T1846" s="24">
        <f t="shared" si="172"/>
        <v>0</v>
      </c>
      <c r="U1846" s="24">
        <f t="shared" si="173"/>
        <v>0</v>
      </c>
      <c r="V1846" s="4">
        <v>0</v>
      </c>
      <c r="W1846" s="4"/>
      <c r="X1846" s="28" t="str">
        <f t="shared" si="174"/>
        <v>CHOOSE FORMULA</v>
      </c>
      <c r="Y1846" s="4"/>
      <c r="Z1846" s="4">
        <v>0</v>
      </c>
    </row>
    <row r="1847" spans="1:26">
      <c r="A1847" s="1" t="s">
        <v>50</v>
      </c>
      <c r="B1847" s="1" t="s">
        <v>566</v>
      </c>
      <c r="C1847" s="1" t="s">
        <v>653</v>
      </c>
      <c r="D1847" s="1" t="s">
        <v>331</v>
      </c>
      <c r="E1847" s="1" t="s">
        <v>8</v>
      </c>
      <c r="F1847" s="1" t="s">
        <v>332</v>
      </c>
      <c r="G1847" s="4">
        <v>0</v>
      </c>
      <c r="H1847" s="4">
        <v>0</v>
      </c>
      <c r="I1847" s="4">
        <v>0</v>
      </c>
      <c r="J1847" s="4">
        <v>0</v>
      </c>
      <c r="K1847" s="4">
        <v>0</v>
      </c>
      <c r="L1847" s="4">
        <v>0</v>
      </c>
      <c r="M1847" s="4">
        <v>0</v>
      </c>
      <c r="N1847" s="24">
        <f>IF(AND(B1847="60",C1847="32"),(J1847/'FD Date'!$B$4*'FD Date'!$B$6+K1847),(J1847/Date!$B$4*Date!$B$6+K1847))</f>
        <v>0</v>
      </c>
      <c r="O1847" s="24">
        <f t="shared" si="170"/>
        <v>0</v>
      </c>
      <c r="P1847" s="24">
        <f>K1847/Date!$B$2*Date!$B$3+K1847</f>
        <v>0</v>
      </c>
      <c r="Q1847" s="24">
        <f>J1847*Date!$B$3+K1847</f>
        <v>0</v>
      </c>
      <c r="R1847" s="24">
        <f t="shared" si="171"/>
        <v>0</v>
      </c>
      <c r="S1847" s="24">
        <f>J1847/2*Date!$B$7+K1847</f>
        <v>0</v>
      </c>
      <c r="T1847" s="24">
        <f t="shared" si="172"/>
        <v>0</v>
      </c>
      <c r="U1847" s="24">
        <f t="shared" si="173"/>
        <v>0</v>
      </c>
      <c r="V1847" s="4">
        <v>0</v>
      </c>
      <c r="W1847" s="4"/>
      <c r="X1847" s="28" t="str">
        <f t="shared" si="174"/>
        <v>CHOOSE FORMULA</v>
      </c>
      <c r="Y1847" s="4"/>
      <c r="Z1847" s="4">
        <v>0</v>
      </c>
    </row>
    <row r="1848" spans="1:26">
      <c r="A1848" s="1" t="s">
        <v>50</v>
      </c>
      <c r="B1848" s="1" t="s">
        <v>566</v>
      </c>
      <c r="C1848" s="1" t="s">
        <v>653</v>
      </c>
      <c r="D1848" s="1" t="s">
        <v>331</v>
      </c>
      <c r="E1848" s="1" t="s">
        <v>84</v>
      </c>
      <c r="F1848" s="1" t="s">
        <v>333</v>
      </c>
      <c r="G1848" s="4">
        <v>0</v>
      </c>
      <c r="H1848" s="4">
        <v>0</v>
      </c>
      <c r="I1848" s="4">
        <v>0</v>
      </c>
      <c r="J1848" s="4">
        <v>0</v>
      </c>
      <c r="K1848" s="4">
        <v>0</v>
      </c>
      <c r="L1848" s="4">
        <v>0</v>
      </c>
      <c r="M1848" s="4">
        <v>0</v>
      </c>
      <c r="N1848" s="24">
        <f>IF(AND(B1848="60",C1848="32"),(J1848/'FD Date'!$B$4*'FD Date'!$B$6+K1848),(J1848/Date!$B$4*Date!$B$6+K1848))</f>
        <v>0</v>
      </c>
      <c r="O1848" s="24">
        <f t="shared" si="170"/>
        <v>0</v>
      </c>
      <c r="P1848" s="24">
        <f>K1848/Date!$B$2*Date!$B$3+K1848</f>
        <v>0</v>
      </c>
      <c r="Q1848" s="24">
        <f>J1848*Date!$B$3+K1848</f>
        <v>0</v>
      </c>
      <c r="R1848" s="24">
        <f t="shared" si="171"/>
        <v>0</v>
      </c>
      <c r="S1848" s="24">
        <f>J1848/2*Date!$B$7+K1848</f>
        <v>0</v>
      </c>
      <c r="T1848" s="24">
        <f t="shared" si="172"/>
        <v>0</v>
      </c>
      <c r="U1848" s="24">
        <f t="shared" si="173"/>
        <v>0</v>
      </c>
      <c r="V1848" s="4">
        <v>0</v>
      </c>
      <c r="W1848" s="4"/>
      <c r="X1848" s="28" t="str">
        <f t="shared" si="174"/>
        <v>CHOOSE FORMULA</v>
      </c>
      <c r="Y1848" s="4"/>
      <c r="Z1848" s="4">
        <v>0</v>
      </c>
    </row>
    <row r="1849" spans="1:26">
      <c r="A1849" s="1" t="s">
        <v>50</v>
      </c>
      <c r="B1849" s="1" t="s">
        <v>566</v>
      </c>
      <c r="C1849" s="1" t="s">
        <v>653</v>
      </c>
      <c r="D1849" s="1" t="s">
        <v>331</v>
      </c>
      <c r="E1849" s="1" t="s">
        <v>334</v>
      </c>
      <c r="F1849" s="1" t="s">
        <v>335</v>
      </c>
      <c r="G1849" s="4">
        <v>0</v>
      </c>
      <c r="H1849" s="4">
        <v>0</v>
      </c>
      <c r="I1849" s="4">
        <v>0</v>
      </c>
      <c r="J1849" s="4">
        <v>0</v>
      </c>
      <c r="K1849" s="4">
        <v>0</v>
      </c>
      <c r="L1849" s="4">
        <v>0</v>
      </c>
      <c r="M1849" s="4">
        <v>0</v>
      </c>
      <c r="N1849" s="24">
        <f>IF(AND(B1849="60",C1849="32"),(J1849/'FD Date'!$B$4*'FD Date'!$B$6+K1849),(J1849/Date!$B$4*Date!$B$6+K1849))</f>
        <v>0</v>
      </c>
      <c r="O1849" s="24">
        <f t="shared" si="170"/>
        <v>0</v>
      </c>
      <c r="P1849" s="24">
        <f>K1849/Date!$B$2*Date!$B$3+K1849</f>
        <v>0</v>
      </c>
      <c r="Q1849" s="24">
        <f>J1849*Date!$B$3+K1849</f>
        <v>0</v>
      </c>
      <c r="R1849" s="24">
        <f t="shared" si="171"/>
        <v>0</v>
      </c>
      <c r="S1849" s="24">
        <f>J1849/2*Date!$B$7+K1849</f>
        <v>0</v>
      </c>
      <c r="T1849" s="24">
        <f t="shared" si="172"/>
        <v>0</v>
      </c>
      <c r="U1849" s="24">
        <f t="shared" si="173"/>
        <v>0</v>
      </c>
      <c r="V1849" s="4">
        <v>0</v>
      </c>
      <c r="W1849" s="4"/>
      <c r="X1849" s="28" t="str">
        <f t="shared" si="174"/>
        <v>CHOOSE FORMULA</v>
      </c>
      <c r="Y1849" s="4"/>
      <c r="Z1849" s="4">
        <v>0</v>
      </c>
    </row>
    <row r="1850" spans="1:26">
      <c r="A1850" s="1" t="s">
        <v>50</v>
      </c>
      <c r="B1850" s="1" t="s">
        <v>566</v>
      </c>
      <c r="C1850" s="1" t="s">
        <v>653</v>
      </c>
      <c r="D1850" s="1" t="s">
        <v>331</v>
      </c>
      <c r="E1850" s="1" t="s">
        <v>336</v>
      </c>
      <c r="F1850" s="1" t="s">
        <v>337</v>
      </c>
      <c r="G1850" s="4">
        <v>0</v>
      </c>
      <c r="H1850" s="4">
        <v>0</v>
      </c>
      <c r="I1850" s="4">
        <v>0</v>
      </c>
      <c r="J1850" s="4">
        <v>0</v>
      </c>
      <c r="K1850" s="4">
        <v>0</v>
      </c>
      <c r="L1850" s="4">
        <v>0</v>
      </c>
      <c r="M1850" s="4">
        <v>0</v>
      </c>
      <c r="N1850" s="24">
        <f>IF(AND(B1850="60",C1850="32"),(J1850/'FD Date'!$B$4*'FD Date'!$B$6+K1850),(J1850/Date!$B$4*Date!$B$6+K1850))</f>
        <v>0</v>
      </c>
      <c r="O1850" s="24">
        <f t="shared" si="170"/>
        <v>0</v>
      </c>
      <c r="P1850" s="24">
        <f>K1850/Date!$B$2*Date!$B$3+K1850</f>
        <v>0</v>
      </c>
      <c r="Q1850" s="24">
        <f>J1850*Date!$B$3+K1850</f>
        <v>0</v>
      </c>
      <c r="R1850" s="24">
        <f t="shared" si="171"/>
        <v>0</v>
      </c>
      <c r="S1850" s="24">
        <f>J1850/2*Date!$B$7+K1850</f>
        <v>0</v>
      </c>
      <c r="T1850" s="24">
        <f t="shared" si="172"/>
        <v>0</v>
      </c>
      <c r="U1850" s="24">
        <f t="shared" si="173"/>
        <v>0</v>
      </c>
      <c r="V1850" s="4">
        <v>0</v>
      </c>
      <c r="W1850" s="4"/>
      <c r="X1850" s="28" t="str">
        <f t="shared" si="174"/>
        <v>CHOOSE FORMULA</v>
      </c>
      <c r="Y1850" s="4"/>
      <c r="Z1850" s="4">
        <v>0</v>
      </c>
    </row>
    <row r="1851" spans="1:26">
      <c r="A1851" s="1" t="s">
        <v>50</v>
      </c>
      <c r="B1851" s="1" t="s">
        <v>566</v>
      </c>
      <c r="C1851" s="1" t="s">
        <v>653</v>
      </c>
      <c r="D1851" s="1" t="s">
        <v>331</v>
      </c>
      <c r="E1851" s="1" t="s">
        <v>338</v>
      </c>
      <c r="F1851" s="1" t="s">
        <v>339</v>
      </c>
      <c r="G1851" s="4">
        <v>0</v>
      </c>
      <c r="H1851" s="4">
        <v>0</v>
      </c>
      <c r="I1851" s="4">
        <v>0</v>
      </c>
      <c r="J1851" s="4">
        <v>0</v>
      </c>
      <c r="K1851" s="4">
        <v>0</v>
      </c>
      <c r="L1851" s="4">
        <v>0</v>
      </c>
      <c r="M1851" s="4">
        <v>0</v>
      </c>
      <c r="N1851" s="24">
        <f>IF(AND(B1851="60",C1851="32"),(J1851/'FD Date'!$B$4*'FD Date'!$B$6+K1851),(J1851/Date!$B$4*Date!$B$6+K1851))</f>
        <v>0</v>
      </c>
      <c r="O1851" s="24">
        <f t="shared" si="170"/>
        <v>0</v>
      </c>
      <c r="P1851" s="24">
        <f>K1851/Date!$B$2*Date!$B$3+K1851</f>
        <v>0</v>
      </c>
      <c r="Q1851" s="24">
        <f>J1851*Date!$B$3+K1851</f>
        <v>0</v>
      </c>
      <c r="R1851" s="24">
        <f t="shared" si="171"/>
        <v>0</v>
      </c>
      <c r="S1851" s="24">
        <f>J1851/2*Date!$B$7+K1851</f>
        <v>0</v>
      </c>
      <c r="T1851" s="24">
        <f t="shared" si="172"/>
        <v>0</v>
      </c>
      <c r="U1851" s="24">
        <f t="shared" si="173"/>
        <v>0</v>
      </c>
      <c r="V1851" s="4">
        <v>0</v>
      </c>
      <c r="W1851" s="4"/>
      <c r="X1851" s="28" t="str">
        <f t="shared" si="174"/>
        <v>CHOOSE FORMULA</v>
      </c>
      <c r="Y1851" s="4"/>
      <c r="Z1851" s="4">
        <v>0</v>
      </c>
    </row>
    <row r="1852" spans="1:26">
      <c r="A1852" s="1" t="s">
        <v>50</v>
      </c>
      <c r="B1852" s="1" t="s">
        <v>566</v>
      </c>
      <c r="C1852" s="1" t="s">
        <v>653</v>
      </c>
      <c r="D1852" s="1" t="s">
        <v>331</v>
      </c>
      <c r="E1852" s="1" t="s">
        <v>340</v>
      </c>
      <c r="F1852" s="1" t="s">
        <v>341</v>
      </c>
      <c r="G1852" s="4">
        <v>0</v>
      </c>
      <c r="H1852" s="4">
        <v>0</v>
      </c>
      <c r="I1852" s="4">
        <v>0</v>
      </c>
      <c r="J1852" s="4">
        <v>0</v>
      </c>
      <c r="K1852" s="4">
        <v>0</v>
      </c>
      <c r="L1852" s="4">
        <v>0</v>
      </c>
      <c r="M1852" s="4">
        <v>0</v>
      </c>
      <c r="N1852" s="24">
        <f>IF(AND(B1852="60",C1852="32"),(J1852/'FD Date'!$B$4*'FD Date'!$B$6+K1852),(J1852/Date!$B$4*Date!$B$6+K1852))</f>
        <v>0</v>
      </c>
      <c r="O1852" s="24">
        <f t="shared" ref="O1852:O1892" si="175">J1852*2</f>
        <v>0</v>
      </c>
      <c r="P1852" s="24">
        <f>K1852/Date!$B$2*Date!$B$3+K1852</f>
        <v>0</v>
      </c>
      <c r="Q1852" s="24">
        <f>J1852*Date!$B$3+K1852</f>
        <v>0</v>
      </c>
      <c r="R1852" s="24">
        <f t="shared" ref="R1852:R1892" si="176">IF(OR(L1852=0,M1852=0),0,K1852/(L1852/M1852))</f>
        <v>0</v>
      </c>
      <c r="S1852" s="24">
        <f>J1852/2*Date!$B$7+K1852</f>
        <v>0</v>
      </c>
      <c r="T1852" s="24">
        <f t="shared" ref="T1852:T1892" si="177">I1852</f>
        <v>0</v>
      </c>
      <c r="U1852" s="24">
        <f t="shared" ref="U1852:U1892" si="178">K1852</f>
        <v>0</v>
      </c>
      <c r="V1852" s="4">
        <v>0</v>
      </c>
      <c r="W1852" s="4"/>
      <c r="X1852" s="28" t="str">
        <f t="shared" ref="X1852:X1892" si="179">IF($W1852=1,($N1852+$V1852),IF($W1852=2,($O1852+$V1852), IF($W1852=3,($P1852+$V1852), IF($W1852=4,($Q1852+$V1852), IF($W1852=5,($R1852+$V1852), IF($W1852=6,($S1852+$V1852), IF($W1852=7,($T1852+$V1852), IF($W1852=8,($U1852+$V1852),"CHOOSE FORMULA"))))))))</f>
        <v>CHOOSE FORMULA</v>
      </c>
      <c r="Y1852" s="4"/>
      <c r="Z1852" s="4">
        <v>0</v>
      </c>
    </row>
    <row r="1853" spans="1:26">
      <c r="A1853" s="1" t="s">
        <v>50</v>
      </c>
      <c r="B1853" s="1" t="s">
        <v>566</v>
      </c>
      <c r="C1853" s="1" t="s">
        <v>653</v>
      </c>
      <c r="D1853" s="1" t="s">
        <v>342</v>
      </c>
      <c r="E1853" s="1" t="s">
        <v>8</v>
      </c>
      <c r="F1853" s="1" t="s">
        <v>343</v>
      </c>
      <c r="G1853" s="4">
        <v>0</v>
      </c>
      <c r="H1853" s="4">
        <v>0</v>
      </c>
      <c r="I1853" s="4">
        <v>0</v>
      </c>
      <c r="J1853" s="4">
        <v>0</v>
      </c>
      <c r="K1853" s="4">
        <v>0</v>
      </c>
      <c r="L1853" s="4">
        <v>0</v>
      </c>
      <c r="M1853" s="4">
        <v>0</v>
      </c>
      <c r="N1853" s="24">
        <f>IF(AND(B1853="60",C1853="32"),(J1853/'FD Date'!$B$4*'FD Date'!$B$6+K1853),(J1853/Date!$B$4*Date!$B$6+K1853))</f>
        <v>0</v>
      </c>
      <c r="O1853" s="24">
        <f t="shared" si="175"/>
        <v>0</v>
      </c>
      <c r="P1853" s="24">
        <f>K1853/Date!$B$2*Date!$B$3+K1853</f>
        <v>0</v>
      </c>
      <c r="Q1853" s="24">
        <f>J1853*Date!$B$3+K1853</f>
        <v>0</v>
      </c>
      <c r="R1853" s="24">
        <f t="shared" si="176"/>
        <v>0</v>
      </c>
      <c r="S1853" s="24">
        <f>J1853/2*Date!$B$7+K1853</f>
        <v>0</v>
      </c>
      <c r="T1853" s="24">
        <f t="shared" si="177"/>
        <v>0</v>
      </c>
      <c r="U1853" s="24">
        <f t="shared" si="178"/>
        <v>0</v>
      </c>
      <c r="V1853" s="4">
        <v>0</v>
      </c>
      <c r="W1853" s="4"/>
      <c r="X1853" s="28" t="str">
        <f t="shared" si="179"/>
        <v>CHOOSE FORMULA</v>
      </c>
      <c r="Y1853" s="4"/>
      <c r="Z1853" s="4">
        <v>0</v>
      </c>
    </row>
    <row r="1854" spans="1:26">
      <c r="A1854" s="1" t="s">
        <v>50</v>
      </c>
      <c r="B1854" s="1" t="s">
        <v>566</v>
      </c>
      <c r="C1854" s="1" t="s">
        <v>653</v>
      </c>
      <c r="D1854" s="1" t="s">
        <v>342</v>
      </c>
      <c r="E1854" s="1" t="s">
        <v>13</v>
      </c>
      <c r="F1854" s="1" t="s">
        <v>344</v>
      </c>
      <c r="G1854" s="4">
        <v>0</v>
      </c>
      <c r="H1854" s="4">
        <v>0</v>
      </c>
      <c r="I1854" s="4">
        <v>0</v>
      </c>
      <c r="J1854" s="4">
        <v>0</v>
      </c>
      <c r="K1854" s="4">
        <v>0</v>
      </c>
      <c r="L1854" s="4">
        <v>0</v>
      </c>
      <c r="M1854" s="4">
        <v>0</v>
      </c>
      <c r="N1854" s="24">
        <f>IF(AND(B1854="60",C1854="32"),(J1854/'FD Date'!$B$4*'FD Date'!$B$6+K1854),(J1854/Date!$B$4*Date!$B$6+K1854))</f>
        <v>0</v>
      </c>
      <c r="O1854" s="24">
        <f t="shared" si="175"/>
        <v>0</v>
      </c>
      <c r="P1854" s="24">
        <f>K1854/Date!$B$2*Date!$B$3+K1854</f>
        <v>0</v>
      </c>
      <c r="Q1854" s="24">
        <f>J1854*Date!$B$3+K1854</f>
        <v>0</v>
      </c>
      <c r="R1854" s="24">
        <f t="shared" si="176"/>
        <v>0</v>
      </c>
      <c r="S1854" s="24">
        <f>J1854/2*Date!$B$7+K1854</f>
        <v>0</v>
      </c>
      <c r="T1854" s="24">
        <f t="shared" si="177"/>
        <v>0</v>
      </c>
      <c r="U1854" s="24">
        <f t="shared" si="178"/>
        <v>0</v>
      </c>
      <c r="V1854" s="4">
        <v>0</v>
      </c>
      <c r="W1854" s="4"/>
      <c r="X1854" s="28" t="str">
        <f t="shared" si="179"/>
        <v>CHOOSE FORMULA</v>
      </c>
      <c r="Y1854" s="4"/>
      <c r="Z1854" s="4">
        <v>0</v>
      </c>
    </row>
    <row r="1855" spans="1:26">
      <c r="A1855" s="1" t="s">
        <v>50</v>
      </c>
      <c r="B1855" s="1" t="s">
        <v>566</v>
      </c>
      <c r="C1855" s="1" t="s">
        <v>653</v>
      </c>
      <c r="D1855" s="1" t="s">
        <v>345</v>
      </c>
      <c r="E1855" s="1" t="s">
        <v>8</v>
      </c>
      <c r="F1855" s="1" t="s">
        <v>346</v>
      </c>
      <c r="G1855" s="4">
        <v>0</v>
      </c>
      <c r="H1855" s="4">
        <v>0</v>
      </c>
      <c r="I1855" s="4">
        <v>0</v>
      </c>
      <c r="J1855" s="4">
        <v>0</v>
      </c>
      <c r="K1855" s="4">
        <v>0</v>
      </c>
      <c r="L1855" s="4">
        <v>0</v>
      </c>
      <c r="M1855" s="4">
        <v>0</v>
      </c>
      <c r="N1855" s="24">
        <f>IF(AND(B1855="60",C1855="32"),(J1855/'FD Date'!$B$4*'FD Date'!$B$6+K1855),(J1855/Date!$B$4*Date!$B$6+K1855))</f>
        <v>0</v>
      </c>
      <c r="O1855" s="24">
        <f t="shared" si="175"/>
        <v>0</v>
      </c>
      <c r="P1855" s="24">
        <f>K1855/Date!$B$2*Date!$B$3+K1855</f>
        <v>0</v>
      </c>
      <c r="Q1855" s="24">
        <f>J1855*Date!$B$3+K1855</f>
        <v>0</v>
      </c>
      <c r="R1855" s="24">
        <f t="shared" si="176"/>
        <v>0</v>
      </c>
      <c r="S1855" s="24">
        <f>J1855/2*Date!$B$7+K1855</f>
        <v>0</v>
      </c>
      <c r="T1855" s="24">
        <f t="shared" si="177"/>
        <v>0</v>
      </c>
      <c r="U1855" s="24">
        <f t="shared" si="178"/>
        <v>0</v>
      </c>
      <c r="V1855" s="4">
        <v>0</v>
      </c>
      <c r="W1855" s="4"/>
      <c r="X1855" s="28" t="str">
        <f t="shared" si="179"/>
        <v>CHOOSE FORMULA</v>
      </c>
      <c r="Y1855" s="4"/>
      <c r="Z1855" s="4">
        <v>0</v>
      </c>
    </row>
    <row r="1856" spans="1:26">
      <c r="A1856" s="1" t="s">
        <v>50</v>
      </c>
      <c r="B1856" s="1" t="s">
        <v>566</v>
      </c>
      <c r="C1856" s="1" t="s">
        <v>653</v>
      </c>
      <c r="D1856" s="1" t="s">
        <v>347</v>
      </c>
      <c r="E1856" s="1" t="s">
        <v>8</v>
      </c>
      <c r="F1856" s="1" t="s">
        <v>348</v>
      </c>
      <c r="G1856" s="4">
        <v>0</v>
      </c>
      <c r="H1856" s="4">
        <v>0</v>
      </c>
      <c r="I1856" s="4">
        <v>0</v>
      </c>
      <c r="J1856" s="4">
        <v>0</v>
      </c>
      <c r="K1856" s="4">
        <v>0</v>
      </c>
      <c r="L1856" s="4">
        <v>0</v>
      </c>
      <c r="M1856" s="4">
        <v>0</v>
      </c>
      <c r="N1856" s="24">
        <f>IF(AND(B1856="60",C1856="32"),(J1856/'FD Date'!$B$4*'FD Date'!$B$6+K1856),(J1856/Date!$B$4*Date!$B$6+K1856))</f>
        <v>0</v>
      </c>
      <c r="O1856" s="24">
        <f t="shared" si="175"/>
        <v>0</v>
      </c>
      <c r="P1856" s="24">
        <f>K1856/Date!$B$2*Date!$B$3+K1856</f>
        <v>0</v>
      </c>
      <c r="Q1856" s="24">
        <f>J1856*Date!$B$3+K1856</f>
        <v>0</v>
      </c>
      <c r="R1856" s="24">
        <f t="shared" si="176"/>
        <v>0</v>
      </c>
      <c r="S1856" s="24">
        <f>J1856/2*Date!$B$7+K1856</f>
        <v>0</v>
      </c>
      <c r="T1856" s="24">
        <f t="shared" si="177"/>
        <v>0</v>
      </c>
      <c r="U1856" s="24">
        <f t="shared" si="178"/>
        <v>0</v>
      </c>
      <c r="V1856" s="4">
        <v>0</v>
      </c>
      <c r="W1856" s="4"/>
      <c r="X1856" s="28" t="str">
        <f t="shared" si="179"/>
        <v>CHOOSE FORMULA</v>
      </c>
      <c r="Y1856" s="4"/>
      <c r="Z1856" s="4">
        <v>0</v>
      </c>
    </row>
    <row r="1857" spans="1:26">
      <c r="A1857" s="1" t="s">
        <v>50</v>
      </c>
      <c r="B1857" s="1" t="s">
        <v>566</v>
      </c>
      <c r="C1857" s="1" t="s">
        <v>653</v>
      </c>
      <c r="D1857" s="1" t="s">
        <v>349</v>
      </c>
      <c r="E1857" s="1" t="s">
        <v>8</v>
      </c>
      <c r="F1857" s="1" t="s">
        <v>350</v>
      </c>
      <c r="G1857" s="4">
        <v>0</v>
      </c>
      <c r="H1857" s="4">
        <v>0</v>
      </c>
      <c r="I1857" s="4">
        <v>0</v>
      </c>
      <c r="J1857" s="4">
        <v>0</v>
      </c>
      <c r="K1857" s="4">
        <v>0</v>
      </c>
      <c r="L1857" s="4">
        <v>0</v>
      </c>
      <c r="M1857" s="4">
        <v>0</v>
      </c>
      <c r="N1857" s="24">
        <f>IF(AND(B1857="60",C1857="32"),(J1857/'FD Date'!$B$4*'FD Date'!$B$6+K1857),(J1857/Date!$B$4*Date!$B$6+K1857))</f>
        <v>0</v>
      </c>
      <c r="O1857" s="24">
        <f t="shared" si="175"/>
        <v>0</v>
      </c>
      <c r="P1857" s="24">
        <f>K1857/Date!$B$2*Date!$B$3+K1857</f>
        <v>0</v>
      </c>
      <c r="Q1857" s="24">
        <f>J1857*Date!$B$3+K1857</f>
        <v>0</v>
      </c>
      <c r="R1857" s="24">
        <f t="shared" si="176"/>
        <v>0</v>
      </c>
      <c r="S1857" s="24">
        <f>J1857/2*Date!$B$7+K1857</f>
        <v>0</v>
      </c>
      <c r="T1857" s="24">
        <f t="shared" si="177"/>
        <v>0</v>
      </c>
      <c r="U1857" s="24">
        <f t="shared" si="178"/>
        <v>0</v>
      </c>
      <c r="V1857" s="4">
        <v>0</v>
      </c>
      <c r="W1857" s="4"/>
      <c r="X1857" s="28" t="str">
        <f t="shared" si="179"/>
        <v>CHOOSE FORMULA</v>
      </c>
      <c r="Y1857" s="4"/>
      <c r="Z1857" s="4">
        <v>0</v>
      </c>
    </row>
    <row r="1858" spans="1:26">
      <c r="A1858" s="1" t="s">
        <v>50</v>
      </c>
      <c r="B1858" s="1" t="s">
        <v>566</v>
      </c>
      <c r="C1858" s="1" t="s">
        <v>653</v>
      </c>
      <c r="D1858" s="1" t="s">
        <v>351</v>
      </c>
      <c r="E1858" s="1" t="s">
        <v>8</v>
      </c>
      <c r="F1858" s="1" t="s">
        <v>352</v>
      </c>
      <c r="G1858" s="4">
        <v>0</v>
      </c>
      <c r="H1858" s="4">
        <v>0</v>
      </c>
      <c r="I1858" s="4">
        <v>0</v>
      </c>
      <c r="J1858" s="4">
        <v>0</v>
      </c>
      <c r="K1858" s="4">
        <v>0</v>
      </c>
      <c r="L1858" s="4">
        <v>0</v>
      </c>
      <c r="M1858" s="4">
        <v>0</v>
      </c>
      <c r="N1858" s="24">
        <f>IF(AND(B1858="60",C1858="32"),(J1858/'FD Date'!$B$4*'FD Date'!$B$6+K1858),(J1858/Date!$B$4*Date!$B$6+K1858))</f>
        <v>0</v>
      </c>
      <c r="O1858" s="24">
        <f t="shared" si="175"/>
        <v>0</v>
      </c>
      <c r="P1858" s="24">
        <f>K1858/Date!$B$2*Date!$B$3+K1858</f>
        <v>0</v>
      </c>
      <c r="Q1858" s="24">
        <f>J1858*Date!$B$3+K1858</f>
        <v>0</v>
      </c>
      <c r="R1858" s="24">
        <f t="shared" si="176"/>
        <v>0</v>
      </c>
      <c r="S1858" s="24">
        <f>J1858/2*Date!$B$7+K1858</f>
        <v>0</v>
      </c>
      <c r="T1858" s="24">
        <f t="shared" si="177"/>
        <v>0</v>
      </c>
      <c r="U1858" s="24">
        <f t="shared" si="178"/>
        <v>0</v>
      </c>
      <c r="V1858" s="4">
        <v>0</v>
      </c>
      <c r="W1858" s="4"/>
      <c r="X1858" s="28" t="str">
        <f t="shared" si="179"/>
        <v>CHOOSE FORMULA</v>
      </c>
      <c r="Y1858" s="4"/>
      <c r="Z1858" s="4">
        <v>0</v>
      </c>
    </row>
    <row r="1859" spans="1:26">
      <c r="A1859" s="1" t="s">
        <v>50</v>
      </c>
      <c r="B1859" s="1" t="s">
        <v>566</v>
      </c>
      <c r="C1859" s="1" t="s">
        <v>653</v>
      </c>
      <c r="D1859" s="1" t="s">
        <v>355</v>
      </c>
      <c r="E1859" s="1" t="s">
        <v>8</v>
      </c>
      <c r="F1859" s="1" t="s">
        <v>356</v>
      </c>
      <c r="G1859" s="4">
        <v>0</v>
      </c>
      <c r="H1859" s="4">
        <v>0</v>
      </c>
      <c r="I1859" s="4">
        <v>0</v>
      </c>
      <c r="J1859" s="4">
        <v>0</v>
      </c>
      <c r="K1859" s="4">
        <v>0</v>
      </c>
      <c r="L1859" s="4">
        <v>0</v>
      </c>
      <c r="M1859" s="4">
        <v>0</v>
      </c>
      <c r="N1859" s="24">
        <f>IF(AND(B1859="60",C1859="32"),(J1859/'FD Date'!$B$4*'FD Date'!$B$6+K1859),(J1859/Date!$B$4*Date!$B$6+K1859))</f>
        <v>0</v>
      </c>
      <c r="O1859" s="24">
        <f t="shared" si="175"/>
        <v>0</v>
      </c>
      <c r="P1859" s="24">
        <f>K1859/Date!$B$2*Date!$B$3+K1859</f>
        <v>0</v>
      </c>
      <c r="Q1859" s="24">
        <f>J1859*Date!$B$3+K1859</f>
        <v>0</v>
      </c>
      <c r="R1859" s="24">
        <f t="shared" si="176"/>
        <v>0</v>
      </c>
      <c r="S1859" s="24">
        <f>J1859/2*Date!$B$7+K1859</f>
        <v>0</v>
      </c>
      <c r="T1859" s="24">
        <f t="shared" si="177"/>
        <v>0</v>
      </c>
      <c r="U1859" s="24">
        <f t="shared" si="178"/>
        <v>0</v>
      </c>
      <c r="V1859" s="4">
        <v>0</v>
      </c>
      <c r="W1859" s="4"/>
      <c r="X1859" s="28" t="str">
        <f t="shared" si="179"/>
        <v>CHOOSE FORMULA</v>
      </c>
      <c r="Y1859" s="4"/>
      <c r="Z1859" s="4">
        <v>0</v>
      </c>
    </row>
    <row r="1860" spans="1:26">
      <c r="A1860" s="1" t="s">
        <v>50</v>
      </c>
      <c r="B1860" s="1" t="s">
        <v>566</v>
      </c>
      <c r="C1860" s="1" t="s">
        <v>653</v>
      </c>
      <c r="D1860" s="1" t="s">
        <v>357</v>
      </c>
      <c r="E1860" s="1" t="s">
        <v>8</v>
      </c>
      <c r="F1860" s="1" t="s">
        <v>358</v>
      </c>
      <c r="G1860" s="4">
        <v>0</v>
      </c>
      <c r="H1860" s="4">
        <v>0</v>
      </c>
      <c r="I1860" s="4">
        <v>0</v>
      </c>
      <c r="J1860" s="4">
        <v>0</v>
      </c>
      <c r="K1860" s="4">
        <v>0</v>
      </c>
      <c r="L1860" s="4">
        <v>0</v>
      </c>
      <c r="M1860" s="4">
        <v>0</v>
      </c>
      <c r="N1860" s="24">
        <f>IF(AND(B1860="60",C1860="32"),(J1860/'FD Date'!$B$4*'FD Date'!$B$6+K1860),(J1860/Date!$B$4*Date!$B$6+K1860))</f>
        <v>0</v>
      </c>
      <c r="O1860" s="24">
        <f t="shared" si="175"/>
        <v>0</v>
      </c>
      <c r="P1860" s="24">
        <f>K1860/Date!$B$2*Date!$B$3+K1860</f>
        <v>0</v>
      </c>
      <c r="Q1860" s="24">
        <f>J1860*Date!$B$3+K1860</f>
        <v>0</v>
      </c>
      <c r="R1860" s="24">
        <f t="shared" si="176"/>
        <v>0</v>
      </c>
      <c r="S1860" s="24">
        <f>J1860/2*Date!$B$7+K1860</f>
        <v>0</v>
      </c>
      <c r="T1860" s="24">
        <f t="shared" si="177"/>
        <v>0</v>
      </c>
      <c r="U1860" s="24">
        <f t="shared" si="178"/>
        <v>0</v>
      </c>
      <c r="V1860" s="4">
        <v>0</v>
      </c>
      <c r="W1860" s="4"/>
      <c r="X1860" s="28" t="str">
        <f t="shared" si="179"/>
        <v>CHOOSE FORMULA</v>
      </c>
      <c r="Y1860" s="4"/>
      <c r="Z1860" s="4">
        <v>0</v>
      </c>
    </row>
    <row r="1861" spans="1:26">
      <c r="A1861" s="1" t="s">
        <v>50</v>
      </c>
      <c r="B1861" s="1" t="s">
        <v>566</v>
      </c>
      <c r="C1861" s="1" t="s">
        <v>653</v>
      </c>
      <c r="D1861" s="1" t="s">
        <v>284</v>
      </c>
      <c r="E1861" s="1" t="s">
        <v>8</v>
      </c>
      <c r="F1861" s="1" t="s">
        <v>285</v>
      </c>
      <c r="G1861" s="4">
        <v>0</v>
      </c>
      <c r="H1861" s="4">
        <v>0</v>
      </c>
      <c r="I1861" s="4">
        <v>0</v>
      </c>
      <c r="J1861" s="4">
        <v>0</v>
      </c>
      <c r="K1861" s="4">
        <v>0</v>
      </c>
      <c r="L1861" s="4">
        <v>0</v>
      </c>
      <c r="M1861" s="4">
        <v>0</v>
      </c>
      <c r="N1861" s="24">
        <f>IF(AND(B1861="60",C1861="32"),(J1861/'FD Date'!$B$4*'FD Date'!$B$6+K1861),(J1861/Date!$B$4*Date!$B$6+K1861))</f>
        <v>0</v>
      </c>
      <c r="O1861" s="24">
        <f t="shared" si="175"/>
        <v>0</v>
      </c>
      <c r="P1861" s="24">
        <f>K1861/Date!$B$2*Date!$B$3+K1861</f>
        <v>0</v>
      </c>
      <c r="Q1861" s="24">
        <f>J1861*Date!$B$3+K1861</f>
        <v>0</v>
      </c>
      <c r="R1861" s="24">
        <f t="shared" si="176"/>
        <v>0</v>
      </c>
      <c r="S1861" s="24">
        <f>J1861/2*Date!$B$7+K1861</f>
        <v>0</v>
      </c>
      <c r="T1861" s="24">
        <f t="shared" si="177"/>
        <v>0</v>
      </c>
      <c r="U1861" s="24">
        <f t="shared" si="178"/>
        <v>0</v>
      </c>
      <c r="V1861" s="4">
        <v>0</v>
      </c>
      <c r="W1861" s="4"/>
      <c r="X1861" s="28" t="str">
        <f t="shared" si="179"/>
        <v>CHOOSE FORMULA</v>
      </c>
      <c r="Y1861" s="4"/>
      <c r="Z1861" s="4">
        <v>0</v>
      </c>
    </row>
    <row r="1862" spans="1:26">
      <c r="A1862" s="1" t="s">
        <v>50</v>
      </c>
      <c r="B1862" s="1" t="s">
        <v>566</v>
      </c>
      <c r="C1862" s="1" t="s">
        <v>653</v>
      </c>
      <c r="D1862" s="1" t="s">
        <v>286</v>
      </c>
      <c r="E1862" s="1" t="s">
        <v>8</v>
      </c>
      <c r="F1862" s="1" t="s">
        <v>287</v>
      </c>
      <c r="G1862" s="4">
        <v>0</v>
      </c>
      <c r="H1862" s="4">
        <v>0</v>
      </c>
      <c r="I1862" s="4">
        <v>0</v>
      </c>
      <c r="J1862" s="4">
        <v>0</v>
      </c>
      <c r="K1862" s="4">
        <v>0</v>
      </c>
      <c r="L1862" s="4">
        <v>0</v>
      </c>
      <c r="M1862" s="4">
        <v>0</v>
      </c>
      <c r="N1862" s="24">
        <f>IF(AND(B1862="60",C1862="32"),(J1862/'FD Date'!$B$4*'FD Date'!$B$6+K1862),(J1862/Date!$B$4*Date!$B$6+K1862))</f>
        <v>0</v>
      </c>
      <c r="O1862" s="24">
        <f t="shared" si="175"/>
        <v>0</v>
      </c>
      <c r="P1862" s="24">
        <f>K1862/Date!$B$2*Date!$B$3+K1862</f>
        <v>0</v>
      </c>
      <c r="Q1862" s="24">
        <f>J1862*Date!$B$3+K1862</f>
        <v>0</v>
      </c>
      <c r="R1862" s="24">
        <f t="shared" si="176"/>
        <v>0</v>
      </c>
      <c r="S1862" s="24">
        <f>J1862/2*Date!$B$7+K1862</f>
        <v>0</v>
      </c>
      <c r="T1862" s="24">
        <f t="shared" si="177"/>
        <v>0</v>
      </c>
      <c r="U1862" s="24">
        <f t="shared" si="178"/>
        <v>0</v>
      </c>
      <c r="V1862" s="4">
        <v>0</v>
      </c>
      <c r="W1862" s="4"/>
      <c r="X1862" s="28" t="str">
        <f t="shared" si="179"/>
        <v>CHOOSE FORMULA</v>
      </c>
      <c r="Y1862" s="4"/>
      <c r="Z1862" s="4">
        <v>0</v>
      </c>
    </row>
    <row r="1863" spans="1:26">
      <c r="A1863" s="1" t="s">
        <v>50</v>
      </c>
      <c r="B1863" s="1" t="s">
        <v>566</v>
      </c>
      <c r="C1863" s="1" t="s">
        <v>653</v>
      </c>
      <c r="D1863" s="1" t="s">
        <v>363</v>
      </c>
      <c r="E1863" s="1" t="s">
        <v>8</v>
      </c>
      <c r="F1863" s="1" t="s">
        <v>364</v>
      </c>
      <c r="G1863" s="4">
        <v>0</v>
      </c>
      <c r="H1863" s="4">
        <v>0</v>
      </c>
      <c r="I1863" s="4">
        <v>0</v>
      </c>
      <c r="J1863" s="4">
        <v>0</v>
      </c>
      <c r="K1863" s="4">
        <v>0</v>
      </c>
      <c r="L1863" s="4">
        <v>0</v>
      </c>
      <c r="M1863" s="4">
        <v>0</v>
      </c>
      <c r="N1863" s="24">
        <f>IF(AND(B1863="60",C1863="32"),(J1863/'FD Date'!$B$4*'FD Date'!$B$6+K1863),(J1863/Date!$B$4*Date!$B$6+K1863))</f>
        <v>0</v>
      </c>
      <c r="O1863" s="24">
        <f t="shared" si="175"/>
        <v>0</v>
      </c>
      <c r="P1863" s="24">
        <f>K1863/Date!$B$2*Date!$B$3+K1863</f>
        <v>0</v>
      </c>
      <c r="Q1863" s="24">
        <f>J1863*Date!$B$3+K1863</f>
        <v>0</v>
      </c>
      <c r="R1863" s="24">
        <f t="shared" si="176"/>
        <v>0</v>
      </c>
      <c r="S1863" s="24">
        <f>J1863/2*Date!$B$7+K1863</f>
        <v>0</v>
      </c>
      <c r="T1863" s="24">
        <f t="shared" si="177"/>
        <v>0</v>
      </c>
      <c r="U1863" s="24">
        <f t="shared" si="178"/>
        <v>0</v>
      </c>
      <c r="V1863" s="4">
        <v>0</v>
      </c>
      <c r="W1863" s="4"/>
      <c r="X1863" s="28" t="str">
        <f t="shared" si="179"/>
        <v>CHOOSE FORMULA</v>
      </c>
      <c r="Y1863" s="4"/>
      <c r="Z1863" s="4">
        <v>0</v>
      </c>
    </row>
    <row r="1864" spans="1:26">
      <c r="A1864" s="1" t="s">
        <v>50</v>
      </c>
      <c r="B1864" s="1" t="s">
        <v>566</v>
      </c>
      <c r="C1864" s="1" t="s">
        <v>653</v>
      </c>
      <c r="D1864" s="1" t="s">
        <v>365</v>
      </c>
      <c r="E1864" s="1" t="s">
        <v>8</v>
      </c>
      <c r="F1864" s="1" t="s">
        <v>366</v>
      </c>
      <c r="G1864" s="4">
        <v>0</v>
      </c>
      <c r="H1864" s="4">
        <v>0</v>
      </c>
      <c r="I1864" s="4">
        <v>0</v>
      </c>
      <c r="J1864" s="4">
        <v>0</v>
      </c>
      <c r="K1864" s="4">
        <v>0</v>
      </c>
      <c r="L1864" s="4">
        <v>0</v>
      </c>
      <c r="M1864" s="4">
        <v>0</v>
      </c>
      <c r="N1864" s="24">
        <f>IF(AND(B1864="60",C1864="32"),(J1864/'FD Date'!$B$4*'FD Date'!$B$6+K1864),(J1864/Date!$B$4*Date!$B$6+K1864))</f>
        <v>0</v>
      </c>
      <c r="O1864" s="24">
        <f t="shared" si="175"/>
        <v>0</v>
      </c>
      <c r="P1864" s="24">
        <f>K1864/Date!$B$2*Date!$B$3+K1864</f>
        <v>0</v>
      </c>
      <c r="Q1864" s="24">
        <f>J1864*Date!$B$3+K1864</f>
        <v>0</v>
      </c>
      <c r="R1864" s="24">
        <f t="shared" si="176"/>
        <v>0</v>
      </c>
      <c r="S1864" s="24">
        <f>J1864/2*Date!$B$7+K1864</f>
        <v>0</v>
      </c>
      <c r="T1864" s="24">
        <f t="shared" si="177"/>
        <v>0</v>
      </c>
      <c r="U1864" s="24">
        <f t="shared" si="178"/>
        <v>0</v>
      </c>
      <c r="V1864" s="4">
        <v>0</v>
      </c>
      <c r="W1864" s="4"/>
      <c r="X1864" s="28" t="str">
        <f t="shared" si="179"/>
        <v>CHOOSE FORMULA</v>
      </c>
      <c r="Y1864" s="4"/>
      <c r="Z1864" s="4">
        <v>0</v>
      </c>
    </row>
    <row r="1865" spans="1:26">
      <c r="A1865" s="1" t="s">
        <v>50</v>
      </c>
      <c r="B1865" s="1" t="s">
        <v>566</v>
      </c>
      <c r="C1865" s="1" t="s">
        <v>653</v>
      </c>
      <c r="D1865" s="1" t="s">
        <v>288</v>
      </c>
      <c r="E1865" s="1" t="s">
        <v>8</v>
      </c>
      <c r="F1865" s="1" t="s">
        <v>289</v>
      </c>
      <c r="G1865" s="4">
        <v>0</v>
      </c>
      <c r="H1865" s="4">
        <v>0</v>
      </c>
      <c r="I1865" s="4">
        <v>0</v>
      </c>
      <c r="J1865" s="4">
        <v>0</v>
      </c>
      <c r="K1865" s="4">
        <v>0</v>
      </c>
      <c r="L1865" s="4">
        <v>0</v>
      </c>
      <c r="M1865" s="4">
        <v>0</v>
      </c>
      <c r="N1865" s="24">
        <f>IF(AND(B1865="60",C1865="32"),(J1865/'FD Date'!$B$4*'FD Date'!$B$6+K1865),(J1865/Date!$B$4*Date!$B$6+K1865))</f>
        <v>0</v>
      </c>
      <c r="O1865" s="24">
        <f t="shared" si="175"/>
        <v>0</v>
      </c>
      <c r="P1865" s="24">
        <f>K1865/Date!$B$2*Date!$B$3+K1865</f>
        <v>0</v>
      </c>
      <c r="Q1865" s="24">
        <f>J1865*Date!$B$3+K1865</f>
        <v>0</v>
      </c>
      <c r="R1865" s="24">
        <f t="shared" si="176"/>
        <v>0</v>
      </c>
      <c r="S1865" s="24">
        <f>J1865/2*Date!$B$7+K1865</f>
        <v>0</v>
      </c>
      <c r="T1865" s="24">
        <f t="shared" si="177"/>
        <v>0</v>
      </c>
      <c r="U1865" s="24">
        <f t="shared" si="178"/>
        <v>0</v>
      </c>
      <c r="V1865" s="4">
        <v>0</v>
      </c>
      <c r="W1865" s="4"/>
      <c r="X1865" s="28" t="str">
        <f t="shared" si="179"/>
        <v>CHOOSE FORMULA</v>
      </c>
      <c r="Y1865" s="4"/>
      <c r="Z1865" s="4">
        <v>0</v>
      </c>
    </row>
    <row r="1866" spans="1:26">
      <c r="A1866" s="1" t="s">
        <v>50</v>
      </c>
      <c r="B1866" s="1" t="s">
        <v>566</v>
      </c>
      <c r="C1866" s="1" t="s">
        <v>653</v>
      </c>
      <c r="D1866" s="1" t="s">
        <v>388</v>
      </c>
      <c r="E1866" s="1" t="s">
        <v>8</v>
      </c>
      <c r="F1866" s="1" t="s">
        <v>389</v>
      </c>
      <c r="G1866" s="4">
        <v>0</v>
      </c>
      <c r="H1866" s="4">
        <v>0</v>
      </c>
      <c r="I1866" s="4">
        <v>0</v>
      </c>
      <c r="J1866" s="4">
        <v>0</v>
      </c>
      <c r="K1866" s="4">
        <v>6.89</v>
      </c>
      <c r="L1866" s="4">
        <v>0</v>
      </c>
      <c r="M1866" s="4">
        <v>0</v>
      </c>
      <c r="N1866" s="24">
        <f>IF(AND(B1866="60",C1866="32"),(J1866/'FD Date'!$B$4*'FD Date'!$B$6+K1866),(J1866/Date!$B$4*Date!$B$6+K1866))</f>
        <v>6.89</v>
      </c>
      <c r="O1866" s="24">
        <f t="shared" si="175"/>
        <v>0</v>
      </c>
      <c r="P1866" s="24">
        <f>K1866/Date!$B$2*Date!$B$3+K1866</f>
        <v>10.334999999999999</v>
      </c>
      <c r="Q1866" s="24">
        <f>J1866*Date!$B$3+K1866</f>
        <v>6.89</v>
      </c>
      <c r="R1866" s="24">
        <f t="shared" si="176"/>
        <v>0</v>
      </c>
      <c r="S1866" s="24">
        <f>J1866/2*Date!$B$7+K1866</f>
        <v>6.89</v>
      </c>
      <c r="T1866" s="24">
        <f t="shared" si="177"/>
        <v>0</v>
      </c>
      <c r="U1866" s="24">
        <f t="shared" si="178"/>
        <v>6.89</v>
      </c>
      <c r="V1866" s="4">
        <v>0</v>
      </c>
      <c r="W1866" s="4"/>
      <c r="X1866" s="28" t="str">
        <f t="shared" si="179"/>
        <v>CHOOSE FORMULA</v>
      </c>
      <c r="Y1866" s="4"/>
      <c r="Z1866" s="4">
        <v>20</v>
      </c>
    </row>
    <row r="1867" spans="1:26">
      <c r="A1867" s="1" t="s">
        <v>50</v>
      </c>
      <c r="B1867" s="1" t="s">
        <v>566</v>
      </c>
      <c r="C1867" s="1" t="s">
        <v>653</v>
      </c>
      <c r="D1867" s="1" t="s">
        <v>442</v>
      </c>
      <c r="E1867" s="1" t="s">
        <v>8</v>
      </c>
      <c r="F1867" s="1" t="s">
        <v>443</v>
      </c>
      <c r="G1867" s="4">
        <v>0</v>
      </c>
      <c r="H1867" s="4">
        <v>0</v>
      </c>
      <c r="I1867" s="4">
        <v>0</v>
      </c>
      <c r="J1867" s="4">
        <v>0</v>
      </c>
      <c r="K1867" s="4">
        <v>0</v>
      </c>
      <c r="L1867" s="4">
        <v>0</v>
      </c>
      <c r="M1867" s="4">
        <v>0</v>
      </c>
      <c r="N1867" s="24">
        <f>IF(AND(B1867="60",C1867="32"),(J1867/'FD Date'!$B$4*'FD Date'!$B$6+K1867),(J1867/Date!$B$4*Date!$B$6+K1867))</f>
        <v>0</v>
      </c>
      <c r="O1867" s="24">
        <f t="shared" si="175"/>
        <v>0</v>
      </c>
      <c r="P1867" s="24">
        <f>K1867/Date!$B$2*Date!$B$3+K1867</f>
        <v>0</v>
      </c>
      <c r="Q1867" s="24">
        <f>J1867*Date!$B$3+K1867</f>
        <v>0</v>
      </c>
      <c r="R1867" s="24">
        <f t="shared" si="176"/>
        <v>0</v>
      </c>
      <c r="S1867" s="24">
        <f>J1867/2*Date!$B$7+K1867</f>
        <v>0</v>
      </c>
      <c r="T1867" s="24">
        <f t="shared" si="177"/>
        <v>0</v>
      </c>
      <c r="U1867" s="24">
        <f t="shared" si="178"/>
        <v>0</v>
      </c>
      <c r="V1867" s="4">
        <v>0</v>
      </c>
      <c r="W1867" s="4"/>
      <c r="X1867" s="28" t="str">
        <f t="shared" si="179"/>
        <v>CHOOSE FORMULA</v>
      </c>
      <c r="Y1867" s="4"/>
      <c r="Z1867" s="4">
        <v>0</v>
      </c>
    </row>
    <row r="1868" spans="1:26">
      <c r="A1868" s="1" t="s">
        <v>50</v>
      </c>
      <c r="B1868" s="1" t="s">
        <v>566</v>
      </c>
      <c r="C1868" s="1" t="s">
        <v>653</v>
      </c>
      <c r="D1868" s="1" t="s">
        <v>599</v>
      </c>
      <c r="E1868" s="1" t="s">
        <v>8</v>
      </c>
      <c r="F1868" s="1" t="s">
        <v>600</v>
      </c>
      <c r="G1868" s="4">
        <v>0</v>
      </c>
      <c r="H1868" s="4">
        <v>0</v>
      </c>
      <c r="I1868" s="4">
        <v>0</v>
      </c>
      <c r="J1868" s="4">
        <v>0</v>
      </c>
      <c r="K1868" s="4">
        <v>0</v>
      </c>
      <c r="L1868" s="4">
        <v>0</v>
      </c>
      <c r="M1868" s="4">
        <v>0</v>
      </c>
      <c r="N1868" s="24">
        <f>IF(AND(B1868="60",C1868="32"),(J1868/'FD Date'!$B$4*'FD Date'!$B$6+K1868),(J1868/Date!$B$4*Date!$B$6+K1868))</f>
        <v>0</v>
      </c>
      <c r="O1868" s="24">
        <f t="shared" si="175"/>
        <v>0</v>
      </c>
      <c r="P1868" s="24">
        <f>K1868/Date!$B$2*Date!$B$3+K1868</f>
        <v>0</v>
      </c>
      <c r="Q1868" s="24">
        <f>J1868*Date!$B$3+K1868</f>
        <v>0</v>
      </c>
      <c r="R1868" s="24">
        <f t="shared" si="176"/>
        <v>0</v>
      </c>
      <c r="S1868" s="24">
        <f>J1868/2*Date!$B$7+K1868</f>
        <v>0</v>
      </c>
      <c r="T1868" s="24">
        <f t="shared" si="177"/>
        <v>0</v>
      </c>
      <c r="U1868" s="24">
        <f t="shared" si="178"/>
        <v>0</v>
      </c>
      <c r="V1868" s="4">
        <v>0</v>
      </c>
      <c r="W1868" s="4"/>
      <c r="X1868" s="28" t="str">
        <f t="shared" si="179"/>
        <v>CHOOSE FORMULA</v>
      </c>
      <c r="Y1868" s="4"/>
      <c r="Z1868" s="4">
        <v>0</v>
      </c>
    </row>
    <row r="1869" spans="1:26">
      <c r="A1869" s="1" t="s">
        <v>50</v>
      </c>
      <c r="B1869" s="1" t="s">
        <v>566</v>
      </c>
      <c r="C1869" s="1" t="s">
        <v>653</v>
      </c>
      <c r="D1869" s="1" t="s">
        <v>371</v>
      </c>
      <c r="E1869" s="1" t="s">
        <v>8</v>
      </c>
      <c r="F1869" s="1" t="s">
        <v>402</v>
      </c>
      <c r="G1869" s="4">
        <v>0</v>
      </c>
      <c r="H1869" s="4">
        <v>0</v>
      </c>
      <c r="I1869" s="4">
        <v>0</v>
      </c>
      <c r="J1869" s="4">
        <v>0</v>
      </c>
      <c r="K1869" s="4">
        <v>0</v>
      </c>
      <c r="L1869" s="4">
        <v>0</v>
      </c>
      <c r="M1869" s="4">
        <v>0</v>
      </c>
      <c r="N1869" s="24">
        <f>IF(AND(B1869="60",C1869="32"),(J1869/'FD Date'!$B$4*'FD Date'!$B$6+K1869),(J1869/Date!$B$4*Date!$B$6+K1869))</f>
        <v>0</v>
      </c>
      <c r="O1869" s="24">
        <f t="shared" si="175"/>
        <v>0</v>
      </c>
      <c r="P1869" s="24">
        <f>K1869/Date!$B$2*Date!$B$3+K1869</f>
        <v>0</v>
      </c>
      <c r="Q1869" s="24">
        <f>J1869*Date!$B$3+K1869</f>
        <v>0</v>
      </c>
      <c r="R1869" s="24">
        <f t="shared" si="176"/>
        <v>0</v>
      </c>
      <c r="S1869" s="24">
        <f>J1869/2*Date!$B$7+K1869</f>
        <v>0</v>
      </c>
      <c r="T1869" s="24">
        <f t="shared" si="177"/>
        <v>0</v>
      </c>
      <c r="U1869" s="24">
        <f t="shared" si="178"/>
        <v>0</v>
      </c>
      <c r="V1869" s="4">
        <v>0</v>
      </c>
      <c r="W1869" s="4"/>
      <c r="X1869" s="28" t="str">
        <f t="shared" si="179"/>
        <v>CHOOSE FORMULA</v>
      </c>
      <c r="Y1869" s="4"/>
      <c r="Z1869" s="4">
        <v>0</v>
      </c>
    </row>
    <row r="1870" spans="1:26">
      <c r="A1870" s="1" t="s">
        <v>50</v>
      </c>
      <c r="B1870" s="1" t="s">
        <v>566</v>
      </c>
      <c r="C1870" s="1" t="s">
        <v>653</v>
      </c>
      <c r="D1870" s="1" t="s">
        <v>588</v>
      </c>
      <c r="E1870" s="1" t="s">
        <v>8</v>
      </c>
      <c r="F1870" s="1" t="s">
        <v>589</v>
      </c>
      <c r="G1870" s="4">
        <v>0</v>
      </c>
      <c r="H1870" s="4">
        <v>0</v>
      </c>
      <c r="I1870" s="4">
        <v>0</v>
      </c>
      <c r="J1870" s="4">
        <v>1704</v>
      </c>
      <c r="K1870" s="4">
        <v>4686</v>
      </c>
      <c r="L1870" s="4">
        <v>3501.25</v>
      </c>
      <c r="M1870" s="4">
        <v>8187.25</v>
      </c>
      <c r="N1870" s="24">
        <f>IF(AND(B1870="60",C1870="32"),(J1870/'FD Date'!$B$4*'FD Date'!$B$6+K1870),(J1870/Date!$B$4*Date!$B$6+K1870))</f>
        <v>13206</v>
      </c>
      <c r="O1870" s="24">
        <f t="shared" si="175"/>
        <v>3408</v>
      </c>
      <c r="P1870" s="24">
        <f>K1870/Date!$B$2*Date!$B$3+K1870</f>
        <v>7029</v>
      </c>
      <c r="Q1870" s="24">
        <f>J1870*Date!$B$3+K1870</f>
        <v>11502</v>
      </c>
      <c r="R1870" s="24">
        <f t="shared" si="176"/>
        <v>10957.644698322028</v>
      </c>
      <c r="S1870" s="24">
        <f>J1870/2*Date!$B$7+K1870</f>
        <v>11502</v>
      </c>
      <c r="T1870" s="24">
        <f t="shared" si="177"/>
        <v>0</v>
      </c>
      <c r="U1870" s="24">
        <f t="shared" si="178"/>
        <v>4686</v>
      </c>
      <c r="V1870" s="4">
        <v>0</v>
      </c>
      <c r="W1870" s="4"/>
      <c r="X1870" s="28" t="str">
        <f t="shared" si="179"/>
        <v>CHOOSE FORMULA</v>
      </c>
      <c r="Y1870" s="4"/>
      <c r="Z1870" s="4">
        <v>10000</v>
      </c>
    </row>
    <row r="1871" spans="1:26">
      <c r="A1871" s="1" t="s">
        <v>50</v>
      </c>
      <c r="B1871" s="1" t="s">
        <v>566</v>
      </c>
      <c r="C1871" s="1" t="s">
        <v>653</v>
      </c>
      <c r="D1871" s="1" t="s">
        <v>444</v>
      </c>
      <c r="E1871" s="1" t="s">
        <v>8</v>
      </c>
      <c r="F1871" s="1" t="s">
        <v>445</v>
      </c>
      <c r="G1871" s="4">
        <v>0</v>
      </c>
      <c r="H1871" s="4">
        <v>0</v>
      </c>
      <c r="I1871" s="4">
        <v>0</v>
      </c>
      <c r="J1871" s="4">
        <v>123.49</v>
      </c>
      <c r="K1871" s="4">
        <v>5169.13</v>
      </c>
      <c r="L1871" s="4">
        <v>7270.66</v>
      </c>
      <c r="M1871" s="4">
        <v>18132.46</v>
      </c>
      <c r="N1871" s="24">
        <f>IF(AND(B1871="60",C1871="32"),(J1871/'FD Date'!$B$4*'FD Date'!$B$6+K1871),(J1871/Date!$B$4*Date!$B$6+K1871))</f>
        <v>5786.58</v>
      </c>
      <c r="O1871" s="24">
        <f t="shared" si="175"/>
        <v>246.98</v>
      </c>
      <c r="P1871" s="24">
        <f>K1871/Date!$B$2*Date!$B$3+K1871</f>
        <v>7753.6949999999997</v>
      </c>
      <c r="Q1871" s="24">
        <f>J1871*Date!$B$3+K1871</f>
        <v>5663.09</v>
      </c>
      <c r="R1871" s="24">
        <f t="shared" si="176"/>
        <v>12891.407789636705</v>
      </c>
      <c r="S1871" s="24">
        <f>J1871/2*Date!$B$7+K1871</f>
        <v>5663.09</v>
      </c>
      <c r="T1871" s="24">
        <f t="shared" si="177"/>
        <v>0</v>
      </c>
      <c r="U1871" s="24">
        <f t="shared" si="178"/>
        <v>5169.13</v>
      </c>
      <c r="V1871" s="4">
        <v>0</v>
      </c>
      <c r="W1871" s="4"/>
      <c r="X1871" s="28" t="str">
        <f t="shared" si="179"/>
        <v>CHOOSE FORMULA</v>
      </c>
      <c r="Y1871" s="4"/>
      <c r="Z1871" s="4">
        <v>20000</v>
      </c>
    </row>
    <row r="1872" spans="1:26">
      <c r="A1872" s="1" t="s">
        <v>50</v>
      </c>
      <c r="B1872" s="1" t="s">
        <v>566</v>
      </c>
      <c r="C1872" s="1" t="s">
        <v>653</v>
      </c>
      <c r="D1872" s="1" t="s">
        <v>292</v>
      </c>
      <c r="E1872" s="1" t="s">
        <v>8</v>
      </c>
      <c r="F1872" s="1" t="s">
        <v>293</v>
      </c>
      <c r="G1872" s="4">
        <v>0</v>
      </c>
      <c r="H1872" s="4">
        <v>0</v>
      </c>
      <c r="I1872" s="4">
        <v>0</v>
      </c>
      <c r="J1872" s="4">
        <v>0</v>
      </c>
      <c r="K1872" s="4">
        <v>0</v>
      </c>
      <c r="L1872" s="4">
        <v>2904.9</v>
      </c>
      <c r="M1872" s="4">
        <v>10076.14</v>
      </c>
      <c r="N1872" s="24">
        <f>IF(AND(B1872="60",C1872="32"),(J1872/'FD Date'!$B$4*'FD Date'!$B$6+K1872),(J1872/Date!$B$4*Date!$B$6+K1872))</f>
        <v>0</v>
      </c>
      <c r="O1872" s="24">
        <f t="shared" si="175"/>
        <v>0</v>
      </c>
      <c r="P1872" s="24">
        <f>K1872/Date!$B$2*Date!$B$3+K1872</f>
        <v>0</v>
      </c>
      <c r="Q1872" s="24">
        <f>J1872*Date!$B$3+K1872</f>
        <v>0</v>
      </c>
      <c r="R1872" s="24">
        <f t="shared" si="176"/>
        <v>0</v>
      </c>
      <c r="S1872" s="24">
        <f>J1872/2*Date!$B$7+K1872</f>
        <v>0</v>
      </c>
      <c r="T1872" s="24">
        <f t="shared" si="177"/>
        <v>0</v>
      </c>
      <c r="U1872" s="24">
        <f t="shared" si="178"/>
        <v>0</v>
      </c>
      <c r="V1872" s="4">
        <v>0</v>
      </c>
      <c r="W1872" s="4"/>
      <c r="X1872" s="28" t="str">
        <f t="shared" si="179"/>
        <v>CHOOSE FORMULA</v>
      </c>
      <c r="Y1872" s="4"/>
      <c r="Z1872" s="4">
        <v>0</v>
      </c>
    </row>
    <row r="1873" spans="1:26">
      <c r="A1873" s="1" t="s">
        <v>50</v>
      </c>
      <c r="B1873" s="1" t="s">
        <v>566</v>
      </c>
      <c r="C1873" s="1" t="s">
        <v>653</v>
      </c>
      <c r="D1873" s="1" t="s">
        <v>486</v>
      </c>
      <c r="E1873" s="1" t="s">
        <v>8</v>
      </c>
      <c r="F1873" s="1" t="s">
        <v>487</v>
      </c>
      <c r="G1873" s="4">
        <v>0</v>
      </c>
      <c r="H1873" s="4">
        <v>0</v>
      </c>
      <c r="I1873" s="4">
        <v>0</v>
      </c>
      <c r="J1873" s="4">
        <v>0</v>
      </c>
      <c r="K1873" s="4">
        <v>0</v>
      </c>
      <c r="L1873" s="4">
        <v>0</v>
      </c>
      <c r="M1873" s="4">
        <v>0</v>
      </c>
      <c r="N1873" s="24">
        <f>IF(AND(B1873="60",C1873="32"),(J1873/'FD Date'!$B$4*'FD Date'!$B$6+K1873),(J1873/Date!$B$4*Date!$B$6+K1873))</f>
        <v>0</v>
      </c>
      <c r="O1873" s="24">
        <f t="shared" si="175"/>
        <v>0</v>
      </c>
      <c r="P1873" s="24">
        <f>K1873/Date!$B$2*Date!$B$3+K1873</f>
        <v>0</v>
      </c>
      <c r="Q1873" s="24">
        <f>J1873*Date!$B$3+K1873</f>
        <v>0</v>
      </c>
      <c r="R1873" s="24">
        <f t="shared" si="176"/>
        <v>0</v>
      </c>
      <c r="S1873" s="24">
        <f>J1873/2*Date!$B$7+K1873</f>
        <v>0</v>
      </c>
      <c r="T1873" s="24">
        <f t="shared" si="177"/>
        <v>0</v>
      </c>
      <c r="U1873" s="24">
        <f t="shared" si="178"/>
        <v>0</v>
      </c>
      <c r="V1873" s="4">
        <v>0</v>
      </c>
      <c r="W1873" s="4"/>
      <c r="X1873" s="28" t="str">
        <f t="shared" si="179"/>
        <v>CHOOSE FORMULA</v>
      </c>
      <c r="Y1873" s="4"/>
      <c r="Z1873" s="4">
        <v>0</v>
      </c>
    </row>
    <row r="1874" spans="1:26">
      <c r="A1874" s="1" t="s">
        <v>50</v>
      </c>
      <c r="B1874" s="1" t="s">
        <v>566</v>
      </c>
      <c r="C1874" s="1" t="s">
        <v>653</v>
      </c>
      <c r="D1874" s="1" t="s">
        <v>501</v>
      </c>
      <c r="E1874" s="1" t="s">
        <v>8</v>
      </c>
      <c r="F1874" s="1" t="s">
        <v>502</v>
      </c>
      <c r="G1874" s="4">
        <v>0</v>
      </c>
      <c r="H1874" s="4">
        <v>0</v>
      </c>
      <c r="I1874" s="4">
        <v>0</v>
      </c>
      <c r="J1874" s="4">
        <v>0</v>
      </c>
      <c r="K1874" s="4">
        <v>0</v>
      </c>
      <c r="L1874" s="4">
        <v>2080</v>
      </c>
      <c r="M1874" s="4">
        <v>2080</v>
      </c>
      <c r="N1874" s="24">
        <f>IF(AND(B1874="60",C1874="32"),(J1874/'FD Date'!$B$4*'FD Date'!$B$6+K1874),(J1874/Date!$B$4*Date!$B$6+K1874))</f>
        <v>0</v>
      </c>
      <c r="O1874" s="24">
        <f t="shared" si="175"/>
        <v>0</v>
      </c>
      <c r="P1874" s="24">
        <f>K1874/Date!$B$2*Date!$B$3+K1874</f>
        <v>0</v>
      </c>
      <c r="Q1874" s="24">
        <f>J1874*Date!$B$3+K1874</f>
        <v>0</v>
      </c>
      <c r="R1874" s="24">
        <f t="shared" si="176"/>
        <v>0</v>
      </c>
      <c r="S1874" s="24">
        <f>J1874/2*Date!$B$7+K1874</f>
        <v>0</v>
      </c>
      <c r="T1874" s="24">
        <f t="shared" si="177"/>
        <v>0</v>
      </c>
      <c r="U1874" s="24">
        <f t="shared" si="178"/>
        <v>0</v>
      </c>
      <c r="V1874" s="4">
        <v>0</v>
      </c>
      <c r="W1874" s="4"/>
      <c r="X1874" s="28" t="str">
        <f t="shared" si="179"/>
        <v>CHOOSE FORMULA</v>
      </c>
      <c r="Y1874" s="4"/>
      <c r="Z1874" s="4">
        <v>3500</v>
      </c>
    </row>
    <row r="1875" spans="1:26">
      <c r="A1875" s="1" t="s">
        <v>50</v>
      </c>
      <c r="B1875" s="1" t="s">
        <v>566</v>
      </c>
      <c r="C1875" s="1" t="s">
        <v>653</v>
      </c>
      <c r="D1875" s="1" t="s">
        <v>457</v>
      </c>
      <c r="E1875" s="1" t="s">
        <v>8</v>
      </c>
      <c r="F1875" s="1" t="s">
        <v>296</v>
      </c>
      <c r="G1875" s="4">
        <v>0</v>
      </c>
      <c r="H1875" s="4">
        <v>0</v>
      </c>
      <c r="I1875" s="4">
        <v>0</v>
      </c>
      <c r="J1875" s="4">
        <v>0</v>
      </c>
      <c r="K1875" s="4">
        <v>0</v>
      </c>
      <c r="L1875" s="4">
        <v>0</v>
      </c>
      <c r="M1875" s="4">
        <v>0</v>
      </c>
      <c r="N1875" s="24">
        <f>IF(AND(B1875="60",C1875="32"),(J1875/'FD Date'!$B$4*'FD Date'!$B$6+K1875),(J1875/Date!$B$4*Date!$B$6+K1875))</f>
        <v>0</v>
      </c>
      <c r="O1875" s="24">
        <f t="shared" si="175"/>
        <v>0</v>
      </c>
      <c r="P1875" s="24">
        <f>K1875/Date!$B$2*Date!$B$3+K1875</f>
        <v>0</v>
      </c>
      <c r="Q1875" s="24">
        <f>J1875*Date!$B$3+K1875</f>
        <v>0</v>
      </c>
      <c r="R1875" s="24">
        <f t="shared" si="176"/>
        <v>0</v>
      </c>
      <c r="S1875" s="24">
        <f>J1875/2*Date!$B$7+K1875</f>
        <v>0</v>
      </c>
      <c r="T1875" s="24">
        <f t="shared" si="177"/>
        <v>0</v>
      </c>
      <c r="U1875" s="24">
        <f t="shared" si="178"/>
        <v>0</v>
      </c>
      <c r="V1875" s="4">
        <v>0</v>
      </c>
      <c r="W1875" s="4"/>
      <c r="X1875" s="28" t="str">
        <f t="shared" si="179"/>
        <v>CHOOSE FORMULA</v>
      </c>
      <c r="Y1875" s="4"/>
      <c r="Z1875" s="4">
        <v>0</v>
      </c>
    </row>
    <row r="1876" spans="1:26">
      <c r="A1876" s="1" t="s">
        <v>50</v>
      </c>
      <c r="B1876" s="1" t="s">
        <v>566</v>
      </c>
      <c r="C1876" s="1" t="s">
        <v>653</v>
      </c>
      <c r="D1876" s="1" t="s">
        <v>299</v>
      </c>
      <c r="E1876" s="1" t="s">
        <v>8</v>
      </c>
      <c r="F1876" s="1" t="s">
        <v>300</v>
      </c>
      <c r="G1876" s="4">
        <v>0</v>
      </c>
      <c r="H1876" s="4">
        <v>0</v>
      </c>
      <c r="I1876" s="4">
        <v>0</v>
      </c>
      <c r="J1876" s="4">
        <v>0</v>
      </c>
      <c r="K1876" s="4">
        <v>0</v>
      </c>
      <c r="L1876" s="4">
        <v>0</v>
      </c>
      <c r="M1876" s="4">
        <v>213</v>
      </c>
      <c r="N1876" s="24">
        <f>IF(AND(B1876="60",C1876="32"),(J1876/'FD Date'!$B$4*'FD Date'!$B$6+K1876),(J1876/Date!$B$4*Date!$B$6+K1876))</f>
        <v>0</v>
      </c>
      <c r="O1876" s="24">
        <f t="shared" si="175"/>
        <v>0</v>
      </c>
      <c r="P1876" s="24">
        <f>K1876/Date!$B$2*Date!$B$3+K1876</f>
        <v>0</v>
      </c>
      <c r="Q1876" s="24">
        <f>J1876*Date!$B$3+K1876</f>
        <v>0</v>
      </c>
      <c r="R1876" s="24">
        <f t="shared" si="176"/>
        <v>0</v>
      </c>
      <c r="S1876" s="24">
        <f>J1876/2*Date!$B$7+K1876</f>
        <v>0</v>
      </c>
      <c r="T1876" s="24">
        <f t="shared" si="177"/>
        <v>0</v>
      </c>
      <c r="U1876" s="24">
        <f t="shared" si="178"/>
        <v>0</v>
      </c>
      <c r="V1876" s="4">
        <v>0</v>
      </c>
      <c r="W1876" s="4"/>
      <c r="X1876" s="28" t="str">
        <f t="shared" si="179"/>
        <v>CHOOSE FORMULA</v>
      </c>
      <c r="Y1876" s="4"/>
      <c r="Z1876" s="4">
        <v>0</v>
      </c>
    </row>
    <row r="1877" spans="1:26">
      <c r="A1877" s="1" t="s">
        <v>50</v>
      </c>
      <c r="B1877" s="1" t="s">
        <v>566</v>
      </c>
      <c r="C1877" s="1" t="s">
        <v>653</v>
      </c>
      <c r="D1877" s="1" t="s">
        <v>392</v>
      </c>
      <c r="E1877" s="1" t="s">
        <v>8</v>
      </c>
      <c r="F1877" s="1" t="s">
        <v>393</v>
      </c>
      <c r="G1877" s="4">
        <v>0</v>
      </c>
      <c r="H1877" s="4">
        <v>0</v>
      </c>
      <c r="I1877" s="4">
        <v>0</v>
      </c>
      <c r="J1877" s="4">
        <v>0</v>
      </c>
      <c r="K1877" s="4">
        <v>0</v>
      </c>
      <c r="L1877" s="4">
        <v>187.27</v>
      </c>
      <c r="M1877" s="4">
        <v>0</v>
      </c>
      <c r="N1877" s="24">
        <f>IF(AND(B1877="60",C1877="32"),(J1877/'FD Date'!$B$4*'FD Date'!$B$6+K1877),(J1877/Date!$B$4*Date!$B$6+K1877))</f>
        <v>0</v>
      </c>
      <c r="O1877" s="24">
        <f t="shared" si="175"/>
        <v>0</v>
      </c>
      <c r="P1877" s="24">
        <f>K1877/Date!$B$2*Date!$B$3+K1877</f>
        <v>0</v>
      </c>
      <c r="Q1877" s="24">
        <f>J1877*Date!$B$3+K1877</f>
        <v>0</v>
      </c>
      <c r="R1877" s="24">
        <f t="shared" si="176"/>
        <v>0</v>
      </c>
      <c r="S1877" s="24">
        <f>J1877/2*Date!$B$7+K1877</f>
        <v>0</v>
      </c>
      <c r="T1877" s="24">
        <f t="shared" si="177"/>
        <v>0</v>
      </c>
      <c r="U1877" s="24">
        <f t="shared" si="178"/>
        <v>0</v>
      </c>
      <c r="V1877" s="4">
        <v>0</v>
      </c>
      <c r="W1877" s="4"/>
      <c r="X1877" s="28" t="str">
        <f t="shared" si="179"/>
        <v>CHOOSE FORMULA</v>
      </c>
      <c r="Y1877" s="4"/>
      <c r="Z1877" s="4">
        <v>0</v>
      </c>
    </row>
    <row r="1878" spans="1:26">
      <c r="A1878" s="1" t="s">
        <v>50</v>
      </c>
      <c r="B1878" s="1" t="s">
        <v>566</v>
      </c>
      <c r="C1878" s="1" t="s">
        <v>653</v>
      </c>
      <c r="D1878" s="1" t="s">
        <v>301</v>
      </c>
      <c r="E1878" s="1" t="s">
        <v>8</v>
      </c>
      <c r="F1878" s="1" t="s">
        <v>302</v>
      </c>
      <c r="G1878" s="4">
        <v>0</v>
      </c>
      <c r="H1878" s="4">
        <v>0</v>
      </c>
      <c r="I1878" s="4">
        <v>0</v>
      </c>
      <c r="J1878" s="4">
        <v>0</v>
      </c>
      <c r="K1878" s="4">
        <v>0</v>
      </c>
      <c r="L1878" s="4">
        <v>0</v>
      </c>
      <c r="M1878" s="4">
        <v>0</v>
      </c>
      <c r="N1878" s="24">
        <f>IF(AND(B1878="60",C1878="32"),(J1878/'FD Date'!$B$4*'FD Date'!$B$6+K1878),(J1878/Date!$B$4*Date!$B$6+K1878))</f>
        <v>0</v>
      </c>
      <c r="O1878" s="24">
        <f t="shared" si="175"/>
        <v>0</v>
      </c>
      <c r="P1878" s="24">
        <f>K1878/Date!$B$2*Date!$B$3+K1878</f>
        <v>0</v>
      </c>
      <c r="Q1878" s="24">
        <f>J1878*Date!$B$3+K1878</f>
        <v>0</v>
      </c>
      <c r="R1878" s="24">
        <f t="shared" si="176"/>
        <v>0</v>
      </c>
      <c r="S1878" s="24">
        <f>J1878/2*Date!$B$7+K1878</f>
        <v>0</v>
      </c>
      <c r="T1878" s="24">
        <f t="shared" si="177"/>
        <v>0</v>
      </c>
      <c r="U1878" s="24">
        <f t="shared" si="178"/>
        <v>0</v>
      </c>
      <c r="V1878" s="4">
        <v>0</v>
      </c>
      <c r="W1878" s="4"/>
      <c r="X1878" s="28" t="str">
        <f t="shared" si="179"/>
        <v>CHOOSE FORMULA</v>
      </c>
      <c r="Y1878" s="4"/>
      <c r="Z1878" s="4">
        <v>0</v>
      </c>
    </row>
    <row r="1879" spans="1:26">
      <c r="A1879" s="1" t="s">
        <v>50</v>
      </c>
      <c r="B1879" s="1" t="s">
        <v>566</v>
      </c>
      <c r="C1879" s="1" t="s">
        <v>653</v>
      </c>
      <c r="D1879" s="1" t="s">
        <v>303</v>
      </c>
      <c r="E1879" s="1" t="s">
        <v>8</v>
      </c>
      <c r="F1879" s="1" t="s">
        <v>304</v>
      </c>
      <c r="G1879" s="4">
        <v>0</v>
      </c>
      <c r="H1879" s="4">
        <v>0</v>
      </c>
      <c r="I1879" s="4">
        <v>0</v>
      </c>
      <c r="J1879" s="4">
        <v>0</v>
      </c>
      <c r="K1879" s="4">
        <v>0</v>
      </c>
      <c r="L1879" s="4">
        <v>0</v>
      </c>
      <c r="M1879" s="4">
        <v>0</v>
      </c>
      <c r="N1879" s="24">
        <f>IF(AND(B1879="60",C1879="32"),(J1879/'FD Date'!$B$4*'FD Date'!$B$6+K1879),(J1879/Date!$B$4*Date!$B$6+K1879))</f>
        <v>0</v>
      </c>
      <c r="O1879" s="24">
        <f t="shared" si="175"/>
        <v>0</v>
      </c>
      <c r="P1879" s="24">
        <f>K1879/Date!$B$2*Date!$B$3+K1879</f>
        <v>0</v>
      </c>
      <c r="Q1879" s="24">
        <f>J1879*Date!$B$3+K1879</f>
        <v>0</v>
      </c>
      <c r="R1879" s="24">
        <f t="shared" si="176"/>
        <v>0</v>
      </c>
      <c r="S1879" s="24">
        <f>J1879/2*Date!$B$7+K1879</f>
        <v>0</v>
      </c>
      <c r="T1879" s="24">
        <f t="shared" si="177"/>
        <v>0</v>
      </c>
      <c r="U1879" s="24">
        <f t="shared" si="178"/>
        <v>0</v>
      </c>
      <c r="V1879" s="4">
        <v>0</v>
      </c>
      <c r="W1879" s="4"/>
      <c r="X1879" s="28" t="str">
        <f t="shared" si="179"/>
        <v>CHOOSE FORMULA</v>
      </c>
      <c r="Y1879" s="4"/>
      <c r="Z1879" s="4">
        <v>0</v>
      </c>
    </row>
    <row r="1880" spans="1:26">
      <c r="A1880" s="1" t="s">
        <v>50</v>
      </c>
      <c r="B1880" s="1" t="s">
        <v>566</v>
      </c>
      <c r="C1880" s="1" t="s">
        <v>653</v>
      </c>
      <c r="D1880" s="1" t="s">
        <v>305</v>
      </c>
      <c r="E1880" s="1" t="s">
        <v>8</v>
      </c>
      <c r="F1880" s="1" t="s">
        <v>306</v>
      </c>
      <c r="G1880" s="4">
        <v>0</v>
      </c>
      <c r="H1880" s="4">
        <v>0</v>
      </c>
      <c r="I1880" s="4">
        <v>0</v>
      </c>
      <c r="J1880" s="4">
        <v>0</v>
      </c>
      <c r="K1880" s="4">
        <v>0</v>
      </c>
      <c r="L1880" s="4">
        <v>0</v>
      </c>
      <c r="M1880" s="4">
        <v>0</v>
      </c>
      <c r="N1880" s="24">
        <f>IF(AND(B1880="60",C1880="32"),(J1880/'FD Date'!$B$4*'FD Date'!$B$6+K1880),(J1880/Date!$B$4*Date!$B$6+K1880))</f>
        <v>0</v>
      </c>
      <c r="O1880" s="24">
        <f t="shared" si="175"/>
        <v>0</v>
      </c>
      <c r="P1880" s="24">
        <f>K1880/Date!$B$2*Date!$B$3+K1880</f>
        <v>0</v>
      </c>
      <c r="Q1880" s="24">
        <f>J1880*Date!$B$3+K1880</f>
        <v>0</v>
      </c>
      <c r="R1880" s="24">
        <f t="shared" si="176"/>
        <v>0</v>
      </c>
      <c r="S1880" s="24">
        <f>J1880/2*Date!$B$7+K1880</f>
        <v>0</v>
      </c>
      <c r="T1880" s="24">
        <f t="shared" si="177"/>
        <v>0</v>
      </c>
      <c r="U1880" s="24">
        <f t="shared" si="178"/>
        <v>0</v>
      </c>
      <c r="V1880" s="4">
        <v>0</v>
      </c>
      <c r="W1880" s="4"/>
      <c r="X1880" s="28" t="str">
        <f t="shared" si="179"/>
        <v>CHOOSE FORMULA</v>
      </c>
      <c r="Y1880" s="4"/>
      <c r="Z1880" s="4">
        <v>0</v>
      </c>
    </row>
    <row r="1881" spans="1:26">
      <c r="A1881" s="1" t="s">
        <v>50</v>
      </c>
      <c r="B1881" s="1" t="s">
        <v>566</v>
      </c>
      <c r="C1881" s="1" t="s">
        <v>653</v>
      </c>
      <c r="D1881" s="1" t="s">
        <v>677</v>
      </c>
      <c r="E1881" s="1" t="s">
        <v>8</v>
      </c>
      <c r="F1881" s="1" t="s">
        <v>678</v>
      </c>
      <c r="G1881" s="4">
        <v>0</v>
      </c>
      <c r="H1881" s="4">
        <v>0</v>
      </c>
      <c r="I1881" s="4">
        <v>0</v>
      </c>
      <c r="J1881" s="4">
        <v>0</v>
      </c>
      <c r="K1881" s="4">
        <v>0</v>
      </c>
      <c r="L1881" s="4">
        <v>0</v>
      </c>
      <c r="M1881" s="4">
        <v>0</v>
      </c>
      <c r="N1881" s="24">
        <f>IF(AND(B1881="60",C1881="32"),(J1881/'FD Date'!$B$4*'FD Date'!$B$6+K1881),(J1881/Date!$B$4*Date!$B$6+K1881))</f>
        <v>0</v>
      </c>
      <c r="O1881" s="24">
        <f t="shared" si="175"/>
        <v>0</v>
      </c>
      <c r="P1881" s="24">
        <f>K1881/Date!$B$2*Date!$B$3+K1881</f>
        <v>0</v>
      </c>
      <c r="Q1881" s="24">
        <f>J1881*Date!$B$3+K1881</f>
        <v>0</v>
      </c>
      <c r="R1881" s="24">
        <f t="shared" si="176"/>
        <v>0</v>
      </c>
      <c r="S1881" s="24">
        <f>J1881/2*Date!$B$7+K1881</f>
        <v>0</v>
      </c>
      <c r="T1881" s="24">
        <f t="shared" si="177"/>
        <v>0</v>
      </c>
      <c r="U1881" s="24">
        <f t="shared" si="178"/>
        <v>0</v>
      </c>
      <c r="V1881" s="4">
        <v>0</v>
      </c>
      <c r="W1881" s="4"/>
      <c r="X1881" s="28" t="str">
        <f t="shared" si="179"/>
        <v>CHOOSE FORMULA</v>
      </c>
      <c r="Y1881" s="4"/>
      <c r="Z1881" s="4">
        <v>0</v>
      </c>
    </row>
    <row r="1882" spans="1:26">
      <c r="A1882" s="1" t="s">
        <v>50</v>
      </c>
      <c r="B1882" s="1" t="s">
        <v>566</v>
      </c>
      <c r="C1882" s="1" t="s">
        <v>653</v>
      </c>
      <c r="D1882" s="1" t="s">
        <v>379</v>
      </c>
      <c r="E1882" s="1" t="s">
        <v>8</v>
      </c>
      <c r="F1882" s="1" t="s">
        <v>380</v>
      </c>
      <c r="G1882" s="4">
        <v>0</v>
      </c>
      <c r="H1882" s="4">
        <v>0</v>
      </c>
      <c r="I1882" s="4">
        <v>0</v>
      </c>
      <c r="J1882" s="4">
        <v>0</v>
      </c>
      <c r="K1882" s="4">
        <v>0</v>
      </c>
      <c r="L1882" s="4">
        <v>2958.02</v>
      </c>
      <c r="M1882" s="4">
        <v>6675.41</v>
      </c>
      <c r="N1882" s="24">
        <f>IF(AND(B1882="60",C1882="32"),(J1882/'FD Date'!$B$4*'FD Date'!$B$6+K1882),(J1882/Date!$B$4*Date!$B$6+K1882))</f>
        <v>0</v>
      </c>
      <c r="O1882" s="24">
        <f t="shared" si="175"/>
        <v>0</v>
      </c>
      <c r="P1882" s="24">
        <f>K1882/Date!$B$2*Date!$B$3+K1882</f>
        <v>0</v>
      </c>
      <c r="Q1882" s="24">
        <f>J1882*Date!$B$3+K1882</f>
        <v>0</v>
      </c>
      <c r="R1882" s="24">
        <f t="shared" si="176"/>
        <v>0</v>
      </c>
      <c r="S1882" s="24">
        <f>J1882/2*Date!$B$7+K1882</f>
        <v>0</v>
      </c>
      <c r="T1882" s="24">
        <f t="shared" si="177"/>
        <v>0</v>
      </c>
      <c r="U1882" s="24">
        <f t="shared" si="178"/>
        <v>0</v>
      </c>
      <c r="V1882" s="4">
        <v>0</v>
      </c>
      <c r="W1882" s="4"/>
      <c r="X1882" s="28" t="str">
        <f t="shared" si="179"/>
        <v>CHOOSE FORMULA</v>
      </c>
      <c r="Y1882" s="4"/>
      <c r="Z1882" s="4">
        <v>0</v>
      </c>
    </row>
    <row r="1883" spans="1:26">
      <c r="A1883" s="1" t="s">
        <v>50</v>
      </c>
      <c r="B1883" s="1" t="s">
        <v>566</v>
      </c>
      <c r="C1883" s="1" t="s">
        <v>653</v>
      </c>
      <c r="D1883" s="1" t="s">
        <v>381</v>
      </c>
      <c r="E1883" s="1" t="s">
        <v>8</v>
      </c>
      <c r="F1883" s="1" t="s">
        <v>382</v>
      </c>
      <c r="G1883" s="4">
        <v>0</v>
      </c>
      <c r="H1883" s="4">
        <v>0</v>
      </c>
      <c r="I1883" s="4">
        <v>0</v>
      </c>
      <c r="J1883" s="4">
        <v>1136.6600000000001</v>
      </c>
      <c r="K1883" s="4">
        <v>6620.83</v>
      </c>
      <c r="L1883" s="4">
        <v>7203.16</v>
      </c>
      <c r="M1883" s="4">
        <v>15844.05</v>
      </c>
      <c r="N1883" s="24">
        <f>IF(AND(B1883="60",C1883="32"),(J1883/'FD Date'!$B$4*'FD Date'!$B$6+K1883),(J1883/Date!$B$4*Date!$B$6+K1883))</f>
        <v>12304.130000000001</v>
      </c>
      <c r="O1883" s="24">
        <f t="shared" si="175"/>
        <v>2273.3200000000002</v>
      </c>
      <c r="P1883" s="24">
        <f>K1883/Date!$B$2*Date!$B$3+K1883</f>
        <v>9931.244999999999</v>
      </c>
      <c r="Q1883" s="24">
        <f>J1883*Date!$B$3+K1883</f>
        <v>11167.470000000001</v>
      </c>
      <c r="R1883" s="24">
        <f t="shared" si="176"/>
        <v>14563.158608374657</v>
      </c>
      <c r="S1883" s="24">
        <f>J1883/2*Date!$B$7+K1883</f>
        <v>11167.470000000001</v>
      </c>
      <c r="T1883" s="24">
        <f t="shared" si="177"/>
        <v>0</v>
      </c>
      <c r="U1883" s="24">
        <f t="shared" si="178"/>
        <v>6620.83</v>
      </c>
      <c r="V1883" s="4">
        <v>0</v>
      </c>
      <c r="W1883" s="4"/>
      <c r="X1883" s="28" t="str">
        <f t="shared" si="179"/>
        <v>CHOOSE FORMULA</v>
      </c>
      <c r="Y1883" s="4"/>
      <c r="Z1883" s="4">
        <v>15000</v>
      </c>
    </row>
    <row r="1884" spans="1:26">
      <c r="A1884" s="1" t="s">
        <v>50</v>
      </c>
      <c r="B1884" s="1" t="s">
        <v>566</v>
      </c>
      <c r="C1884" s="1" t="s">
        <v>653</v>
      </c>
      <c r="D1884" s="1" t="s">
        <v>383</v>
      </c>
      <c r="E1884" s="1" t="s">
        <v>8</v>
      </c>
      <c r="F1884" s="1" t="s">
        <v>384</v>
      </c>
      <c r="G1884" s="4">
        <v>0</v>
      </c>
      <c r="H1884" s="4">
        <v>0</v>
      </c>
      <c r="I1884" s="4">
        <v>0</v>
      </c>
      <c r="J1884" s="4">
        <v>124.54</v>
      </c>
      <c r="K1884" s="4">
        <v>1371.49</v>
      </c>
      <c r="L1884" s="4">
        <v>3102.25</v>
      </c>
      <c r="M1884" s="4">
        <v>3286.51</v>
      </c>
      <c r="N1884" s="24">
        <f>IF(AND(B1884="60",C1884="32"),(J1884/'FD Date'!$B$4*'FD Date'!$B$6+K1884),(J1884/Date!$B$4*Date!$B$6+K1884))</f>
        <v>1994.19</v>
      </c>
      <c r="O1884" s="24">
        <f t="shared" si="175"/>
        <v>249.08</v>
      </c>
      <c r="P1884" s="24">
        <f>K1884/Date!$B$2*Date!$B$3+K1884</f>
        <v>2057.2350000000001</v>
      </c>
      <c r="Q1884" s="24">
        <f>J1884*Date!$B$3+K1884</f>
        <v>1869.65</v>
      </c>
      <c r="R1884" s="24">
        <f t="shared" si="176"/>
        <v>1452.9504713997906</v>
      </c>
      <c r="S1884" s="24">
        <f>J1884/2*Date!$B$7+K1884</f>
        <v>1869.65</v>
      </c>
      <c r="T1884" s="24">
        <f t="shared" si="177"/>
        <v>0</v>
      </c>
      <c r="U1884" s="24">
        <f t="shared" si="178"/>
        <v>1371.49</v>
      </c>
      <c r="V1884" s="4">
        <v>0</v>
      </c>
      <c r="W1884" s="4"/>
      <c r="X1884" s="28" t="str">
        <f t="shared" si="179"/>
        <v>CHOOSE FORMULA</v>
      </c>
      <c r="Y1884" s="4"/>
      <c r="Z1884" s="4">
        <v>2500</v>
      </c>
    </row>
    <row r="1885" spans="1:26">
      <c r="A1885" s="1" t="s">
        <v>50</v>
      </c>
      <c r="B1885" s="1" t="s">
        <v>566</v>
      </c>
      <c r="C1885" s="1" t="s">
        <v>653</v>
      </c>
      <c r="D1885" s="1" t="s">
        <v>581</v>
      </c>
      <c r="E1885" s="1" t="s">
        <v>8</v>
      </c>
      <c r="F1885" s="1" t="s">
        <v>582</v>
      </c>
      <c r="G1885" s="4">
        <v>0</v>
      </c>
      <c r="H1885" s="4">
        <v>0</v>
      </c>
      <c r="I1885" s="4">
        <v>0</v>
      </c>
      <c r="J1885" s="4">
        <v>0</v>
      </c>
      <c r="K1885" s="4">
        <v>0</v>
      </c>
      <c r="L1885" s="4">
        <v>0</v>
      </c>
      <c r="M1885" s="4">
        <v>0</v>
      </c>
      <c r="N1885" s="24">
        <f>IF(AND(B1885="60",C1885="32"),(J1885/'FD Date'!$B$4*'FD Date'!$B$6+K1885),(J1885/Date!$B$4*Date!$B$6+K1885))</f>
        <v>0</v>
      </c>
      <c r="O1885" s="24">
        <f t="shared" si="175"/>
        <v>0</v>
      </c>
      <c r="P1885" s="24">
        <f>K1885/Date!$B$2*Date!$B$3+K1885</f>
        <v>0</v>
      </c>
      <c r="Q1885" s="24">
        <f>J1885*Date!$B$3+K1885</f>
        <v>0</v>
      </c>
      <c r="R1885" s="24">
        <f t="shared" si="176"/>
        <v>0</v>
      </c>
      <c r="S1885" s="24">
        <f>J1885/2*Date!$B$7+K1885</f>
        <v>0</v>
      </c>
      <c r="T1885" s="24">
        <f t="shared" si="177"/>
        <v>0</v>
      </c>
      <c r="U1885" s="24">
        <f t="shared" si="178"/>
        <v>0</v>
      </c>
      <c r="V1885" s="4">
        <v>0</v>
      </c>
      <c r="W1885" s="4"/>
      <c r="X1885" s="28" t="str">
        <f t="shared" si="179"/>
        <v>CHOOSE FORMULA</v>
      </c>
      <c r="Y1885" s="4"/>
      <c r="Z1885" s="4">
        <v>0</v>
      </c>
    </row>
    <row r="1886" spans="1:26">
      <c r="A1886" s="1" t="s">
        <v>50</v>
      </c>
      <c r="B1886" s="1" t="s">
        <v>566</v>
      </c>
      <c r="C1886" s="1" t="s">
        <v>653</v>
      </c>
      <c r="D1886" s="1" t="s">
        <v>313</v>
      </c>
      <c r="E1886" s="1" t="s">
        <v>8</v>
      </c>
      <c r="F1886" s="1" t="s">
        <v>314</v>
      </c>
      <c r="G1886" s="4">
        <v>0</v>
      </c>
      <c r="H1886" s="4">
        <v>0</v>
      </c>
      <c r="I1886" s="4">
        <v>0</v>
      </c>
      <c r="J1886" s="4">
        <v>0</v>
      </c>
      <c r="K1886" s="4">
        <v>0</v>
      </c>
      <c r="L1886" s="4">
        <v>0</v>
      </c>
      <c r="M1886" s="4">
        <v>0</v>
      </c>
      <c r="N1886" s="24">
        <f>IF(AND(B1886="60",C1886="32"),(J1886/'FD Date'!$B$4*'FD Date'!$B$6+K1886),(J1886/Date!$B$4*Date!$B$6+K1886))</f>
        <v>0</v>
      </c>
      <c r="O1886" s="24">
        <f t="shared" si="175"/>
        <v>0</v>
      </c>
      <c r="P1886" s="24">
        <f>K1886/Date!$B$2*Date!$B$3+K1886</f>
        <v>0</v>
      </c>
      <c r="Q1886" s="24">
        <f>J1886*Date!$B$3+K1886</f>
        <v>0</v>
      </c>
      <c r="R1886" s="24">
        <f t="shared" si="176"/>
        <v>0</v>
      </c>
      <c r="S1886" s="24">
        <f>J1886/2*Date!$B$7+K1886</f>
        <v>0</v>
      </c>
      <c r="T1886" s="24">
        <f t="shared" si="177"/>
        <v>0</v>
      </c>
      <c r="U1886" s="24">
        <f t="shared" si="178"/>
        <v>0</v>
      </c>
      <c r="V1886" s="4">
        <v>0</v>
      </c>
      <c r="W1886" s="4"/>
      <c r="X1886" s="28" t="str">
        <f t="shared" si="179"/>
        <v>CHOOSE FORMULA</v>
      </c>
      <c r="Y1886" s="4"/>
      <c r="Z1886" s="4">
        <v>0</v>
      </c>
    </row>
    <row r="1887" spans="1:26">
      <c r="A1887" s="1" t="s">
        <v>50</v>
      </c>
      <c r="B1887" s="1" t="s">
        <v>566</v>
      </c>
      <c r="C1887" s="1" t="s">
        <v>653</v>
      </c>
      <c r="D1887" s="1" t="s">
        <v>506</v>
      </c>
      <c r="E1887" s="1" t="s">
        <v>8</v>
      </c>
      <c r="F1887" s="1" t="s">
        <v>507</v>
      </c>
      <c r="G1887" s="4">
        <v>0</v>
      </c>
      <c r="H1887" s="4">
        <v>0</v>
      </c>
      <c r="I1887" s="4">
        <v>0</v>
      </c>
      <c r="J1887" s="4">
        <v>0</v>
      </c>
      <c r="K1887" s="4">
        <v>0</v>
      </c>
      <c r="L1887" s="4">
        <v>0</v>
      </c>
      <c r="M1887" s="4">
        <v>0</v>
      </c>
      <c r="N1887" s="24">
        <f>IF(AND(B1887="60",C1887="32"),(J1887/'FD Date'!$B$4*'FD Date'!$B$6+K1887),(J1887/Date!$B$4*Date!$B$6+K1887))</f>
        <v>0</v>
      </c>
      <c r="O1887" s="24">
        <f t="shared" si="175"/>
        <v>0</v>
      </c>
      <c r="P1887" s="24">
        <f>K1887/Date!$B$2*Date!$B$3+K1887</f>
        <v>0</v>
      </c>
      <c r="Q1887" s="24">
        <f>J1887*Date!$B$3+K1887</f>
        <v>0</v>
      </c>
      <c r="R1887" s="24">
        <f t="shared" si="176"/>
        <v>0</v>
      </c>
      <c r="S1887" s="24">
        <f>J1887/2*Date!$B$7+K1887</f>
        <v>0</v>
      </c>
      <c r="T1887" s="24">
        <f t="shared" si="177"/>
        <v>0</v>
      </c>
      <c r="U1887" s="24">
        <f t="shared" si="178"/>
        <v>0</v>
      </c>
      <c r="V1887" s="4">
        <v>0</v>
      </c>
      <c r="W1887" s="4"/>
      <c r="X1887" s="28" t="str">
        <f t="shared" si="179"/>
        <v>CHOOSE FORMULA</v>
      </c>
      <c r="Y1887" s="4"/>
      <c r="Z1887" s="4">
        <v>0</v>
      </c>
    </row>
    <row r="1888" spans="1:26">
      <c r="A1888" s="1" t="s">
        <v>50</v>
      </c>
      <c r="B1888" s="1" t="s">
        <v>566</v>
      </c>
      <c r="C1888" s="1" t="s">
        <v>653</v>
      </c>
      <c r="D1888" s="1" t="s">
        <v>410</v>
      </c>
      <c r="E1888" s="1" t="s">
        <v>8</v>
      </c>
      <c r="F1888" s="1" t="s">
        <v>411</v>
      </c>
      <c r="G1888" s="4">
        <v>0</v>
      </c>
      <c r="H1888" s="4">
        <v>0</v>
      </c>
      <c r="I1888" s="4">
        <v>0</v>
      </c>
      <c r="J1888" s="4">
        <v>0</v>
      </c>
      <c r="K1888" s="4">
        <v>0</v>
      </c>
      <c r="L1888" s="4">
        <v>0</v>
      </c>
      <c r="M1888" s="4">
        <v>0</v>
      </c>
      <c r="N1888" s="24">
        <f>IF(AND(B1888="60",C1888="32"),(J1888/'FD Date'!$B$4*'FD Date'!$B$6+K1888),(J1888/Date!$B$4*Date!$B$6+K1888))</f>
        <v>0</v>
      </c>
      <c r="O1888" s="24">
        <f t="shared" si="175"/>
        <v>0</v>
      </c>
      <c r="P1888" s="24">
        <f>K1888/Date!$B$2*Date!$B$3+K1888</f>
        <v>0</v>
      </c>
      <c r="Q1888" s="24">
        <f>J1888*Date!$B$3+K1888</f>
        <v>0</v>
      </c>
      <c r="R1888" s="24">
        <f t="shared" si="176"/>
        <v>0</v>
      </c>
      <c r="S1888" s="24">
        <f>J1888/2*Date!$B$7+K1888</f>
        <v>0</v>
      </c>
      <c r="T1888" s="24">
        <f t="shared" si="177"/>
        <v>0</v>
      </c>
      <c r="U1888" s="24">
        <f t="shared" si="178"/>
        <v>0</v>
      </c>
      <c r="V1888" s="4">
        <v>0</v>
      </c>
      <c r="W1888" s="4"/>
      <c r="X1888" s="28" t="str">
        <f t="shared" si="179"/>
        <v>CHOOSE FORMULA</v>
      </c>
      <c r="Y1888" s="4"/>
      <c r="Z1888" s="4">
        <v>0</v>
      </c>
    </row>
    <row r="1889" spans="1:26">
      <c r="A1889" s="1" t="s">
        <v>50</v>
      </c>
      <c r="B1889" s="1" t="s">
        <v>566</v>
      </c>
      <c r="C1889" s="1" t="s">
        <v>653</v>
      </c>
      <c r="D1889" s="1" t="s">
        <v>673</v>
      </c>
      <c r="E1889" s="1" t="s">
        <v>8</v>
      </c>
      <c r="F1889" s="1" t="s">
        <v>674</v>
      </c>
      <c r="G1889" s="4">
        <v>0</v>
      </c>
      <c r="H1889" s="4">
        <v>0</v>
      </c>
      <c r="I1889" s="4">
        <v>0</v>
      </c>
      <c r="J1889" s="4">
        <v>0</v>
      </c>
      <c r="K1889" s="4">
        <v>0</v>
      </c>
      <c r="L1889" s="4">
        <v>0</v>
      </c>
      <c r="M1889" s="4">
        <v>0</v>
      </c>
      <c r="N1889" s="24">
        <f>IF(AND(B1889="60",C1889="32"),(J1889/'FD Date'!$B$4*'FD Date'!$B$6+K1889),(J1889/Date!$B$4*Date!$B$6+K1889))</f>
        <v>0</v>
      </c>
      <c r="O1889" s="24">
        <f t="shared" si="175"/>
        <v>0</v>
      </c>
      <c r="P1889" s="24">
        <f>K1889/Date!$B$2*Date!$B$3+K1889</f>
        <v>0</v>
      </c>
      <c r="Q1889" s="24">
        <f>J1889*Date!$B$3+K1889</f>
        <v>0</v>
      </c>
      <c r="R1889" s="24">
        <f t="shared" si="176"/>
        <v>0</v>
      </c>
      <c r="S1889" s="24">
        <f>J1889/2*Date!$B$7+K1889</f>
        <v>0</v>
      </c>
      <c r="T1889" s="24">
        <f t="shared" si="177"/>
        <v>0</v>
      </c>
      <c r="U1889" s="24">
        <f t="shared" si="178"/>
        <v>0</v>
      </c>
      <c r="V1889" s="4">
        <v>0</v>
      </c>
      <c r="W1889" s="4"/>
      <c r="X1889" s="28" t="str">
        <f t="shared" si="179"/>
        <v>CHOOSE FORMULA</v>
      </c>
      <c r="Y1889" s="4"/>
      <c r="Z1889" s="4">
        <v>0</v>
      </c>
    </row>
    <row r="1890" spans="1:26">
      <c r="A1890" s="1" t="s">
        <v>50</v>
      </c>
      <c r="B1890" s="1" t="s">
        <v>566</v>
      </c>
      <c r="C1890" s="1" t="s">
        <v>653</v>
      </c>
      <c r="D1890" s="1" t="s">
        <v>604</v>
      </c>
      <c r="E1890" s="1" t="s">
        <v>8</v>
      </c>
      <c r="F1890" s="1" t="s">
        <v>605</v>
      </c>
      <c r="G1890" s="4">
        <v>0</v>
      </c>
      <c r="H1890" s="4">
        <v>0</v>
      </c>
      <c r="I1890" s="4">
        <v>0</v>
      </c>
      <c r="J1890" s="4">
        <v>0</v>
      </c>
      <c r="K1890" s="4">
        <v>0</v>
      </c>
      <c r="L1890" s="4">
        <v>0</v>
      </c>
      <c r="M1890" s="4">
        <v>0</v>
      </c>
      <c r="N1890" s="24">
        <f>IF(AND(B1890="60",C1890="32"),(J1890/'FD Date'!$B$4*'FD Date'!$B$6+K1890),(J1890/Date!$B$4*Date!$B$6+K1890))</f>
        <v>0</v>
      </c>
      <c r="O1890" s="24">
        <f t="shared" si="175"/>
        <v>0</v>
      </c>
      <c r="P1890" s="24">
        <f>K1890/Date!$B$2*Date!$B$3+K1890</f>
        <v>0</v>
      </c>
      <c r="Q1890" s="24">
        <f>J1890*Date!$B$3+K1890</f>
        <v>0</v>
      </c>
      <c r="R1890" s="24">
        <f t="shared" si="176"/>
        <v>0</v>
      </c>
      <c r="S1890" s="24">
        <f>J1890/2*Date!$B$7+K1890</f>
        <v>0</v>
      </c>
      <c r="T1890" s="24">
        <f t="shared" si="177"/>
        <v>0</v>
      </c>
      <c r="U1890" s="24">
        <f t="shared" si="178"/>
        <v>0</v>
      </c>
      <c r="V1890" s="4">
        <v>0</v>
      </c>
      <c r="W1890" s="4"/>
      <c r="X1890" s="28" t="str">
        <f t="shared" si="179"/>
        <v>CHOOSE FORMULA</v>
      </c>
      <c r="Y1890" s="4"/>
      <c r="Z1890" s="4">
        <v>0</v>
      </c>
    </row>
    <row r="1891" spans="1:26">
      <c r="A1891" s="1" t="s">
        <v>50</v>
      </c>
      <c r="B1891" s="1" t="s">
        <v>566</v>
      </c>
      <c r="C1891" s="1" t="s">
        <v>653</v>
      </c>
      <c r="D1891" s="1" t="s">
        <v>420</v>
      </c>
      <c r="E1891" s="1" t="s">
        <v>8</v>
      </c>
      <c r="F1891" s="1" t="s">
        <v>421</v>
      </c>
      <c r="G1891" s="4">
        <v>0</v>
      </c>
      <c r="H1891" s="4">
        <v>0</v>
      </c>
      <c r="I1891" s="4">
        <v>0</v>
      </c>
      <c r="J1891" s="4">
        <v>0</v>
      </c>
      <c r="K1891" s="4">
        <v>167223.35</v>
      </c>
      <c r="L1891" s="4">
        <v>35000</v>
      </c>
      <c r="M1891" s="4">
        <v>73941</v>
      </c>
      <c r="N1891" s="24">
        <f>IF(AND(B1891="60",C1891="32"),(J1891/'FD Date'!$B$4*'FD Date'!$B$6+K1891),(J1891/Date!$B$4*Date!$B$6+K1891))</f>
        <v>167223.35</v>
      </c>
      <c r="O1891" s="24">
        <f t="shared" si="175"/>
        <v>0</v>
      </c>
      <c r="P1891" s="24">
        <f>K1891/Date!$B$2*Date!$B$3+K1891</f>
        <v>250835.02500000002</v>
      </c>
      <c r="Q1891" s="24">
        <f>J1891*Date!$B$3+K1891</f>
        <v>167223.35</v>
      </c>
      <c r="R1891" s="24">
        <f t="shared" si="176"/>
        <v>353276.04921000003</v>
      </c>
      <c r="S1891" s="24">
        <f>J1891/2*Date!$B$7+K1891</f>
        <v>167223.35</v>
      </c>
      <c r="T1891" s="24">
        <f t="shared" si="177"/>
        <v>0</v>
      </c>
      <c r="U1891" s="24">
        <f t="shared" si="178"/>
        <v>167223.35</v>
      </c>
      <c r="V1891" s="4">
        <v>0</v>
      </c>
      <c r="W1891" s="4"/>
      <c r="X1891" s="28" t="str">
        <f t="shared" si="179"/>
        <v>CHOOSE FORMULA</v>
      </c>
      <c r="Y1891" s="4"/>
      <c r="Z1891" s="4">
        <v>170000</v>
      </c>
    </row>
    <row r="1892" spans="1:26">
      <c r="A1892" s="1" t="s">
        <v>50</v>
      </c>
      <c r="B1892" s="1" t="s">
        <v>566</v>
      </c>
      <c r="C1892" s="1" t="s">
        <v>653</v>
      </c>
      <c r="D1892" s="1" t="s">
        <v>422</v>
      </c>
      <c r="E1892" s="1" t="s">
        <v>8</v>
      </c>
      <c r="F1892" s="1" t="s">
        <v>423</v>
      </c>
      <c r="G1892" s="4">
        <v>0</v>
      </c>
      <c r="H1892" s="4">
        <v>0</v>
      </c>
      <c r="I1892" s="4">
        <v>0</v>
      </c>
      <c r="J1892" s="4">
        <v>0</v>
      </c>
      <c r="K1892" s="4">
        <v>0</v>
      </c>
      <c r="L1892" s="4">
        <v>0</v>
      </c>
      <c r="M1892" s="4">
        <v>0</v>
      </c>
      <c r="N1892" s="24">
        <f>IF(AND(B1892="60",C1892="32"),(J1892/'FD Date'!$B$4*'FD Date'!$B$6+K1892),(J1892/Date!$B$4*Date!$B$6+K1892))</f>
        <v>0</v>
      </c>
      <c r="O1892" s="24">
        <f t="shared" si="175"/>
        <v>0</v>
      </c>
      <c r="P1892" s="24">
        <f>K1892/Date!$B$2*Date!$B$3+K1892</f>
        <v>0</v>
      </c>
      <c r="Q1892" s="24">
        <f>J1892*Date!$B$3+K1892</f>
        <v>0</v>
      </c>
      <c r="R1892" s="24">
        <f t="shared" si="176"/>
        <v>0</v>
      </c>
      <c r="S1892" s="24">
        <f>J1892/2*Date!$B$7+K1892</f>
        <v>0</v>
      </c>
      <c r="T1892" s="24">
        <f t="shared" si="177"/>
        <v>0</v>
      </c>
      <c r="U1892" s="24">
        <f t="shared" si="178"/>
        <v>0</v>
      </c>
      <c r="V1892" s="4">
        <v>0</v>
      </c>
      <c r="W1892" s="4"/>
      <c r="X1892" s="28" t="str">
        <f t="shared" si="179"/>
        <v>CHOOSE FORMULA</v>
      </c>
      <c r="Y1892" s="4"/>
      <c r="Z1892" s="4">
        <v>0</v>
      </c>
    </row>
    <row r="1893" spans="1:26">
      <c r="A1893" s="1" t="s">
        <v>50</v>
      </c>
      <c r="B1893" s="1" t="s">
        <v>566</v>
      </c>
      <c r="C1893" s="1" t="s">
        <v>659</v>
      </c>
      <c r="D1893" s="1" t="s">
        <v>506</v>
      </c>
      <c r="E1893" s="1" t="s">
        <v>8</v>
      </c>
      <c r="F1893" s="1" t="s">
        <v>507</v>
      </c>
      <c r="G1893" s="4">
        <v>0</v>
      </c>
      <c r="H1893" s="4">
        <v>0</v>
      </c>
      <c r="I1893" s="4">
        <v>0</v>
      </c>
      <c r="J1893" s="4">
        <v>0</v>
      </c>
      <c r="K1893" s="4">
        <v>0</v>
      </c>
      <c r="L1893" s="4">
        <v>0</v>
      </c>
      <c r="M1893" s="4">
        <v>0</v>
      </c>
      <c r="N1893" s="24">
        <f>IF(AND(B1893="60",C1893="32"),(J1893/'FD Date'!$B$4*'FD Date'!$B$6+K1893),(J1893/Date!$B$4*Date!$B$6+K1893))</f>
        <v>0</v>
      </c>
      <c r="O1893" s="24">
        <f t="shared" ref="O1893:O1922" si="180">J1893*2</f>
        <v>0</v>
      </c>
      <c r="P1893" s="24">
        <f>K1893/Date!$B$2*Date!$B$3+K1893</f>
        <v>0</v>
      </c>
      <c r="Q1893" s="24">
        <f>J1893*Date!$B$3+K1893</f>
        <v>0</v>
      </c>
      <c r="R1893" s="24">
        <f t="shared" ref="R1893:R1922" si="181">IF(OR(L1893=0,M1893=0),0,K1893/(L1893/M1893))</f>
        <v>0</v>
      </c>
      <c r="S1893" s="24">
        <f>J1893/2*Date!$B$7+K1893</f>
        <v>0</v>
      </c>
      <c r="T1893" s="24">
        <f t="shared" ref="T1893:T1922" si="182">I1893</f>
        <v>0</v>
      </c>
      <c r="U1893" s="24">
        <f t="shared" ref="U1893:U1922" si="183">K1893</f>
        <v>0</v>
      </c>
      <c r="V1893" s="4">
        <v>0</v>
      </c>
      <c r="W1893" s="4"/>
      <c r="X1893" s="28" t="str">
        <f t="shared" ref="X1893:X1922" si="184">IF($W1893=1,($N1893+$V1893),IF($W1893=2,($O1893+$V1893), IF($W1893=3,($P1893+$V1893), IF($W1893=4,($Q1893+$V1893), IF($W1893=5,($R1893+$V1893), IF($W1893=6,($S1893+$V1893), IF($W1893=7,($T1893+$V1893), IF($W1893=8,($U1893+$V1893),"CHOOSE FORMULA"))))))))</f>
        <v>CHOOSE FORMULA</v>
      </c>
      <c r="Y1893" s="4"/>
      <c r="Z1893" s="4">
        <v>0</v>
      </c>
    </row>
    <row r="1894" spans="1:26">
      <c r="A1894" s="1" t="s">
        <v>50</v>
      </c>
      <c r="B1894" s="1" t="s">
        <v>566</v>
      </c>
      <c r="C1894" s="1" t="s">
        <v>659</v>
      </c>
      <c r="D1894" s="1" t="s">
        <v>410</v>
      </c>
      <c r="E1894" s="1" t="s">
        <v>8</v>
      </c>
      <c r="F1894" s="1" t="s">
        <v>411</v>
      </c>
      <c r="G1894" s="4">
        <v>0</v>
      </c>
      <c r="H1894" s="4">
        <v>0</v>
      </c>
      <c r="I1894" s="4">
        <v>0</v>
      </c>
      <c r="J1894" s="4">
        <v>0</v>
      </c>
      <c r="K1894" s="4">
        <v>0</v>
      </c>
      <c r="L1894" s="4">
        <v>0</v>
      </c>
      <c r="M1894" s="4">
        <v>0</v>
      </c>
      <c r="N1894" s="24">
        <f>IF(AND(B1894="60",C1894="32"),(J1894/'FD Date'!$B$4*'FD Date'!$B$6+K1894),(J1894/Date!$B$4*Date!$B$6+K1894))</f>
        <v>0</v>
      </c>
      <c r="O1894" s="24">
        <f t="shared" si="180"/>
        <v>0</v>
      </c>
      <c r="P1894" s="24">
        <f>K1894/Date!$B$2*Date!$B$3+K1894</f>
        <v>0</v>
      </c>
      <c r="Q1894" s="24">
        <f>J1894*Date!$B$3+K1894</f>
        <v>0</v>
      </c>
      <c r="R1894" s="24">
        <f t="shared" si="181"/>
        <v>0</v>
      </c>
      <c r="S1894" s="24">
        <f>J1894/2*Date!$B$7+K1894</f>
        <v>0</v>
      </c>
      <c r="T1894" s="24">
        <f t="shared" si="182"/>
        <v>0</v>
      </c>
      <c r="U1894" s="24">
        <f t="shared" si="183"/>
        <v>0</v>
      </c>
      <c r="V1894" s="4">
        <v>0</v>
      </c>
      <c r="W1894" s="4"/>
      <c r="X1894" s="28" t="str">
        <f t="shared" si="184"/>
        <v>CHOOSE FORMULA</v>
      </c>
      <c r="Y1894" s="4"/>
      <c r="Z1894" s="4">
        <v>0</v>
      </c>
    </row>
    <row r="1895" spans="1:26">
      <c r="A1895" s="1" t="s">
        <v>50</v>
      </c>
      <c r="B1895" s="1" t="s">
        <v>566</v>
      </c>
      <c r="C1895" s="1" t="s">
        <v>659</v>
      </c>
      <c r="D1895" s="1" t="s">
        <v>604</v>
      </c>
      <c r="E1895" s="1" t="s">
        <v>8</v>
      </c>
      <c r="F1895" s="1" t="s">
        <v>605</v>
      </c>
      <c r="G1895" s="4">
        <v>165000</v>
      </c>
      <c r="H1895" s="4">
        <v>0</v>
      </c>
      <c r="I1895" s="4">
        <v>165000</v>
      </c>
      <c r="J1895" s="4">
        <v>0</v>
      </c>
      <c r="K1895" s="4">
        <v>0</v>
      </c>
      <c r="L1895" s="4">
        <v>0</v>
      </c>
      <c r="M1895" s="4">
        <v>0</v>
      </c>
      <c r="N1895" s="24">
        <f>IF(AND(B1895="60",C1895="32"),(J1895/'FD Date'!$B$4*'FD Date'!$B$6+K1895),(J1895/Date!$B$4*Date!$B$6+K1895))</f>
        <v>0</v>
      </c>
      <c r="O1895" s="24">
        <f t="shared" si="180"/>
        <v>0</v>
      </c>
      <c r="P1895" s="24">
        <f>K1895/Date!$B$2*Date!$B$3+K1895</f>
        <v>0</v>
      </c>
      <c r="Q1895" s="24">
        <f>J1895*Date!$B$3+K1895</f>
        <v>0</v>
      </c>
      <c r="R1895" s="24">
        <f t="shared" si="181"/>
        <v>0</v>
      </c>
      <c r="S1895" s="24">
        <f>J1895/2*Date!$B$7+K1895</f>
        <v>0</v>
      </c>
      <c r="T1895" s="24">
        <f t="shared" si="182"/>
        <v>165000</v>
      </c>
      <c r="U1895" s="24">
        <f t="shared" si="183"/>
        <v>0</v>
      </c>
      <c r="V1895" s="4">
        <v>0</v>
      </c>
      <c r="W1895" s="4"/>
      <c r="X1895" s="28" t="str">
        <f t="shared" si="184"/>
        <v>CHOOSE FORMULA</v>
      </c>
      <c r="Y1895" s="4"/>
      <c r="Z1895" s="4">
        <v>0</v>
      </c>
    </row>
    <row r="1896" spans="1:26">
      <c r="A1896" s="1" t="s">
        <v>50</v>
      </c>
      <c r="B1896" s="1" t="s">
        <v>566</v>
      </c>
      <c r="C1896" s="1" t="s">
        <v>659</v>
      </c>
      <c r="D1896" s="1" t="s">
        <v>679</v>
      </c>
      <c r="E1896" s="1" t="s">
        <v>8</v>
      </c>
      <c r="F1896" s="1" t="s">
        <v>680</v>
      </c>
      <c r="G1896" s="4">
        <v>21400</v>
      </c>
      <c r="H1896" s="4">
        <v>0</v>
      </c>
      <c r="I1896" s="4">
        <v>21400</v>
      </c>
      <c r="J1896" s="4">
        <v>0</v>
      </c>
      <c r="K1896" s="4">
        <v>2200</v>
      </c>
      <c r="L1896" s="4">
        <v>5450</v>
      </c>
      <c r="M1896" s="4">
        <v>5480</v>
      </c>
      <c r="N1896" s="24">
        <f>IF(AND(B1896="60",C1896="32"),(J1896/'FD Date'!$B$4*'FD Date'!$B$6+K1896),(J1896/Date!$B$4*Date!$B$6+K1896))</f>
        <v>2200</v>
      </c>
      <c r="O1896" s="24">
        <f t="shared" si="180"/>
        <v>0</v>
      </c>
      <c r="P1896" s="24">
        <f>K1896/Date!$B$2*Date!$B$3+K1896</f>
        <v>3300</v>
      </c>
      <c r="Q1896" s="24">
        <f>J1896*Date!$B$3+K1896</f>
        <v>2200</v>
      </c>
      <c r="R1896" s="24">
        <f t="shared" si="181"/>
        <v>2212.1100917431195</v>
      </c>
      <c r="S1896" s="24">
        <f>J1896/2*Date!$B$7+K1896</f>
        <v>2200</v>
      </c>
      <c r="T1896" s="24">
        <f t="shared" si="182"/>
        <v>21400</v>
      </c>
      <c r="U1896" s="24">
        <f t="shared" si="183"/>
        <v>2200</v>
      </c>
      <c r="V1896" s="4">
        <v>0</v>
      </c>
      <c r="W1896" s="4"/>
      <c r="X1896" s="28" t="str">
        <f t="shared" si="184"/>
        <v>CHOOSE FORMULA</v>
      </c>
      <c r="Y1896" s="4"/>
      <c r="Z1896" s="4">
        <v>2500</v>
      </c>
    </row>
    <row r="1897" spans="1:26">
      <c r="A1897" s="1" t="s">
        <v>50</v>
      </c>
      <c r="B1897" s="1" t="s">
        <v>566</v>
      </c>
      <c r="C1897" s="1" t="s">
        <v>659</v>
      </c>
      <c r="D1897" s="1" t="s">
        <v>606</v>
      </c>
      <c r="E1897" s="1" t="s">
        <v>8</v>
      </c>
      <c r="F1897" s="1" t="s">
        <v>607</v>
      </c>
      <c r="G1897" s="4">
        <v>27500</v>
      </c>
      <c r="H1897" s="4">
        <v>0</v>
      </c>
      <c r="I1897" s="4">
        <v>27500</v>
      </c>
      <c r="J1897" s="4">
        <v>0</v>
      </c>
      <c r="K1897" s="4">
        <v>0</v>
      </c>
      <c r="L1897" s="4">
        <v>0</v>
      </c>
      <c r="M1897" s="4">
        <v>1800</v>
      </c>
      <c r="N1897" s="24">
        <f>IF(AND(B1897="60",C1897="32"),(J1897/'FD Date'!$B$4*'FD Date'!$B$6+K1897),(J1897/Date!$B$4*Date!$B$6+K1897))</f>
        <v>0</v>
      </c>
      <c r="O1897" s="24">
        <f t="shared" si="180"/>
        <v>0</v>
      </c>
      <c r="P1897" s="24">
        <f>K1897/Date!$B$2*Date!$B$3+K1897</f>
        <v>0</v>
      </c>
      <c r="Q1897" s="24">
        <f>J1897*Date!$B$3+K1897</f>
        <v>0</v>
      </c>
      <c r="R1897" s="24">
        <f t="shared" si="181"/>
        <v>0</v>
      </c>
      <c r="S1897" s="24">
        <f>J1897/2*Date!$B$7+K1897</f>
        <v>0</v>
      </c>
      <c r="T1897" s="24">
        <f t="shared" si="182"/>
        <v>27500</v>
      </c>
      <c r="U1897" s="24">
        <f t="shared" si="183"/>
        <v>0</v>
      </c>
      <c r="V1897" s="4">
        <v>0</v>
      </c>
      <c r="W1897" s="4"/>
      <c r="X1897" s="28" t="str">
        <f t="shared" si="184"/>
        <v>CHOOSE FORMULA</v>
      </c>
      <c r="Y1897" s="4"/>
      <c r="Z1897" s="4">
        <v>2000</v>
      </c>
    </row>
    <row r="1898" spans="1:26">
      <c r="A1898" s="1" t="s">
        <v>50</v>
      </c>
      <c r="B1898" s="1" t="s">
        <v>566</v>
      </c>
      <c r="C1898" s="1" t="s">
        <v>659</v>
      </c>
      <c r="D1898" s="1" t="s">
        <v>681</v>
      </c>
      <c r="E1898" s="1" t="s">
        <v>8</v>
      </c>
      <c r="F1898" s="1" t="s">
        <v>682</v>
      </c>
      <c r="G1898" s="4">
        <v>11700</v>
      </c>
      <c r="H1898" s="4">
        <v>0</v>
      </c>
      <c r="I1898" s="4">
        <v>11700</v>
      </c>
      <c r="J1898" s="4">
        <v>0</v>
      </c>
      <c r="K1898" s="4">
        <v>0</v>
      </c>
      <c r="L1898" s="4">
        <v>0</v>
      </c>
      <c r="M1898" s="4">
        <v>0</v>
      </c>
      <c r="N1898" s="24">
        <f>IF(AND(B1898="60",C1898="32"),(J1898/'FD Date'!$B$4*'FD Date'!$B$6+K1898),(J1898/Date!$B$4*Date!$B$6+K1898))</f>
        <v>0</v>
      </c>
      <c r="O1898" s="24">
        <f t="shared" si="180"/>
        <v>0</v>
      </c>
      <c r="P1898" s="24">
        <f>K1898/Date!$B$2*Date!$B$3+K1898</f>
        <v>0</v>
      </c>
      <c r="Q1898" s="24">
        <f>J1898*Date!$B$3+K1898</f>
        <v>0</v>
      </c>
      <c r="R1898" s="24">
        <f t="shared" si="181"/>
        <v>0</v>
      </c>
      <c r="S1898" s="24">
        <f>J1898/2*Date!$B$7+K1898</f>
        <v>0</v>
      </c>
      <c r="T1898" s="24">
        <f t="shared" si="182"/>
        <v>11700</v>
      </c>
      <c r="U1898" s="24">
        <f t="shared" si="183"/>
        <v>0</v>
      </c>
      <c r="V1898" s="4">
        <v>0</v>
      </c>
      <c r="W1898" s="4"/>
      <c r="X1898" s="28" t="str">
        <f t="shared" si="184"/>
        <v>CHOOSE FORMULA</v>
      </c>
      <c r="Y1898" s="4"/>
      <c r="Z1898" s="4">
        <v>0</v>
      </c>
    </row>
    <row r="1899" spans="1:26">
      <c r="A1899" s="1" t="s">
        <v>50</v>
      </c>
      <c r="B1899" s="1" t="s">
        <v>566</v>
      </c>
      <c r="C1899" s="1" t="s">
        <v>659</v>
      </c>
      <c r="D1899" s="1" t="s">
        <v>683</v>
      </c>
      <c r="E1899" s="1" t="s">
        <v>8</v>
      </c>
      <c r="F1899" s="1" t="s">
        <v>600</v>
      </c>
      <c r="G1899" s="4">
        <v>0</v>
      </c>
      <c r="H1899" s="4">
        <v>0</v>
      </c>
      <c r="I1899" s="4">
        <v>0</v>
      </c>
      <c r="J1899" s="4">
        <v>0</v>
      </c>
      <c r="K1899" s="4">
        <v>0</v>
      </c>
      <c r="L1899" s="4">
        <v>0</v>
      </c>
      <c r="M1899" s="4">
        <v>0</v>
      </c>
      <c r="N1899" s="24">
        <f>IF(AND(B1899="60",C1899="32"),(J1899/'FD Date'!$B$4*'FD Date'!$B$6+K1899),(J1899/Date!$B$4*Date!$B$6+K1899))</f>
        <v>0</v>
      </c>
      <c r="O1899" s="24">
        <f t="shared" si="180"/>
        <v>0</v>
      </c>
      <c r="P1899" s="24">
        <f>K1899/Date!$B$2*Date!$B$3+K1899</f>
        <v>0</v>
      </c>
      <c r="Q1899" s="24">
        <f>J1899*Date!$B$3+K1899</f>
        <v>0</v>
      </c>
      <c r="R1899" s="24">
        <f t="shared" si="181"/>
        <v>0</v>
      </c>
      <c r="S1899" s="24">
        <f>J1899/2*Date!$B$7+K1899</f>
        <v>0</v>
      </c>
      <c r="T1899" s="24">
        <f t="shared" si="182"/>
        <v>0</v>
      </c>
      <c r="U1899" s="24">
        <f t="shared" si="183"/>
        <v>0</v>
      </c>
      <c r="V1899" s="4">
        <v>0</v>
      </c>
      <c r="W1899" s="4"/>
      <c r="X1899" s="28" t="str">
        <f t="shared" si="184"/>
        <v>CHOOSE FORMULA</v>
      </c>
      <c r="Y1899" s="4"/>
      <c r="Z1899" s="4">
        <v>0</v>
      </c>
    </row>
    <row r="1900" spans="1:26">
      <c r="A1900" s="1" t="s">
        <v>50</v>
      </c>
      <c r="B1900" s="1" t="s">
        <v>566</v>
      </c>
      <c r="C1900" s="1" t="s">
        <v>659</v>
      </c>
      <c r="D1900" s="1" t="s">
        <v>608</v>
      </c>
      <c r="E1900" s="1" t="s">
        <v>8</v>
      </c>
      <c r="F1900" s="1" t="s">
        <v>609</v>
      </c>
      <c r="G1900" s="4">
        <v>11500</v>
      </c>
      <c r="H1900" s="4">
        <v>0</v>
      </c>
      <c r="I1900" s="4">
        <v>11500</v>
      </c>
      <c r="J1900" s="4">
        <v>0</v>
      </c>
      <c r="K1900" s="4">
        <v>0</v>
      </c>
      <c r="L1900" s="4">
        <v>0</v>
      </c>
      <c r="M1900" s="4">
        <v>0</v>
      </c>
      <c r="N1900" s="24">
        <f>IF(AND(B1900="60",C1900="32"),(J1900/'FD Date'!$B$4*'FD Date'!$B$6+K1900),(J1900/Date!$B$4*Date!$B$6+K1900))</f>
        <v>0</v>
      </c>
      <c r="O1900" s="24">
        <f t="shared" si="180"/>
        <v>0</v>
      </c>
      <c r="P1900" s="24">
        <f>K1900/Date!$B$2*Date!$B$3+K1900</f>
        <v>0</v>
      </c>
      <c r="Q1900" s="24">
        <f>J1900*Date!$B$3+K1900</f>
        <v>0</v>
      </c>
      <c r="R1900" s="24">
        <f t="shared" si="181"/>
        <v>0</v>
      </c>
      <c r="S1900" s="24">
        <f>J1900/2*Date!$B$7+K1900</f>
        <v>0</v>
      </c>
      <c r="T1900" s="24">
        <f t="shared" si="182"/>
        <v>11500</v>
      </c>
      <c r="U1900" s="24">
        <f t="shared" si="183"/>
        <v>0</v>
      </c>
      <c r="V1900" s="4">
        <v>0</v>
      </c>
      <c r="W1900" s="4"/>
      <c r="X1900" s="28" t="str">
        <f t="shared" si="184"/>
        <v>CHOOSE FORMULA</v>
      </c>
      <c r="Y1900" s="4"/>
      <c r="Z1900" s="4">
        <v>0</v>
      </c>
    </row>
    <row r="1901" spans="1:26">
      <c r="A1901" s="1" t="s">
        <v>50</v>
      </c>
      <c r="B1901" s="1" t="s">
        <v>566</v>
      </c>
      <c r="C1901" s="1" t="s">
        <v>659</v>
      </c>
      <c r="D1901" s="1" t="s">
        <v>610</v>
      </c>
      <c r="E1901" s="1" t="s">
        <v>8</v>
      </c>
      <c r="F1901" s="1" t="s">
        <v>611</v>
      </c>
      <c r="G1901" s="4">
        <v>90000</v>
      </c>
      <c r="H1901" s="4">
        <v>0</v>
      </c>
      <c r="I1901" s="4">
        <v>90000</v>
      </c>
      <c r="J1901" s="4">
        <v>0</v>
      </c>
      <c r="K1901" s="4">
        <v>0</v>
      </c>
      <c r="L1901" s="4">
        <v>0</v>
      </c>
      <c r="M1901" s="4">
        <v>0</v>
      </c>
      <c r="N1901" s="24">
        <f>IF(AND(B1901="60",C1901="32"),(J1901/'FD Date'!$B$4*'FD Date'!$B$6+K1901),(J1901/Date!$B$4*Date!$B$6+K1901))</f>
        <v>0</v>
      </c>
      <c r="O1901" s="24">
        <f t="shared" si="180"/>
        <v>0</v>
      </c>
      <c r="P1901" s="24">
        <f>K1901/Date!$B$2*Date!$B$3+K1901</f>
        <v>0</v>
      </c>
      <c r="Q1901" s="24">
        <f>J1901*Date!$B$3+K1901</f>
        <v>0</v>
      </c>
      <c r="R1901" s="24">
        <f t="shared" si="181"/>
        <v>0</v>
      </c>
      <c r="S1901" s="24">
        <f>J1901/2*Date!$B$7+K1901</f>
        <v>0</v>
      </c>
      <c r="T1901" s="24">
        <f t="shared" si="182"/>
        <v>90000</v>
      </c>
      <c r="U1901" s="24">
        <f t="shared" si="183"/>
        <v>0</v>
      </c>
      <c r="V1901" s="4">
        <v>0</v>
      </c>
      <c r="W1901" s="4"/>
      <c r="X1901" s="28" t="str">
        <f t="shared" si="184"/>
        <v>CHOOSE FORMULA</v>
      </c>
      <c r="Y1901" s="4"/>
      <c r="Z1901" s="4">
        <v>0</v>
      </c>
    </row>
    <row r="1902" spans="1:26">
      <c r="A1902" s="1" t="s">
        <v>50</v>
      </c>
      <c r="B1902" s="1" t="s">
        <v>566</v>
      </c>
      <c r="C1902" s="1" t="s">
        <v>659</v>
      </c>
      <c r="D1902" s="1" t="s">
        <v>684</v>
      </c>
      <c r="E1902" s="1" t="s">
        <v>8</v>
      </c>
      <c r="F1902" s="1" t="s">
        <v>300</v>
      </c>
      <c r="G1902" s="4">
        <v>0</v>
      </c>
      <c r="H1902" s="4">
        <v>0</v>
      </c>
      <c r="I1902" s="4">
        <v>0</v>
      </c>
      <c r="J1902" s="4">
        <v>0</v>
      </c>
      <c r="K1902" s="4">
        <v>0</v>
      </c>
      <c r="L1902" s="4">
        <v>0</v>
      </c>
      <c r="M1902" s="4">
        <v>0</v>
      </c>
      <c r="N1902" s="24">
        <f>IF(AND(B1902="60",C1902="32"),(J1902/'FD Date'!$B$4*'FD Date'!$B$6+K1902),(J1902/Date!$B$4*Date!$B$6+K1902))</f>
        <v>0</v>
      </c>
      <c r="O1902" s="24">
        <f t="shared" si="180"/>
        <v>0</v>
      </c>
      <c r="P1902" s="24">
        <f>K1902/Date!$B$2*Date!$B$3+K1902</f>
        <v>0</v>
      </c>
      <c r="Q1902" s="24">
        <f>J1902*Date!$B$3+K1902</f>
        <v>0</v>
      </c>
      <c r="R1902" s="24">
        <f t="shared" si="181"/>
        <v>0</v>
      </c>
      <c r="S1902" s="24">
        <f>J1902/2*Date!$B$7+K1902</f>
        <v>0</v>
      </c>
      <c r="T1902" s="24">
        <f t="shared" si="182"/>
        <v>0</v>
      </c>
      <c r="U1902" s="24">
        <f t="shared" si="183"/>
        <v>0</v>
      </c>
      <c r="V1902" s="4">
        <v>0</v>
      </c>
      <c r="W1902" s="4"/>
      <c r="X1902" s="28" t="str">
        <f t="shared" si="184"/>
        <v>CHOOSE FORMULA</v>
      </c>
      <c r="Y1902" s="4"/>
      <c r="Z1902" s="4">
        <v>0</v>
      </c>
    </row>
    <row r="1903" spans="1:26">
      <c r="A1903" s="1" t="s">
        <v>50</v>
      </c>
      <c r="B1903" s="1" t="s">
        <v>566</v>
      </c>
      <c r="C1903" s="1" t="s">
        <v>659</v>
      </c>
      <c r="D1903" s="1" t="s">
        <v>612</v>
      </c>
      <c r="E1903" s="1" t="s">
        <v>8</v>
      </c>
      <c r="F1903" s="1" t="s">
        <v>613</v>
      </c>
      <c r="G1903" s="4">
        <v>122900</v>
      </c>
      <c r="H1903" s="4">
        <v>0</v>
      </c>
      <c r="I1903" s="4">
        <v>122900</v>
      </c>
      <c r="J1903" s="4">
        <v>0</v>
      </c>
      <c r="K1903" s="4">
        <v>0</v>
      </c>
      <c r="L1903" s="4">
        <v>0</v>
      </c>
      <c r="M1903" s="4">
        <v>0</v>
      </c>
      <c r="N1903" s="24">
        <f>IF(AND(B1903="60",C1903="32"),(J1903/'FD Date'!$B$4*'FD Date'!$B$6+K1903),(J1903/Date!$B$4*Date!$B$6+K1903))</f>
        <v>0</v>
      </c>
      <c r="O1903" s="24">
        <f t="shared" si="180"/>
        <v>0</v>
      </c>
      <c r="P1903" s="24">
        <f>K1903/Date!$B$2*Date!$B$3+K1903</f>
        <v>0</v>
      </c>
      <c r="Q1903" s="24">
        <f>J1903*Date!$B$3+K1903</f>
        <v>0</v>
      </c>
      <c r="R1903" s="24">
        <f t="shared" si="181"/>
        <v>0</v>
      </c>
      <c r="S1903" s="24">
        <f>J1903/2*Date!$B$7+K1903</f>
        <v>0</v>
      </c>
      <c r="T1903" s="24">
        <f t="shared" si="182"/>
        <v>122900</v>
      </c>
      <c r="U1903" s="24">
        <f t="shared" si="183"/>
        <v>0</v>
      </c>
      <c r="V1903" s="4">
        <v>0</v>
      </c>
      <c r="W1903" s="4"/>
      <c r="X1903" s="28" t="str">
        <f t="shared" si="184"/>
        <v>CHOOSE FORMULA</v>
      </c>
      <c r="Y1903" s="4"/>
      <c r="Z1903" s="4">
        <v>0</v>
      </c>
    </row>
    <row r="1904" spans="1:26">
      <c r="A1904" s="1" t="s">
        <v>50</v>
      </c>
      <c r="B1904" s="1" t="s">
        <v>566</v>
      </c>
      <c r="C1904" s="1" t="s">
        <v>659</v>
      </c>
      <c r="D1904" s="1" t="s">
        <v>614</v>
      </c>
      <c r="E1904" s="1" t="s">
        <v>8</v>
      </c>
      <c r="F1904" s="1" t="s">
        <v>615</v>
      </c>
      <c r="G1904" s="4">
        <v>8000</v>
      </c>
      <c r="H1904" s="4">
        <v>0</v>
      </c>
      <c r="I1904" s="4">
        <v>8000</v>
      </c>
      <c r="J1904" s="4">
        <v>0</v>
      </c>
      <c r="K1904" s="4">
        <v>0</v>
      </c>
      <c r="L1904" s="4">
        <v>0</v>
      </c>
      <c r="M1904" s="4">
        <v>0</v>
      </c>
      <c r="N1904" s="24">
        <f>IF(AND(B1904="60",C1904="32"),(J1904/'FD Date'!$B$4*'FD Date'!$B$6+K1904),(J1904/Date!$B$4*Date!$B$6+K1904))</f>
        <v>0</v>
      </c>
      <c r="O1904" s="24">
        <f t="shared" si="180"/>
        <v>0</v>
      </c>
      <c r="P1904" s="24">
        <f>K1904/Date!$B$2*Date!$B$3+K1904</f>
        <v>0</v>
      </c>
      <c r="Q1904" s="24">
        <f>J1904*Date!$B$3+K1904</f>
        <v>0</v>
      </c>
      <c r="R1904" s="24">
        <f t="shared" si="181"/>
        <v>0</v>
      </c>
      <c r="S1904" s="24">
        <f>J1904/2*Date!$B$7+K1904</f>
        <v>0</v>
      </c>
      <c r="T1904" s="24">
        <f t="shared" si="182"/>
        <v>8000</v>
      </c>
      <c r="U1904" s="24">
        <f t="shared" si="183"/>
        <v>0</v>
      </c>
      <c r="V1904" s="4">
        <v>0</v>
      </c>
      <c r="W1904" s="4"/>
      <c r="X1904" s="28" t="str">
        <f t="shared" si="184"/>
        <v>CHOOSE FORMULA</v>
      </c>
      <c r="Y1904" s="4"/>
      <c r="Z1904" s="4">
        <v>0</v>
      </c>
    </row>
    <row r="1905" spans="1:26">
      <c r="A1905" s="1" t="s">
        <v>50</v>
      </c>
      <c r="B1905" s="1" t="s">
        <v>566</v>
      </c>
      <c r="C1905" s="1" t="s">
        <v>659</v>
      </c>
      <c r="D1905" s="1" t="s">
        <v>685</v>
      </c>
      <c r="E1905" s="1" t="s">
        <v>8</v>
      </c>
      <c r="F1905" s="1" t="s">
        <v>686</v>
      </c>
      <c r="G1905" s="4">
        <v>0</v>
      </c>
      <c r="H1905" s="4">
        <v>0</v>
      </c>
      <c r="I1905" s="4">
        <v>0</v>
      </c>
      <c r="J1905" s="4">
        <v>0</v>
      </c>
      <c r="K1905" s="4">
        <v>0</v>
      </c>
      <c r="L1905" s="4">
        <v>0</v>
      </c>
      <c r="M1905" s="4">
        <v>0</v>
      </c>
      <c r="N1905" s="24">
        <f>IF(AND(B1905="60",C1905="32"),(J1905/'FD Date'!$B$4*'FD Date'!$B$6+K1905),(J1905/Date!$B$4*Date!$B$6+K1905))</f>
        <v>0</v>
      </c>
      <c r="O1905" s="24">
        <f t="shared" si="180"/>
        <v>0</v>
      </c>
      <c r="P1905" s="24">
        <f>K1905/Date!$B$2*Date!$B$3+K1905</f>
        <v>0</v>
      </c>
      <c r="Q1905" s="24">
        <f>J1905*Date!$B$3+K1905</f>
        <v>0</v>
      </c>
      <c r="R1905" s="24">
        <f t="shared" si="181"/>
        <v>0</v>
      </c>
      <c r="S1905" s="24">
        <f>J1905/2*Date!$B$7+K1905</f>
        <v>0</v>
      </c>
      <c r="T1905" s="24">
        <f t="shared" si="182"/>
        <v>0</v>
      </c>
      <c r="U1905" s="24">
        <f t="shared" si="183"/>
        <v>0</v>
      </c>
      <c r="V1905" s="4">
        <v>0</v>
      </c>
      <c r="W1905" s="4"/>
      <c r="X1905" s="28" t="str">
        <f t="shared" si="184"/>
        <v>CHOOSE FORMULA</v>
      </c>
      <c r="Y1905" s="4"/>
      <c r="Z1905" s="4">
        <v>0</v>
      </c>
    </row>
    <row r="1906" spans="1:26">
      <c r="A1906" s="1" t="s">
        <v>50</v>
      </c>
      <c r="B1906" s="1" t="s">
        <v>566</v>
      </c>
      <c r="C1906" s="1" t="s">
        <v>659</v>
      </c>
      <c r="D1906" s="1" t="s">
        <v>687</v>
      </c>
      <c r="E1906" s="1" t="s">
        <v>8</v>
      </c>
      <c r="F1906" s="1" t="s">
        <v>688</v>
      </c>
      <c r="G1906" s="4">
        <v>17500</v>
      </c>
      <c r="H1906" s="4">
        <v>0</v>
      </c>
      <c r="I1906" s="4">
        <v>17500</v>
      </c>
      <c r="J1906" s="4">
        <v>0</v>
      </c>
      <c r="K1906" s="4">
        <v>0</v>
      </c>
      <c r="L1906" s="4">
        <v>0</v>
      </c>
      <c r="M1906" s="4">
        <v>0</v>
      </c>
      <c r="N1906" s="24">
        <f>IF(AND(B1906="60",C1906="32"),(J1906/'FD Date'!$B$4*'FD Date'!$B$6+K1906),(J1906/Date!$B$4*Date!$B$6+K1906))</f>
        <v>0</v>
      </c>
      <c r="O1906" s="24">
        <f t="shared" si="180"/>
        <v>0</v>
      </c>
      <c r="P1906" s="24">
        <f>K1906/Date!$B$2*Date!$B$3+K1906</f>
        <v>0</v>
      </c>
      <c r="Q1906" s="24">
        <f>J1906*Date!$B$3+K1906</f>
        <v>0</v>
      </c>
      <c r="R1906" s="24">
        <f t="shared" si="181"/>
        <v>0</v>
      </c>
      <c r="S1906" s="24">
        <f>J1906/2*Date!$B$7+K1906</f>
        <v>0</v>
      </c>
      <c r="T1906" s="24">
        <f t="shared" si="182"/>
        <v>17500</v>
      </c>
      <c r="U1906" s="24">
        <f t="shared" si="183"/>
        <v>0</v>
      </c>
      <c r="V1906" s="4">
        <v>0</v>
      </c>
      <c r="W1906" s="4"/>
      <c r="X1906" s="28" t="str">
        <f t="shared" si="184"/>
        <v>CHOOSE FORMULA</v>
      </c>
      <c r="Y1906" s="4"/>
      <c r="Z1906" s="4">
        <v>0</v>
      </c>
    </row>
    <row r="1907" spans="1:26">
      <c r="A1907" s="1" t="s">
        <v>50</v>
      </c>
      <c r="B1907" s="1" t="s">
        <v>566</v>
      </c>
      <c r="C1907" s="1" t="s">
        <v>268</v>
      </c>
      <c r="D1907" s="1" t="s">
        <v>506</v>
      </c>
      <c r="E1907" s="1" t="s">
        <v>8</v>
      </c>
      <c r="F1907" s="1" t="s">
        <v>507</v>
      </c>
      <c r="G1907" s="4">
        <v>0</v>
      </c>
      <c r="H1907" s="4">
        <v>0</v>
      </c>
      <c r="I1907" s="4">
        <v>0</v>
      </c>
      <c r="J1907" s="4">
        <v>0</v>
      </c>
      <c r="K1907" s="4">
        <v>0</v>
      </c>
      <c r="L1907" s="4">
        <v>0</v>
      </c>
      <c r="M1907" s="4">
        <v>0</v>
      </c>
      <c r="N1907" s="24">
        <f>IF(AND(B1907="60",C1907="32"),(J1907/'FD Date'!$B$4*'FD Date'!$B$6+K1907),(J1907/Date!$B$4*Date!$B$6+K1907))</f>
        <v>0</v>
      </c>
      <c r="O1907" s="24">
        <f t="shared" si="180"/>
        <v>0</v>
      </c>
      <c r="P1907" s="24">
        <f>K1907/Date!$B$2*Date!$B$3+K1907</f>
        <v>0</v>
      </c>
      <c r="Q1907" s="24">
        <f>J1907*Date!$B$3+K1907</f>
        <v>0</v>
      </c>
      <c r="R1907" s="24">
        <f t="shared" si="181"/>
        <v>0</v>
      </c>
      <c r="S1907" s="24">
        <f>J1907/2*Date!$B$7+K1907</f>
        <v>0</v>
      </c>
      <c r="T1907" s="24">
        <f t="shared" si="182"/>
        <v>0</v>
      </c>
      <c r="U1907" s="24">
        <f t="shared" si="183"/>
        <v>0</v>
      </c>
      <c r="V1907" s="4">
        <v>0</v>
      </c>
      <c r="W1907" s="4"/>
      <c r="X1907" s="28" t="str">
        <f t="shared" si="184"/>
        <v>CHOOSE FORMULA</v>
      </c>
      <c r="Y1907" s="4"/>
      <c r="Z1907" s="4">
        <v>0</v>
      </c>
    </row>
    <row r="1908" spans="1:26">
      <c r="A1908" s="1" t="s">
        <v>50</v>
      </c>
      <c r="B1908" s="1" t="s">
        <v>566</v>
      </c>
      <c r="C1908" s="1" t="s">
        <v>268</v>
      </c>
      <c r="D1908" s="1" t="s">
        <v>410</v>
      </c>
      <c r="E1908" s="1" t="s">
        <v>8</v>
      </c>
      <c r="F1908" s="1" t="s">
        <v>411</v>
      </c>
      <c r="G1908" s="4">
        <v>0</v>
      </c>
      <c r="H1908" s="4">
        <v>0</v>
      </c>
      <c r="I1908" s="4">
        <v>0</v>
      </c>
      <c r="J1908" s="4">
        <v>0</v>
      </c>
      <c r="K1908" s="4">
        <v>0</v>
      </c>
      <c r="L1908" s="4">
        <v>0</v>
      </c>
      <c r="M1908" s="4">
        <v>0</v>
      </c>
      <c r="N1908" s="24">
        <f>IF(AND(B1908="60",C1908="32"),(J1908/'FD Date'!$B$4*'FD Date'!$B$6+K1908),(J1908/Date!$B$4*Date!$B$6+K1908))</f>
        <v>0</v>
      </c>
      <c r="O1908" s="24">
        <f t="shared" si="180"/>
        <v>0</v>
      </c>
      <c r="P1908" s="24">
        <f>K1908/Date!$B$2*Date!$B$3+K1908</f>
        <v>0</v>
      </c>
      <c r="Q1908" s="24">
        <f>J1908*Date!$B$3+K1908</f>
        <v>0</v>
      </c>
      <c r="R1908" s="24">
        <f t="shared" si="181"/>
        <v>0</v>
      </c>
      <c r="S1908" s="24">
        <f>J1908/2*Date!$B$7+K1908</f>
        <v>0</v>
      </c>
      <c r="T1908" s="24">
        <f t="shared" si="182"/>
        <v>0</v>
      </c>
      <c r="U1908" s="24">
        <f t="shared" si="183"/>
        <v>0</v>
      </c>
      <c r="V1908" s="4">
        <v>0</v>
      </c>
      <c r="W1908" s="4"/>
      <c r="X1908" s="28" t="str">
        <f t="shared" si="184"/>
        <v>CHOOSE FORMULA</v>
      </c>
      <c r="Y1908" s="4"/>
      <c r="Z1908" s="4">
        <v>0</v>
      </c>
    </row>
    <row r="1909" spans="1:26">
      <c r="A1909" s="1" t="s">
        <v>50</v>
      </c>
      <c r="B1909" s="1" t="s">
        <v>566</v>
      </c>
      <c r="C1909" s="1" t="s">
        <v>268</v>
      </c>
      <c r="D1909" s="1" t="s">
        <v>604</v>
      </c>
      <c r="E1909" s="1" t="s">
        <v>8</v>
      </c>
      <c r="F1909" s="1" t="s">
        <v>605</v>
      </c>
      <c r="G1909" s="4">
        <v>0</v>
      </c>
      <c r="H1909" s="4">
        <v>0</v>
      </c>
      <c r="I1909" s="4">
        <v>0</v>
      </c>
      <c r="J1909" s="4">
        <v>0</v>
      </c>
      <c r="K1909" s="4">
        <v>0</v>
      </c>
      <c r="L1909" s="4">
        <v>0</v>
      </c>
      <c r="M1909" s="4">
        <v>0</v>
      </c>
      <c r="N1909" s="24">
        <f>IF(AND(B1909="60",C1909="32"),(J1909/'FD Date'!$B$4*'FD Date'!$B$6+K1909),(J1909/Date!$B$4*Date!$B$6+K1909))</f>
        <v>0</v>
      </c>
      <c r="O1909" s="24">
        <f t="shared" si="180"/>
        <v>0</v>
      </c>
      <c r="P1909" s="24">
        <f>K1909/Date!$B$2*Date!$B$3+K1909</f>
        <v>0</v>
      </c>
      <c r="Q1909" s="24">
        <f>J1909*Date!$B$3+K1909</f>
        <v>0</v>
      </c>
      <c r="R1909" s="24">
        <f t="shared" si="181"/>
        <v>0</v>
      </c>
      <c r="S1909" s="24">
        <f>J1909/2*Date!$B$7+K1909</f>
        <v>0</v>
      </c>
      <c r="T1909" s="24">
        <f t="shared" si="182"/>
        <v>0</v>
      </c>
      <c r="U1909" s="24">
        <f t="shared" si="183"/>
        <v>0</v>
      </c>
      <c r="V1909" s="4">
        <v>0</v>
      </c>
      <c r="W1909" s="4"/>
      <c r="X1909" s="28" t="str">
        <f t="shared" si="184"/>
        <v>CHOOSE FORMULA</v>
      </c>
      <c r="Y1909" s="4"/>
      <c r="Z1909" s="4">
        <v>0</v>
      </c>
    </row>
    <row r="1910" spans="1:26">
      <c r="A1910" s="1" t="s">
        <v>50</v>
      </c>
      <c r="B1910" s="1" t="s">
        <v>566</v>
      </c>
      <c r="C1910" s="1" t="s">
        <v>268</v>
      </c>
      <c r="D1910" s="1" t="s">
        <v>679</v>
      </c>
      <c r="E1910" s="1" t="s">
        <v>8</v>
      </c>
      <c r="F1910" s="1" t="s">
        <v>680</v>
      </c>
      <c r="G1910" s="4">
        <v>0</v>
      </c>
      <c r="H1910" s="4">
        <v>0</v>
      </c>
      <c r="I1910" s="4">
        <v>0</v>
      </c>
      <c r="J1910" s="4">
        <v>0</v>
      </c>
      <c r="K1910" s="4">
        <v>0</v>
      </c>
      <c r="L1910" s="4">
        <v>0</v>
      </c>
      <c r="M1910" s="4">
        <v>0</v>
      </c>
      <c r="N1910" s="24">
        <f>IF(AND(B1910="60",C1910="32"),(J1910/'FD Date'!$B$4*'FD Date'!$B$6+K1910),(J1910/Date!$B$4*Date!$B$6+K1910))</f>
        <v>0</v>
      </c>
      <c r="O1910" s="24">
        <f t="shared" si="180"/>
        <v>0</v>
      </c>
      <c r="P1910" s="24">
        <f>K1910/Date!$B$2*Date!$B$3+K1910</f>
        <v>0</v>
      </c>
      <c r="Q1910" s="24">
        <f>J1910*Date!$B$3+K1910</f>
        <v>0</v>
      </c>
      <c r="R1910" s="24">
        <f t="shared" si="181"/>
        <v>0</v>
      </c>
      <c r="S1910" s="24">
        <f>J1910/2*Date!$B$7+K1910</f>
        <v>0</v>
      </c>
      <c r="T1910" s="24">
        <f t="shared" si="182"/>
        <v>0</v>
      </c>
      <c r="U1910" s="24">
        <f t="shared" si="183"/>
        <v>0</v>
      </c>
      <c r="V1910" s="4">
        <v>0</v>
      </c>
      <c r="W1910" s="4"/>
      <c r="X1910" s="28" t="str">
        <f t="shared" si="184"/>
        <v>CHOOSE FORMULA</v>
      </c>
      <c r="Y1910" s="4"/>
      <c r="Z1910" s="4">
        <v>0</v>
      </c>
    </row>
    <row r="1911" spans="1:26">
      <c r="A1911" s="1" t="s">
        <v>50</v>
      </c>
      <c r="B1911" s="1" t="s">
        <v>566</v>
      </c>
      <c r="C1911" s="1" t="s">
        <v>268</v>
      </c>
      <c r="D1911" s="1" t="s">
        <v>606</v>
      </c>
      <c r="E1911" s="1" t="s">
        <v>8</v>
      </c>
      <c r="F1911" s="1" t="s">
        <v>607</v>
      </c>
      <c r="G1911" s="4">
        <v>0</v>
      </c>
      <c r="H1911" s="4">
        <v>0</v>
      </c>
      <c r="I1911" s="4">
        <v>0</v>
      </c>
      <c r="J1911" s="4">
        <v>0</v>
      </c>
      <c r="K1911" s="4">
        <v>0</v>
      </c>
      <c r="L1911" s="4">
        <v>0</v>
      </c>
      <c r="M1911" s="4">
        <v>0</v>
      </c>
      <c r="N1911" s="24">
        <f>IF(AND(B1911="60",C1911="32"),(J1911/'FD Date'!$B$4*'FD Date'!$B$6+K1911),(J1911/Date!$B$4*Date!$B$6+K1911))</f>
        <v>0</v>
      </c>
      <c r="O1911" s="24">
        <f t="shared" si="180"/>
        <v>0</v>
      </c>
      <c r="P1911" s="24">
        <f>K1911/Date!$B$2*Date!$B$3+K1911</f>
        <v>0</v>
      </c>
      <c r="Q1911" s="24">
        <f>J1911*Date!$B$3+K1911</f>
        <v>0</v>
      </c>
      <c r="R1911" s="24">
        <f t="shared" si="181"/>
        <v>0</v>
      </c>
      <c r="S1911" s="24">
        <f>J1911/2*Date!$B$7+K1911</f>
        <v>0</v>
      </c>
      <c r="T1911" s="24">
        <f t="shared" si="182"/>
        <v>0</v>
      </c>
      <c r="U1911" s="24">
        <f t="shared" si="183"/>
        <v>0</v>
      </c>
      <c r="V1911" s="4">
        <v>0</v>
      </c>
      <c r="W1911" s="4"/>
      <c r="X1911" s="28" t="str">
        <f t="shared" si="184"/>
        <v>CHOOSE FORMULA</v>
      </c>
      <c r="Y1911" s="4"/>
      <c r="Z1911" s="4">
        <v>0</v>
      </c>
    </row>
    <row r="1912" spans="1:26">
      <c r="A1912" s="1" t="s">
        <v>50</v>
      </c>
      <c r="B1912" s="1" t="s">
        <v>566</v>
      </c>
      <c r="C1912" s="1" t="s">
        <v>268</v>
      </c>
      <c r="D1912" s="1" t="s">
        <v>683</v>
      </c>
      <c r="E1912" s="1" t="s">
        <v>8</v>
      </c>
      <c r="F1912" s="1" t="s">
        <v>600</v>
      </c>
      <c r="G1912" s="4">
        <v>0</v>
      </c>
      <c r="H1912" s="4">
        <v>0</v>
      </c>
      <c r="I1912" s="4">
        <v>0</v>
      </c>
      <c r="J1912" s="4">
        <v>0</v>
      </c>
      <c r="K1912" s="4">
        <v>0</v>
      </c>
      <c r="L1912" s="4">
        <v>0</v>
      </c>
      <c r="M1912" s="4">
        <v>0</v>
      </c>
      <c r="N1912" s="24">
        <f>IF(AND(B1912="60",C1912="32"),(J1912/'FD Date'!$B$4*'FD Date'!$B$6+K1912),(J1912/Date!$B$4*Date!$B$6+K1912))</f>
        <v>0</v>
      </c>
      <c r="O1912" s="24">
        <f t="shared" si="180"/>
        <v>0</v>
      </c>
      <c r="P1912" s="24">
        <f>K1912/Date!$B$2*Date!$B$3+K1912</f>
        <v>0</v>
      </c>
      <c r="Q1912" s="24">
        <f>J1912*Date!$B$3+K1912</f>
        <v>0</v>
      </c>
      <c r="R1912" s="24">
        <f t="shared" si="181"/>
        <v>0</v>
      </c>
      <c r="S1912" s="24">
        <f>J1912/2*Date!$B$7+K1912</f>
        <v>0</v>
      </c>
      <c r="T1912" s="24">
        <f t="shared" si="182"/>
        <v>0</v>
      </c>
      <c r="U1912" s="24">
        <f t="shared" si="183"/>
        <v>0</v>
      </c>
      <c r="V1912" s="4">
        <v>0</v>
      </c>
      <c r="W1912" s="4"/>
      <c r="X1912" s="28" t="str">
        <f t="shared" si="184"/>
        <v>CHOOSE FORMULA</v>
      </c>
      <c r="Y1912" s="4"/>
      <c r="Z1912" s="4">
        <v>0</v>
      </c>
    </row>
    <row r="1913" spans="1:26">
      <c r="A1913" s="1" t="s">
        <v>50</v>
      </c>
      <c r="B1913" s="1" t="s">
        <v>566</v>
      </c>
      <c r="C1913" s="1" t="s">
        <v>268</v>
      </c>
      <c r="D1913" s="1" t="s">
        <v>608</v>
      </c>
      <c r="E1913" s="1" t="s">
        <v>8</v>
      </c>
      <c r="F1913" s="1" t="s">
        <v>609</v>
      </c>
      <c r="G1913" s="4">
        <v>0</v>
      </c>
      <c r="H1913" s="4">
        <v>0</v>
      </c>
      <c r="I1913" s="4">
        <v>0</v>
      </c>
      <c r="J1913" s="4">
        <v>0</v>
      </c>
      <c r="K1913" s="4">
        <v>0</v>
      </c>
      <c r="L1913" s="4">
        <v>0</v>
      </c>
      <c r="M1913" s="4">
        <v>0</v>
      </c>
      <c r="N1913" s="24">
        <f>IF(AND(B1913="60",C1913="32"),(J1913/'FD Date'!$B$4*'FD Date'!$B$6+K1913),(J1913/Date!$B$4*Date!$B$6+K1913))</f>
        <v>0</v>
      </c>
      <c r="O1913" s="24">
        <f t="shared" si="180"/>
        <v>0</v>
      </c>
      <c r="P1913" s="24">
        <f>K1913/Date!$B$2*Date!$B$3+K1913</f>
        <v>0</v>
      </c>
      <c r="Q1913" s="24">
        <f>J1913*Date!$B$3+K1913</f>
        <v>0</v>
      </c>
      <c r="R1913" s="24">
        <f t="shared" si="181"/>
        <v>0</v>
      </c>
      <c r="S1913" s="24">
        <f>J1913/2*Date!$B$7+K1913</f>
        <v>0</v>
      </c>
      <c r="T1913" s="24">
        <f t="shared" si="182"/>
        <v>0</v>
      </c>
      <c r="U1913" s="24">
        <f t="shared" si="183"/>
        <v>0</v>
      </c>
      <c r="V1913" s="4">
        <v>0</v>
      </c>
      <c r="W1913" s="4"/>
      <c r="X1913" s="28" t="str">
        <f t="shared" si="184"/>
        <v>CHOOSE FORMULA</v>
      </c>
      <c r="Y1913" s="4"/>
      <c r="Z1913" s="4">
        <v>0</v>
      </c>
    </row>
    <row r="1914" spans="1:26">
      <c r="A1914" s="1" t="s">
        <v>50</v>
      </c>
      <c r="B1914" s="1" t="s">
        <v>566</v>
      </c>
      <c r="C1914" s="1" t="s">
        <v>268</v>
      </c>
      <c r="D1914" s="1" t="s">
        <v>610</v>
      </c>
      <c r="E1914" s="1" t="s">
        <v>8</v>
      </c>
      <c r="F1914" s="1" t="s">
        <v>611</v>
      </c>
      <c r="G1914" s="4">
        <v>0</v>
      </c>
      <c r="H1914" s="4">
        <v>0</v>
      </c>
      <c r="I1914" s="4">
        <v>0</v>
      </c>
      <c r="J1914" s="4">
        <v>0</v>
      </c>
      <c r="K1914" s="4">
        <v>0</v>
      </c>
      <c r="L1914" s="4">
        <v>0</v>
      </c>
      <c r="M1914" s="4">
        <v>0</v>
      </c>
      <c r="N1914" s="24">
        <f>IF(AND(B1914="60",C1914="32"),(J1914/'FD Date'!$B$4*'FD Date'!$B$6+K1914),(J1914/Date!$B$4*Date!$B$6+K1914))</f>
        <v>0</v>
      </c>
      <c r="O1914" s="24">
        <f t="shared" si="180"/>
        <v>0</v>
      </c>
      <c r="P1914" s="24">
        <f>K1914/Date!$B$2*Date!$B$3+K1914</f>
        <v>0</v>
      </c>
      <c r="Q1914" s="24">
        <f>J1914*Date!$B$3+K1914</f>
        <v>0</v>
      </c>
      <c r="R1914" s="24">
        <f t="shared" si="181"/>
        <v>0</v>
      </c>
      <c r="S1914" s="24">
        <f>J1914/2*Date!$B$7+K1914</f>
        <v>0</v>
      </c>
      <c r="T1914" s="24">
        <f t="shared" si="182"/>
        <v>0</v>
      </c>
      <c r="U1914" s="24">
        <f t="shared" si="183"/>
        <v>0</v>
      </c>
      <c r="V1914" s="4">
        <v>0</v>
      </c>
      <c r="W1914" s="4"/>
      <c r="X1914" s="28" t="str">
        <f t="shared" si="184"/>
        <v>CHOOSE FORMULA</v>
      </c>
      <c r="Y1914" s="4"/>
      <c r="Z1914" s="4">
        <v>0</v>
      </c>
    </row>
    <row r="1915" spans="1:26">
      <c r="A1915" s="1" t="s">
        <v>50</v>
      </c>
      <c r="B1915" s="1" t="s">
        <v>566</v>
      </c>
      <c r="C1915" s="1" t="s">
        <v>268</v>
      </c>
      <c r="D1915" s="1" t="s">
        <v>684</v>
      </c>
      <c r="E1915" s="1" t="s">
        <v>8</v>
      </c>
      <c r="F1915" s="1" t="s">
        <v>300</v>
      </c>
      <c r="G1915" s="4">
        <v>0</v>
      </c>
      <c r="H1915" s="4">
        <v>0</v>
      </c>
      <c r="I1915" s="4">
        <v>0</v>
      </c>
      <c r="J1915" s="4">
        <v>0</v>
      </c>
      <c r="K1915" s="4">
        <v>0</v>
      </c>
      <c r="L1915" s="4">
        <v>0</v>
      </c>
      <c r="M1915" s="4">
        <v>0</v>
      </c>
      <c r="N1915" s="24">
        <f>IF(AND(B1915="60",C1915="32"),(J1915/'FD Date'!$B$4*'FD Date'!$B$6+K1915),(J1915/Date!$B$4*Date!$B$6+K1915))</f>
        <v>0</v>
      </c>
      <c r="O1915" s="24">
        <f t="shared" si="180"/>
        <v>0</v>
      </c>
      <c r="P1915" s="24">
        <f>K1915/Date!$B$2*Date!$B$3+K1915</f>
        <v>0</v>
      </c>
      <c r="Q1915" s="24">
        <f>J1915*Date!$B$3+K1915</f>
        <v>0</v>
      </c>
      <c r="R1915" s="24">
        <f t="shared" si="181"/>
        <v>0</v>
      </c>
      <c r="S1915" s="24">
        <f>J1915/2*Date!$B$7+K1915</f>
        <v>0</v>
      </c>
      <c r="T1915" s="24">
        <f t="shared" si="182"/>
        <v>0</v>
      </c>
      <c r="U1915" s="24">
        <f t="shared" si="183"/>
        <v>0</v>
      </c>
      <c r="V1915" s="4">
        <v>0</v>
      </c>
      <c r="W1915" s="4"/>
      <c r="X1915" s="28" t="str">
        <f t="shared" si="184"/>
        <v>CHOOSE FORMULA</v>
      </c>
      <c r="Y1915" s="4"/>
      <c r="Z1915" s="4">
        <v>0</v>
      </c>
    </row>
    <row r="1916" spans="1:26">
      <c r="A1916" s="1" t="s">
        <v>50</v>
      </c>
      <c r="B1916" s="1" t="s">
        <v>566</v>
      </c>
      <c r="C1916" s="1" t="s">
        <v>268</v>
      </c>
      <c r="D1916" s="1" t="s">
        <v>612</v>
      </c>
      <c r="E1916" s="1" t="s">
        <v>8</v>
      </c>
      <c r="F1916" s="1" t="s">
        <v>613</v>
      </c>
      <c r="G1916" s="4">
        <v>0</v>
      </c>
      <c r="H1916" s="4">
        <v>0</v>
      </c>
      <c r="I1916" s="4">
        <v>0</v>
      </c>
      <c r="J1916" s="4">
        <v>0</v>
      </c>
      <c r="K1916" s="4">
        <v>0</v>
      </c>
      <c r="L1916" s="4">
        <v>0</v>
      </c>
      <c r="M1916" s="4">
        <v>0</v>
      </c>
      <c r="N1916" s="24">
        <f>IF(AND(B1916="60",C1916="32"),(J1916/'FD Date'!$B$4*'FD Date'!$B$6+K1916),(J1916/Date!$B$4*Date!$B$6+K1916))</f>
        <v>0</v>
      </c>
      <c r="O1916" s="24">
        <f t="shared" si="180"/>
        <v>0</v>
      </c>
      <c r="P1916" s="24">
        <f>K1916/Date!$B$2*Date!$B$3+K1916</f>
        <v>0</v>
      </c>
      <c r="Q1916" s="24">
        <f>J1916*Date!$B$3+K1916</f>
        <v>0</v>
      </c>
      <c r="R1916" s="24">
        <f t="shared" si="181"/>
        <v>0</v>
      </c>
      <c r="S1916" s="24">
        <f>J1916/2*Date!$B$7+K1916</f>
        <v>0</v>
      </c>
      <c r="T1916" s="24">
        <f t="shared" si="182"/>
        <v>0</v>
      </c>
      <c r="U1916" s="24">
        <f t="shared" si="183"/>
        <v>0</v>
      </c>
      <c r="V1916" s="4">
        <v>0</v>
      </c>
      <c r="W1916" s="4"/>
      <c r="X1916" s="28" t="str">
        <f t="shared" si="184"/>
        <v>CHOOSE FORMULA</v>
      </c>
      <c r="Y1916" s="4"/>
      <c r="Z1916" s="4">
        <v>0</v>
      </c>
    </row>
    <row r="1917" spans="1:26">
      <c r="A1917" s="1" t="s">
        <v>50</v>
      </c>
      <c r="B1917" s="1" t="s">
        <v>566</v>
      </c>
      <c r="C1917" s="1" t="s">
        <v>268</v>
      </c>
      <c r="D1917" s="1" t="s">
        <v>614</v>
      </c>
      <c r="E1917" s="1" t="s">
        <v>8</v>
      </c>
      <c r="F1917" s="1" t="s">
        <v>615</v>
      </c>
      <c r="G1917" s="4">
        <v>0</v>
      </c>
      <c r="H1917" s="4">
        <v>0</v>
      </c>
      <c r="I1917" s="4">
        <v>0</v>
      </c>
      <c r="J1917" s="4">
        <v>0</v>
      </c>
      <c r="K1917" s="4">
        <v>0</v>
      </c>
      <c r="L1917" s="4">
        <v>0</v>
      </c>
      <c r="M1917" s="4">
        <v>0</v>
      </c>
      <c r="N1917" s="24">
        <f>IF(AND(B1917="60",C1917="32"),(J1917/'FD Date'!$B$4*'FD Date'!$B$6+K1917),(J1917/Date!$B$4*Date!$B$6+K1917))</f>
        <v>0</v>
      </c>
      <c r="O1917" s="24">
        <f t="shared" si="180"/>
        <v>0</v>
      </c>
      <c r="P1917" s="24">
        <f>K1917/Date!$B$2*Date!$B$3+K1917</f>
        <v>0</v>
      </c>
      <c r="Q1917" s="24">
        <f>J1917*Date!$B$3+K1917</f>
        <v>0</v>
      </c>
      <c r="R1917" s="24">
        <f t="shared" si="181"/>
        <v>0</v>
      </c>
      <c r="S1917" s="24">
        <f>J1917/2*Date!$B$7+K1917</f>
        <v>0</v>
      </c>
      <c r="T1917" s="24">
        <f t="shared" si="182"/>
        <v>0</v>
      </c>
      <c r="U1917" s="24">
        <f t="shared" si="183"/>
        <v>0</v>
      </c>
      <c r="V1917" s="4">
        <v>0</v>
      </c>
      <c r="W1917" s="4"/>
      <c r="X1917" s="28" t="str">
        <f t="shared" si="184"/>
        <v>CHOOSE FORMULA</v>
      </c>
      <c r="Y1917" s="4"/>
      <c r="Z1917" s="4">
        <v>0</v>
      </c>
    </row>
    <row r="1918" spans="1:26">
      <c r="A1918" s="1" t="s">
        <v>50</v>
      </c>
      <c r="B1918" s="1" t="s">
        <v>566</v>
      </c>
      <c r="C1918" s="1" t="s">
        <v>670</v>
      </c>
      <c r="D1918" s="1" t="s">
        <v>506</v>
      </c>
      <c r="E1918" s="1" t="s">
        <v>8</v>
      </c>
      <c r="F1918" s="1" t="s">
        <v>507</v>
      </c>
      <c r="G1918" s="4">
        <v>0</v>
      </c>
      <c r="H1918" s="4">
        <v>0</v>
      </c>
      <c r="I1918" s="4">
        <v>0</v>
      </c>
      <c r="J1918" s="4">
        <v>0</v>
      </c>
      <c r="K1918" s="4">
        <v>17.07</v>
      </c>
      <c r="L1918" s="4">
        <v>0</v>
      </c>
      <c r="M1918" s="4">
        <v>0</v>
      </c>
      <c r="N1918" s="24">
        <f>IF(AND(B1918="60",C1918="32"),(J1918/'FD Date'!$B$4*'FD Date'!$B$6+K1918),(J1918/Date!$B$4*Date!$B$6+K1918))</f>
        <v>17.07</v>
      </c>
      <c r="O1918" s="24">
        <f t="shared" si="180"/>
        <v>0</v>
      </c>
      <c r="P1918" s="24">
        <f>K1918/Date!$B$2*Date!$B$3+K1918</f>
        <v>25.605</v>
      </c>
      <c r="Q1918" s="24">
        <f>J1918*Date!$B$3+K1918</f>
        <v>17.07</v>
      </c>
      <c r="R1918" s="24">
        <f t="shared" si="181"/>
        <v>0</v>
      </c>
      <c r="S1918" s="24">
        <f>J1918/2*Date!$B$7+K1918</f>
        <v>17.07</v>
      </c>
      <c r="T1918" s="24">
        <f t="shared" si="182"/>
        <v>0</v>
      </c>
      <c r="U1918" s="24">
        <f t="shared" si="183"/>
        <v>17.07</v>
      </c>
      <c r="V1918" s="4">
        <v>0</v>
      </c>
      <c r="W1918" s="4"/>
      <c r="X1918" s="28" t="str">
        <f t="shared" si="184"/>
        <v>CHOOSE FORMULA</v>
      </c>
      <c r="Y1918" s="4"/>
      <c r="Z1918" s="4">
        <v>0</v>
      </c>
    </row>
    <row r="1919" spans="1:26">
      <c r="A1919" s="1" t="s">
        <v>50</v>
      </c>
      <c r="B1919" s="1" t="s">
        <v>566</v>
      </c>
      <c r="C1919" s="1" t="s">
        <v>670</v>
      </c>
      <c r="D1919" s="1" t="s">
        <v>604</v>
      </c>
      <c r="E1919" s="1" t="s">
        <v>8</v>
      </c>
      <c r="F1919" s="1" t="s">
        <v>605</v>
      </c>
      <c r="G1919" s="4">
        <v>0</v>
      </c>
      <c r="H1919" s="4">
        <v>0</v>
      </c>
      <c r="I1919" s="4">
        <v>0</v>
      </c>
      <c r="J1919" s="4">
        <v>0</v>
      </c>
      <c r="K1919" s="4">
        <v>0</v>
      </c>
      <c r="L1919" s="4">
        <v>2000</v>
      </c>
      <c r="M1919" s="4">
        <v>2000</v>
      </c>
      <c r="N1919" s="24">
        <f>IF(AND(B1919="60",C1919="32"),(J1919/'FD Date'!$B$4*'FD Date'!$B$6+K1919),(J1919/Date!$B$4*Date!$B$6+K1919))</f>
        <v>0</v>
      </c>
      <c r="O1919" s="24">
        <f t="shared" si="180"/>
        <v>0</v>
      </c>
      <c r="P1919" s="24">
        <f>K1919/Date!$B$2*Date!$B$3+K1919</f>
        <v>0</v>
      </c>
      <c r="Q1919" s="24">
        <f>J1919*Date!$B$3+K1919</f>
        <v>0</v>
      </c>
      <c r="R1919" s="24">
        <f t="shared" si="181"/>
        <v>0</v>
      </c>
      <c r="S1919" s="24">
        <f>J1919/2*Date!$B$7+K1919</f>
        <v>0</v>
      </c>
      <c r="T1919" s="24">
        <f t="shared" si="182"/>
        <v>0</v>
      </c>
      <c r="U1919" s="24">
        <f t="shared" si="183"/>
        <v>0</v>
      </c>
      <c r="V1919" s="4">
        <v>0</v>
      </c>
      <c r="W1919" s="4"/>
      <c r="X1919" s="28" t="str">
        <f t="shared" si="184"/>
        <v>CHOOSE FORMULA</v>
      </c>
      <c r="Y1919" s="4"/>
      <c r="Z1919" s="4">
        <v>0</v>
      </c>
    </row>
    <row r="1920" spans="1:26">
      <c r="A1920" s="1" t="s">
        <v>50</v>
      </c>
      <c r="B1920" s="1" t="s">
        <v>566</v>
      </c>
      <c r="C1920" s="1" t="s">
        <v>670</v>
      </c>
      <c r="D1920" s="1" t="s">
        <v>606</v>
      </c>
      <c r="E1920" s="1" t="s">
        <v>8</v>
      </c>
      <c r="F1920" s="1" t="s">
        <v>607</v>
      </c>
      <c r="G1920" s="4">
        <v>0</v>
      </c>
      <c r="H1920" s="4">
        <v>0</v>
      </c>
      <c r="I1920" s="4">
        <v>0</v>
      </c>
      <c r="J1920" s="4">
        <v>0</v>
      </c>
      <c r="K1920" s="4">
        <v>0</v>
      </c>
      <c r="L1920" s="4">
        <v>0</v>
      </c>
      <c r="M1920" s="4">
        <v>0</v>
      </c>
      <c r="N1920" s="24">
        <f>IF(AND(B1920="60",C1920="32"),(J1920/'FD Date'!$B$4*'FD Date'!$B$6+K1920),(J1920/Date!$B$4*Date!$B$6+K1920))</f>
        <v>0</v>
      </c>
      <c r="O1920" s="24">
        <f t="shared" si="180"/>
        <v>0</v>
      </c>
      <c r="P1920" s="24">
        <f>K1920/Date!$B$2*Date!$B$3+K1920</f>
        <v>0</v>
      </c>
      <c r="Q1920" s="24">
        <f>J1920*Date!$B$3+K1920</f>
        <v>0</v>
      </c>
      <c r="R1920" s="24">
        <f t="shared" si="181"/>
        <v>0</v>
      </c>
      <c r="S1920" s="24">
        <f>J1920/2*Date!$B$7+K1920</f>
        <v>0</v>
      </c>
      <c r="T1920" s="24">
        <f t="shared" si="182"/>
        <v>0</v>
      </c>
      <c r="U1920" s="24">
        <f t="shared" si="183"/>
        <v>0</v>
      </c>
      <c r="V1920" s="4">
        <v>0</v>
      </c>
      <c r="W1920" s="4"/>
      <c r="X1920" s="28" t="str">
        <f t="shared" si="184"/>
        <v>CHOOSE FORMULA</v>
      </c>
      <c r="Y1920" s="4"/>
      <c r="Z1920" s="4">
        <v>0</v>
      </c>
    </row>
    <row r="1921" spans="1:26">
      <c r="A1921" s="1" t="s">
        <v>50</v>
      </c>
      <c r="B1921" s="1" t="s">
        <v>566</v>
      </c>
      <c r="C1921" s="1" t="s">
        <v>670</v>
      </c>
      <c r="D1921" s="1" t="s">
        <v>681</v>
      </c>
      <c r="E1921" s="1" t="s">
        <v>8</v>
      </c>
      <c r="F1921" s="1" t="s">
        <v>682</v>
      </c>
      <c r="G1921" s="4">
        <v>0</v>
      </c>
      <c r="H1921" s="4">
        <v>0</v>
      </c>
      <c r="I1921" s="4">
        <v>0</v>
      </c>
      <c r="J1921" s="4">
        <v>0</v>
      </c>
      <c r="K1921" s="4">
        <v>0</v>
      </c>
      <c r="L1921" s="4">
        <v>0</v>
      </c>
      <c r="M1921" s="4">
        <v>0</v>
      </c>
      <c r="N1921" s="24">
        <f>IF(AND(B1921="60",C1921="32"),(J1921/'FD Date'!$B$4*'FD Date'!$B$6+K1921),(J1921/Date!$B$4*Date!$B$6+K1921))</f>
        <v>0</v>
      </c>
      <c r="O1921" s="24">
        <f t="shared" si="180"/>
        <v>0</v>
      </c>
      <c r="P1921" s="24">
        <f>K1921/Date!$B$2*Date!$B$3+K1921</f>
        <v>0</v>
      </c>
      <c r="Q1921" s="24">
        <f>J1921*Date!$B$3+K1921</f>
        <v>0</v>
      </c>
      <c r="R1921" s="24">
        <f t="shared" si="181"/>
        <v>0</v>
      </c>
      <c r="S1921" s="24">
        <f>J1921/2*Date!$B$7+K1921</f>
        <v>0</v>
      </c>
      <c r="T1921" s="24">
        <f t="shared" si="182"/>
        <v>0</v>
      </c>
      <c r="U1921" s="24">
        <f t="shared" si="183"/>
        <v>0</v>
      </c>
      <c r="V1921" s="4">
        <v>0</v>
      </c>
      <c r="W1921" s="4"/>
      <c r="X1921" s="28" t="str">
        <f t="shared" si="184"/>
        <v>CHOOSE FORMULA</v>
      </c>
      <c r="Y1921" s="4"/>
      <c r="Z1921" s="4">
        <v>0</v>
      </c>
    </row>
    <row r="1922" spans="1:26">
      <c r="A1922" s="1" t="s">
        <v>50</v>
      </c>
      <c r="B1922" s="1" t="s">
        <v>566</v>
      </c>
      <c r="C1922" s="1" t="s">
        <v>670</v>
      </c>
      <c r="D1922" s="1" t="s">
        <v>612</v>
      </c>
      <c r="E1922" s="1" t="s">
        <v>8</v>
      </c>
      <c r="F1922" s="1" t="s">
        <v>613</v>
      </c>
      <c r="G1922" s="4">
        <v>0</v>
      </c>
      <c r="H1922" s="4">
        <v>0</v>
      </c>
      <c r="I1922" s="4">
        <v>0</v>
      </c>
      <c r="J1922" s="4">
        <v>0</v>
      </c>
      <c r="K1922" s="4">
        <v>0</v>
      </c>
      <c r="L1922" s="4">
        <v>0</v>
      </c>
      <c r="M1922" s="4">
        <v>0</v>
      </c>
      <c r="N1922" s="24">
        <f>IF(AND(B1922="60",C1922="32"),(J1922/'FD Date'!$B$4*'FD Date'!$B$6+K1922),(J1922/Date!$B$4*Date!$B$6+K1922))</f>
        <v>0</v>
      </c>
      <c r="O1922" s="24">
        <f t="shared" si="180"/>
        <v>0</v>
      </c>
      <c r="P1922" s="24">
        <f>K1922/Date!$B$2*Date!$B$3+K1922</f>
        <v>0</v>
      </c>
      <c r="Q1922" s="24">
        <f>J1922*Date!$B$3+K1922</f>
        <v>0</v>
      </c>
      <c r="R1922" s="24">
        <f t="shared" si="181"/>
        <v>0</v>
      </c>
      <c r="S1922" s="24">
        <f>J1922/2*Date!$B$7+K1922</f>
        <v>0</v>
      </c>
      <c r="T1922" s="24">
        <f t="shared" si="182"/>
        <v>0</v>
      </c>
      <c r="U1922" s="24">
        <f t="shared" si="183"/>
        <v>0</v>
      </c>
      <c r="V1922" s="4">
        <v>0</v>
      </c>
      <c r="W1922" s="4"/>
      <c r="X1922" s="28" t="str">
        <f t="shared" si="184"/>
        <v>CHOOSE FORMULA</v>
      </c>
      <c r="Y1922" s="4"/>
      <c r="Z1922" s="4">
        <v>0</v>
      </c>
    </row>
    <row r="1923" spans="1:26">
      <c r="A1923" s="1" t="s">
        <v>689</v>
      </c>
      <c r="B1923" s="1" t="s">
        <v>7</v>
      </c>
      <c r="C1923" s="1" t="s">
        <v>8</v>
      </c>
      <c r="D1923" s="1" t="s">
        <v>44</v>
      </c>
      <c r="E1923" s="1" t="s">
        <v>6</v>
      </c>
      <c r="F1923" s="1" t="s">
        <v>617</v>
      </c>
      <c r="G1923" s="4">
        <v>15000</v>
      </c>
      <c r="H1923" s="4">
        <v>0</v>
      </c>
      <c r="I1923" s="4">
        <v>15000</v>
      </c>
      <c r="J1923" s="4">
        <v>0</v>
      </c>
      <c r="K1923" s="4">
        <v>15000</v>
      </c>
      <c r="L1923" s="4">
        <v>15000</v>
      </c>
      <c r="M1923" s="4">
        <v>15000</v>
      </c>
      <c r="N1923" s="24">
        <f>IF(AND(B1923="60",C1923="32"),(J1923/'FD Date'!$B$4*'FD Date'!$B$6+K1923),(J1923/Date!$B$4*Date!$B$6+K1923))</f>
        <v>15000</v>
      </c>
      <c r="O1923" s="24">
        <f t="shared" ref="O1923:O1952" si="185">J1923*2</f>
        <v>0</v>
      </c>
      <c r="P1923" s="24">
        <f>K1923/Date!$B$2*Date!$B$3+K1923</f>
        <v>22500</v>
      </c>
      <c r="Q1923" s="24">
        <f>J1923*Date!$B$3+K1923</f>
        <v>15000</v>
      </c>
      <c r="R1923" s="24">
        <f t="shared" ref="R1923:R1952" si="186">IF(OR(L1923=0,M1923=0),0,K1923/(L1923/M1923))</f>
        <v>15000</v>
      </c>
      <c r="S1923" s="24">
        <f>J1923/2*Date!$B$7+K1923</f>
        <v>15000</v>
      </c>
      <c r="T1923" s="24">
        <f t="shared" ref="T1923:T1952" si="187">I1923</f>
        <v>15000</v>
      </c>
      <c r="U1923" s="24">
        <f t="shared" ref="U1923:U1952" si="188">K1923</f>
        <v>15000</v>
      </c>
      <c r="V1923" s="4">
        <v>0</v>
      </c>
      <c r="W1923" s="4"/>
      <c r="X1923" s="28" t="str">
        <f t="shared" ref="X1923:X1952" si="189">IF($W1923=1,($N1923+$V1923),IF($W1923=2,($O1923+$V1923), IF($W1923=3,($P1923+$V1923), IF($W1923=4,($Q1923+$V1923), IF($W1923=5,($R1923+$V1923), IF($W1923=6,($S1923+$V1923), IF($W1923=7,($T1923+$V1923), IF($W1923=8,($U1923+$V1923),"CHOOSE FORMULA"))))))))</f>
        <v>CHOOSE FORMULA</v>
      </c>
      <c r="Y1923" s="4"/>
      <c r="Z1923" s="4">
        <v>15000</v>
      </c>
    </row>
    <row r="1924" spans="1:26">
      <c r="A1924" s="1" t="s">
        <v>689</v>
      </c>
      <c r="B1924" s="1" t="s">
        <v>7</v>
      </c>
      <c r="C1924" s="1" t="s">
        <v>8</v>
      </c>
      <c r="D1924" s="1" t="s">
        <v>177</v>
      </c>
      <c r="E1924" s="1" t="s">
        <v>8</v>
      </c>
      <c r="F1924" s="1" t="s">
        <v>178</v>
      </c>
      <c r="G1924" s="4">
        <v>250</v>
      </c>
      <c r="H1924" s="4">
        <v>0</v>
      </c>
      <c r="I1924" s="4">
        <v>250</v>
      </c>
      <c r="J1924" s="4">
        <v>53.7</v>
      </c>
      <c r="K1924" s="4">
        <v>211.98</v>
      </c>
      <c r="L1924" s="4">
        <v>129.81</v>
      </c>
      <c r="M1924" s="4">
        <v>190.61</v>
      </c>
      <c r="N1924" s="24">
        <f>IF(AND(B1924="60",C1924="32"),(J1924/'FD Date'!$B$4*'FD Date'!$B$6+K1924),(J1924/Date!$B$4*Date!$B$6+K1924))</f>
        <v>480.48</v>
      </c>
      <c r="O1924" s="24">
        <f t="shared" si="185"/>
        <v>107.4</v>
      </c>
      <c r="P1924" s="24">
        <f>K1924/Date!$B$2*Date!$B$3+K1924</f>
        <v>317.96999999999997</v>
      </c>
      <c r="Q1924" s="24">
        <f>J1924*Date!$B$3+K1924</f>
        <v>426.78</v>
      </c>
      <c r="R1924" s="24">
        <f t="shared" si="186"/>
        <v>311.26652646175177</v>
      </c>
      <c r="S1924" s="24">
        <f>J1924/2*Date!$B$7+K1924</f>
        <v>426.78</v>
      </c>
      <c r="T1924" s="24">
        <f t="shared" si="187"/>
        <v>250</v>
      </c>
      <c r="U1924" s="24">
        <f t="shared" si="188"/>
        <v>211.98</v>
      </c>
      <c r="V1924" s="4">
        <v>0</v>
      </c>
      <c r="W1924" s="4"/>
      <c r="X1924" s="28" t="str">
        <f t="shared" si="189"/>
        <v>CHOOSE FORMULA</v>
      </c>
      <c r="Y1924" s="4"/>
      <c r="Z1924" s="4">
        <v>214</v>
      </c>
    </row>
    <row r="1925" spans="1:26">
      <c r="A1925" s="1" t="s">
        <v>689</v>
      </c>
      <c r="B1925" s="1" t="s">
        <v>7</v>
      </c>
      <c r="C1925" s="1" t="s">
        <v>8</v>
      </c>
      <c r="D1925" s="1" t="s">
        <v>222</v>
      </c>
      <c r="E1925" s="1" t="s">
        <v>8</v>
      </c>
      <c r="F1925" s="1" t="s">
        <v>221</v>
      </c>
      <c r="G1925" s="4">
        <v>45000</v>
      </c>
      <c r="H1925" s="4">
        <v>0</v>
      </c>
      <c r="I1925" s="4">
        <v>45000</v>
      </c>
      <c r="J1925" s="4">
        <v>0</v>
      </c>
      <c r="K1925" s="4">
        <v>45000</v>
      </c>
      <c r="L1925" s="4">
        <v>45000</v>
      </c>
      <c r="M1925" s="4">
        <v>45000</v>
      </c>
      <c r="N1925" s="24">
        <f>IF(AND(B1925="60",C1925="32"),(J1925/'FD Date'!$B$4*'FD Date'!$B$6+K1925),(J1925/Date!$B$4*Date!$B$6+K1925))</f>
        <v>45000</v>
      </c>
      <c r="O1925" s="24">
        <f t="shared" si="185"/>
        <v>0</v>
      </c>
      <c r="P1925" s="24">
        <f>K1925/Date!$B$2*Date!$B$3+K1925</f>
        <v>67500</v>
      </c>
      <c r="Q1925" s="24">
        <f>J1925*Date!$B$3+K1925</f>
        <v>45000</v>
      </c>
      <c r="R1925" s="24">
        <f t="shared" si="186"/>
        <v>45000</v>
      </c>
      <c r="S1925" s="24">
        <f>J1925/2*Date!$B$7+K1925</f>
        <v>45000</v>
      </c>
      <c r="T1925" s="24">
        <f t="shared" si="187"/>
        <v>45000</v>
      </c>
      <c r="U1925" s="24">
        <f t="shared" si="188"/>
        <v>45000</v>
      </c>
      <c r="V1925" s="4">
        <v>0</v>
      </c>
      <c r="W1925" s="4"/>
      <c r="X1925" s="28" t="str">
        <f t="shared" si="189"/>
        <v>CHOOSE FORMULA</v>
      </c>
      <c r="Y1925" s="4"/>
      <c r="Z1925" s="4">
        <v>45000</v>
      </c>
    </row>
    <row r="1926" spans="1:26">
      <c r="A1926" s="1" t="s">
        <v>689</v>
      </c>
      <c r="B1926" s="1" t="s">
        <v>516</v>
      </c>
      <c r="C1926" s="1" t="s">
        <v>536</v>
      </c>
      <c r="D1926" s="1" t="s">
        <v>363</v>
      </c>
      <c r="E1926" s="1" t="s">
        <v>8</v>
      </c>
      <c r="F1926" s="1" t="s">
        <v>364</v>
      </c>
      <c r="G1926" s="4">
        <v>9000</v>
      </c>
      <c r="H1926" s="4">
        <v>0</v>
      </c>
      <c r="I1926" s="4">
        <v>9000</v>
      </c>
      <c r="J1926" s="4">
        <v>0</v>
      </c>
      <c r="K1926" s="4">
        <v>4911.51</v>
      </c>
      <c r="L1926" s="4">
        <v>1832.72</v>
      </c>
      <c r="M1926" s="4">
        <v>2854.46</v>
      </c>
      <c r="N1926" s="24">
        <f>IF(AND(B1926="60",C1926="32"),(J1926/'FD Date'!$B$4*'FD Date'!$B$6+K1926),(J1926/Date!$B$4*Date!$B$6+K1926))</f>
        <v>4911.51</v>
      </c>
      <c r="O1926" s="24">
        <f t="shared" si="185"/>
        <v>0</v>
      </c>
      <c r="P1926" s="24">
        <f>K1926/Date!$B$2*Date!$B$3+K1926</f>
        <v>7367.2650000000003</v>
      </c>
      <c r="Q1926" s="24">
        <f>J1926*Date!$B$3+K1926</f>
        <v>4911.51</v>
      </c>
      <c r="R1926" s="24">
        <f t="shared" si="186"/>
        <v>7649.6730731371945</v>
      </c>
      <c r="S1926" s="24">
        <f>J1926/2*Date!$B$7+K1926</f>
        <v>4911.51</v>
      </c>
      <c r="T1926" s="24">
        <f t="shared" si="187"/>
        <v>9000</v>
      </c>
      <c r="U1926" s="24">
        <f t="shared" si="188"/>
        <v>4911.51</v>
      </c>
      <c r="V1926" s="4">
        <v>0</v>
      </c>
      <c r="W1926" s="4"/>
      <c r="X1926" s="28" t="str">
        <f t="shared" si="189"/>
        <v>CHOOSE FORMULA</v>
      </c>
      <c r="Y1926" s="4"/>
      <c r="Z1926" s="4">
        <v>9000</v>
      </c>
    </row>
    <row r="1927" spans="1:26">
      <c r="A1927" s="1" t="s">
        <v>689</v>
      </c>
      <c r="B1927" s="1" t="s">
        <v>516</v>
      </c>
      <c r="C1927" s="1" t="s">
        <v>536</v>
      </c>
      <c r="D1927" s="1" t="s">
        <v>367</v>
      </c>
      <c r="E1927" s="1" t="s">
        <v>8</v>
      </c>
      <c r="F1927" s="1" t="s">
        <v>368</v>
      </c>
      <c r="G1927" s="4">
        <v>27000</v>
      </c>
      <c r="H1927" s="4">
        <v>0</v>
      </c>
      <c r="I1927" s="4">
        <v>27000</v>
      </c>
      <c r="J1927" s="4">
        <v>0</v>
      </c>
      <c r="K1927" s="4">
        <v>3986.06</v>
      </c>
      <c r="L1927" s="4">
        <v>33046.53</v>
      </c>
      <c r="M1927" s="4">
        <v>35494.32</v>
      </c>
      <c r="N1927" s="24">
        <f>IF(AND(B1927="60",C1927="32"),(J1927/'FD Date'!$B$4*'FD Date'!$B$6+K1927),(J1927/Date!$B$4*Date!$B$6+K1927))</f>
        <v>3986.06</v>
      </c>
      <c r="O1927" s="24">
        <f t="shared" si="185"/>
        <v>0</v>
      </c>
      <c r="P1927" s="24">
        <f>K1927/Date!$B$2*Date!$B$3+K1927</f>
        <v>5979.09</v>
      </c>
      <c r="Q1927" s="24">
        <f>J1927*Date!$B$3+K1927</f>
        <v>3986.06</v>
      </c>
      <c r="R1927" s="24">
        <f t="shared" si="186"/>
        <v>4281.3115077195698</v>
      </c>
      <c r="S1927" s="24">
        <f>J1927/2*Date!$B$7+K1927</f>
        <v>3986.06</v>
      </c>
      <c r="T1927" s="24">
        <f t="shared" si="187"/>
        <v>27000</v>
      </c>
      <c r="U1927" s="24">
        <f t="shared" si="188"/>
        <v>3986.06</v>
      </c>
      <c r="V1927" s="4">
        <v>0</v>
      </c>
      <c r="W1927" s="4"/>
      <c r="X1927" s="28" t="str">
        <f t="shared" si="189"/>
        <v>CHOOSE FORMULA</v>
      </c>
      <c r="Y1927" s="4"/>
      <c r="Z1927" s="4">
        <v>26500</v>
      </c>
    </row>
    <row r="1928" spans="1:26">
      <c r="A1928" s="1" t="s">
        <v>689</v>
      </c>
      <c r="B1928" s="1" t="s">
        <v>516</v>
      </c>
      <c r="C1928" s="1" t="s">
        <v>536</v>
      </c>
      <c r="D1928" s="1" t="s">
        <v>375</v>
      </c>
      <c r="E1928" s="1" t="s">
        <v>8</v>
      </c>
      <c r="F1928" s="1" t="s">
        <v>376</v>
      </c>
      <c r="G1928" s="4">
        <v>0</v>
      </c>
      <c r="H1928" s="4">
        <v>0</v>
      </c>
      <c r="I1928" s="4">
        <v>0</v>
      </c>
      <c r="J1928" s="4">
        <v>0</v>
      </c>
      <c r="K1928" s="4">
        <v>0</v>
      </c>
      <c r="L1928" s="4">
        <v>0</v>
      </c>
      <c r="M1928" s="4">
        <v>0</v>
      </c>
      <c r="N1928" s="24">
        <f>IF(AND(B1928="60",C1928="32"),(J1928/'FD Date'!$B$4*'FD Date'!$B$6+K1928),(J1928/Date!$B$4*Date!$B$6+K1928))</f>
        <v>0</v>
      </c>
      <c r="O1928" s="24">
        <f t="shared" si="185"/>
        <v>0</v>
      </c>
      <c r="P1928" s="24">
        <f>K1928/Date!$B$2*Date!$B$3+K1928</f>
        <v>0</v>
      </c>
      <c r="Q1928" s="24">
        <f>J1928*Date!$B$3+K1928</f>
        <v>0</v>
      </c>
      <c r="R1928" s="24">
        <f t="shared" si="186"/>
        <v>0</v>
      </c>
      <c r="S1928" s="24">
        <f>J1928/2*Date!$B$7+K1928</f>
        <v>0</v>
      </c>
      <c r="T1928" s="24">
        <f t="shared" si="187"/>
        <v>0</v>
      </c>
      <c r="U1928" s="24">
        <f t="shared" si="188"/>
        <v>0</v>
      </c>
      <c r="V1928" s="4">
        <v>0</v>
      </c>
      <c r="W1928" s="4"/>
      <c r="X1928" s="28" t="str">
        <f t="shared" si="189"/>
        <v>CHOOSE FORMULA</v>
      </c>
      <c r="Y1928" s="4"/>
      <c r="Z1928" s="4">
        <v>0</v>
      </c>
    </row>
    <row r="1929" spans="1:26">
      <c r="A1929" s="1" t="s">
        <v>689</v>
      </c>
      <c r="B1929" s="1" t="s">
        <v>516</v>
      </c>
      <c r="C1929" s="1" t="s">
        <v>536</v>
      </c>
      <c r="D1929" s="1" t="s">
        <v>297</v>
      </c>
      <c r="E1929" s="1" t="s">
        <v>8</v>
      </c>
      <c r="F1929" s="1" t="s">
        <v>298</v>
      </c>
      <c r="G1929" s="4">
        <v>0</v>
      </c>
      <c r="H1929" s="4">
        <v>0</v>
      </c>
      <c r="I1929" s="4">
        <v>0</v>
      </c>
      <c r="J1929" s="4">
        <v>0</v>
      </c>
      <c r="K1929" s="4">
        <v>281.75</v>
      </c>
      <c r="L1929" s="4">
        <v>359.41</v>
      </c>
      <c r="M1929" s="4">
        <v>520.42999999999995</v>
      </c>
      <c r="N1929" s="24">
        <f>IF(AND(B1929="60",C1929="32"),(J1929/'FD Date'!$B$4*'FD Date'!$B$6+K1929),(J1929/Date!$B$4*Date!$B$6+K1929))</f>
        <v>281.75</v>
      </c>
      <c r="O1929" s="24">
        <f t="shared" si="185"/>
        <v>0</v>
      </c>
      <c r="P1929" s="24">
        <f>K1929/Date!$B$2*Date!$B$3+K1929</f>
        <v>422.625</v>
      </c>
      <c r="Q1929" s="24">
        <f>J1929*Date!$B$3+K1929</f>
        <v>281.75</v>
      </c>
      <c r="R1929" s="24">
        <f t="shared" si="186"/>
        <v>407.9773865501794</v>
      </c>
      <c r="S1929" s="24">
        <f>J1929/2*Date!$B$7+K1929</f>
        <v>281.75</v>
      </c>
      <c r="T1929" s="24">
        <f t="shared" si="187"/>
        <v>0</v>
      </c>
      <c r="U1929" s="24">
        <f t="shared" si="188"/>
        <v>281.75</v>
      </c>
      <c r="V1929" s="4">
        <v>0</v>
      </c>
      <c r="W1929" s="4"/>
      <c r="X1929" s="28" t="str">
        <f t="shared" si="189"/>
        <v>CHOOSE FORMULA</v>
      </c>
      <c r="Y1929" s="4"/>
      <c r="Z1929" s="4">
        <v>500</v>
      </c>
    </row>
    <row r="1930" spans="1:26">
      <c r="A1930" s="1" t="s">
        <v>689</v>
      </c>
      <c r="B1930" s="1" t="s">
        <v>516</v>
      </c>
      <c r="C1930" s="1" t="s">
        <v>536</v>
      </c>
      <c r="D1930" s="1" t="s">
        <v>301</v>
      </c>
      <c r="E1930" s="1" t="s">
        <v>8</v>
      </c>
      <c r="F1930" s="1" t="s">
        <v>302</v>
      </c>
      <c r="G1930" s="4">
        <v>12000</v>
      </c>
      <c r="H1930" s="4">
        <v>0</v>
      </c>
      <c r="I1930" s="4">
        <v>12000</v>
      </c>
      <c r="J1930" s="4">
        <v>466.69</v>
      </c>
      <c r="K1930" s="4">
        <v>762.01</v>
      </c>
      <c r="L1930" s="4">
        <v>1326.16</v>
      </c>
      <c r="M1930" s="4">
        <v>1407.07</v>
      </c>
      <c r="N1930" s="24">
        <f>IF(AND(B1930="60",C1930="32"),(J1930/'FD Date'!$B$4*'FD Date'!$B$6+K1930),(J1930/Date!$B$4*Date!$B$6+K1930))</f>
        <v>3095.46</v>
      </c>
      <c r="O1930" s="24">
        <f t="shared" si="185"/>
        <v>933.38</v>
      </c>
      <c r="P1930" s="24">
        <f>K1930/Date!$B$2*Date!$B$3+K1930</f>
        <v>1143.0149999999999</v>
      </c>
      <c r="Q1930" s="24">
        <f>J1930*Date!$B$3+K1930</f>
        <v>2628.77</v>
      </c>
      <c r="R1930" s="24">
        <f t="shared" si="186"/>
        <v>808.50079228750667</v>
      </c>
      <c r="S1930" s="24">
        <f>J1930/2*Date!$B$7+K1930</f>
        <v>2628.77</v>
      </c>
      <c r="T1930" s="24">
        <f t="shared" si="187"/>
        <v>12000</v>
      </c>
      <c r="U1930" s="24">
        <f t="shared" si="188"/>
        <v>762.01</v>
      </c>
      <c r="V1930" s="4">
        <v>0</v>
      </c>
      <c r="W1930" s="4"/>
      <c r="X1930" s="28" t="str">
        <f t="shared" si="189"/>
        <v>CHOOSE FORMULA</v>
      </c>
      <c r="Y1930" s="4"/>
      <c r="Z1930" s="4">
        <v>12000</v>
      </c>
    </row>
    <row r="1931" spans="1:26">
      <c r="A1931" s="1" t="s">
        <v>689</v>
      </c>
      <c r="B1931" s="1" t="s">
        <v>516</v>
      </c>
      <c r="C1931" s="1" t="s">
        <v>536</v>
      </c>
      <c r="D1931" s="1" t="s">
        <v>303</v>
      </c>
      <c r="E1931" s="1" t="s">
        <v>8</v>
      </c>
      <c r="F1931" s="1" t="s">
        <v>304</v>
      </c>
      <c r="G1931" s="4">
        <v>0</v>
      </c>
      <c r="H1931" s="4">
        <v>0</v>
      </c>
      <c r="I1931" s="4">
        <v>0</v>
      </c>
      <c r="J1931" s="4">
        <v>0</v>
      </c>
      <c r="K1931" s="4">
        <v>0</v>
      </c>
      <c r="L1931" s="4">
        <v>0</v>
      </c>
      <c r="M1931" s="4">
        <v>0</v>
      </c>
      <c r="N1931" s="24">
        <f>IF(AND(B1931="60",C1931="32"),(J1931/'FD Date'!$B$4*'FD Date'!$B$6+K1931),(J1931/Date!$B$4*Date!$B$6+K1931))</f>
        <v>0</v>
      </c>
      <c r="O1931" s="24">
        <f t="shared" si="185"/>
        <v>0</v>
      </c>
      <c r="P1931" s="24">
        <f>K1931/Date!$B$2*Date!$B$3+K1931</f>
        <v>0</v>
      </c>
      <c r="Q1931" s="24">
        <f>J1931*Date!$B$3+K1931</f>
        <v>0</v>
      </c>
      <c r="R1931" s="24">
        <f t="shared" si="186"/>
        <v>0</v>
      </c>
      <c r="S1931" s="24">
        <f>J1931/2*Date!$B$7+K1931</f>
        <v>0</v>
      </c>
      <c r="T1931" s="24">
        <f t="shared" si="187"/>
        <v>0</v>
      </c>
      <c r="U1931" s="24">
        <f t="shared" si="188"/>
        <v>0</v>
      </c>
      <c r="V1931" s="4">
        <v>0</v>
      </c>
      <c r="W1931" s="4"/>
      <c r="X1931" s="28" t="str">
        <f t="shared" si="189"/>
        <v>CHOOSE FORMULA</v>
      </c>
      <c r="Y1931" s="4"/>
      <c r="Z1931" s="4">
        <v>0</v>
      </c>
    </row>
    <row r="1932" spans="1:26">
      <c r="A1932" s="1" t="s">
        <v>689</v>
      </c>
      <c r="B1932" s="1" t="s">
        <v>516</v>
      </c>
      <c r="C1932" s="1" t="s">
        <v>536</v>
      </c>
      <c r="D1932" s="1" t="s">
        <v>305</v>
      </c>
      <c r="E1932" s="1" t="s">
        <v>8</v>
      </c>
      <c r="F1932" s="1" t="s">
        <v>306</v>
      </c>
      <c r="G1932" s="4">
        <v>12000</v>
      </c>
      <c r="H1932" s="4">
        <v>0</v>
      </c>
      <c r="I1932" s="4">
        <v>12000</v>
      </c>
      <c r="J1932" s="4">
        <v>-50</v>
      </c>
      <c r="K1932" s="4">
        <v>5015</v>
      </c>
      <c r="L1932" s="4">
        <v>12861</v>
      </c>
      <c r="M1932" s="4">
        <v>15161</v>
      </c>
      <c r="N1932" s="24">
        <f>IF(AND(B1932="60",C1932="32"),(J1932/'FD Date'!$B$4*'FD Date'!$B$6+K1932),(J1932/Date!$B$4*Date!$B$6+K1932))</f>
        <v>4765</v>
      </c>
      <c r="O1932" s="24">
        <f t="shared" si="185"/>
        <v>-100</v>
      </c>
      <c r="P1932" s="24">
        <f>K1932/Date!$B$2*Date!$B$3+K1932</f>
        <v>7522.5</v>
      </c>
      <c r="Q1932" s="24">
        <f>J1932*Date!$B$3+K1932</f>
        <v>4815</v>
      </c>
      <c r="R1932" s="24">
        <f t="shared" si="186"/>
        <v>5911.8587201617293</v>
      </c>
      <c r="S1932" s="24">
        <f>J1932/2*Date!$B$7+K1932</f>
        <v>4815</v>
      </c>
      <c r="T1932" s="24">
        <f t="shared" si="187"/>
        <v>12000</v>
      </c>
      <c r="U1932" s="24">
        <f t="shared" si="188"/>
        <v>5015</v>
      </c>
      <c r="V1932" s="4">
        <v>0</v>
      </c>
      <c r="W1932" s="4"/>
      <c r="X1932" s="28" t="str">
        <f t="shared" si="189"/>
        <v>CHOOSE FORMULA</v>
      </c>
      <c r="Y1932" s="4"/>
      <c r="Z1932" s="4">
        <v>12000</v>
      </c>
    </row>
    <row r="1933" spans="1:26">
      <c r="A1933" s="1" t="s">
        <v>52</v>
      </c>
      <c r="B1933" s="1" t="s">
        <v>7</v>
      </c>
      <c r="C1933" s="1" t="s">
        <v>8</v>
      </c>
      <c r="D1933" s="1" t="s">
        <v>690</v>
      </c>
      <c r="E1933" s="1" t="s">
        <v>8</v>
      </c>
      <c r="F1933" s="1" t="s">
        <v>691</v>
      </c>
      <c r="G1933" s="4">
        <v>22000</v>
      </c>
      <c r="H1933" s="4">
        <v>0</v>
      </c>
      <c r="I1933" s="4">
        <v>22000</v>
      </c>
      <c r="J1933" s="4">
        <v>2255.73</v>
      </c>
      <c r="K1933" s="4">
        <v>21720.57</v>
      </c>
      <c r="L1933" s="4">
        <v>15872.35</v>
      </c>
      <c r="M1933" s="4">
        <v>26433.48</v>
      </c>
      <c r="N1933" s="24">
        <f>IF(AND(B1933="60",C1933="32"),(J1933/'FD Date'!$B$4*'FD Date'!$B$6+K1933),(J1933/Date!$B$4*Date!$B$6+K1933))</f>
        <v>32999.22</v>
      </c>
      <c r="O1933" s="24">
        <f t="shared" si="185"/>
        <v>4511.46</v>
      </c>
      <c r="P1933" s="24">
        <f>K1933/Date!$B$2*Date!$B$3+K1933</f>
        <v>32580.855</v>
      </c>
      <c r="Q1933" s="24">
        <f>J1933*Date!$B$3+K1933</f>
        <v>30743.489999999998</v>
      </c>
      <c r="R1933" s="24">
        <f t="shared" si="186"/>
        <v>36172.983375719414</v>
      </c>
      <c r="S1933" s="24">
        <f>J1933/2*Date!$B$7+K1933</f>
        <v>30743.489999999998</v>
      </c>
      <c r="T1933" s="24">
        <f t="shared" si="187"/>
        <v>22000</v>
      </c>
      <c r="U1933" s="24">
        <f t="shared" si="188"/>
        <v>21720.57</v>
      </c>
      <c r="V1933" s="4">
        <v>0</v>
      </c>
      <c r="W1933" s="4"/>
      <c r="X1933" s="28" t="str">
        <f t="shared" si="189"/>
        <v>CHOOSE FORMULA</v>
      </c>
      <c r="Y1933" s="4"/>
      <c r="Z1933" s="4">
        <v>31000</v>
      </c>
    </row>
    <row r="1934" spans="1:26">
      <c r="A1934" s="1" t="s">
        <v>52</v>
      </c>
      <c r="B1934" s="1" t="s">
        <v>7</v>
      </c>
      <c r="C1934" s="1" t="s">
        <v>8</v>
      </c>
      <c r="D1934" s="1" t="s">
        <v>177</v>
      </c>
      <c r="E1934" s="1" t="s">
        <v>8</v>
      </c>
      <c r="F1934" s="1" t="s">
        <v>178</v>
      </c>
      <c r="G1934" s="4">
        <v>0</v>
      </c>
      <c r="H1934" s="4">
        <v>0</v>
      </c>
      <c r="I1934" s="4">
        <v>0</v>
      </c>
      <c r="J1934" s="4">
        <v>4.3899999999999997</v>
      </c>
      <c r="K1934" s="4">
        <v>17.010000000000002</v>
      </c>
      <c r="L1934" s="4">
        <v>3.09</v>
      </c>
      <c r="M1934" s="4">
        <v>5.85</v>
      </c>
      <c r="N1934" s="24">
        <f>IF(AND(B1934="60",C1934="32"),(J1934/'FD Date'!$B$4*'FD Date'!$B$6+K1934),(J1934/Date!$B$4*Date!$B$6+K1934))</f>
        <v>38.96</v>
      </c>
      <c r="O1934" s="24">
        <f t="shared" si="185"/>
        <v>8.7799999999999994</v>
      </c>
      <c r="P1934" s="24">
        <f>K1934/Date!$B$2*Date!$B$3+K1934</f>
        <v>25.515000000000001</v>
      </c>
      <c r="Q1934" s="24">
        <f>J1934*Date!$B$3+K1934</f>
        <v>34.57</v>
      </c>
      <c r="R1934" s="24">
        <f t="shared" si="186"/>
        <v>32.203398058252432</v>
      </c>
      <c r="S1934" s="24">
        <f>J1934/2*Date!$B$7+K1934</f>
        <v>34.57</v>
      </c>
      <c r="T1934" s="24">
        <f t="shared" si="187"/>
        <v>0</v>
      </c>
      <c r="U1934" s="24">
        <f t="shared" si="188"/>
        <v>17.010000000000002</v>
      </c>
      <c r="V1934" s="4">
        <v>0</v>
      </c>
      <c r="W1934" s="4"/>
      <c r="X1934" s="28" t="str">
        <f t="shared" si="189"/>
        <v>CHOOSE FORMULA</v>
      </c>
      <c r="Y1934" s="4"/>
      <c r="Z1934" s="4">
        <v>16</v>
      </c>
    </row>
    <row r="1935" spans="1:26">
      <c r="A1935" s="1" t="s">
        <v>52</v>
      </c>
      <c r="B1935" s="1" t="s">
        <v>491</v>
      </c>
      <c r="C1935" s="1" t="s">
        <v>450</v>
      </c>
      <c r="D1935" s="1" t="s">
        <v>375</v>
      </c>
      <c r="E1935" s="1" t="s">
        <v>8</v>
      </c>
      <c r="F1935" s="1" t="s">
        <v>376</v>
      </c>
      <c r="G1935" s="4">
        <v>0</v>
      </c>
      <c r="H1935" s="4">
        <v>0</v>
      </c>
      <c r="I1935" s="4">
        <v>0</v>
      </c>
      <c r="J1935" s="4">
        <v>0</v>
      </c>
      <c r="K1935" s="4">
        <v>0</v>
      </c>
      <c r="L1935" s="4">
        <v>0</v>
      </c>
      <c r="M1935" s="4">
        <v>0</v>
      </c>
      <c r="N1935" s="24">
        <f>IF(AND(B1935="60",C1935="32"),(J1935/'FD Date'!$B$4*'FD Date'!$B$6+K1935),(J1935/Date!$B$4*Date!$B$6+K1935))</f>
        <v>0</v>
      </c>
      <c r="O1935" s="24">
        <f t="shared" si="185"/>
        <v>0</v>
      </c>
      <c r="P1935" s="24">
        <f>K1935/Date!$B$2*Date!$B$3+K1935</f>
        <v>0</v>
      </c>
      <c r="Q1935" s="24">
        <f>J1935*Date!$B$3+K1935</f>
        <v>0</v>
      </c>
      <c r="R1935" s="24">
        <f t="shared" si="186"/>
        <v>0</v>
      </c>
      <c r="S1935" s="24">
        <f>J1935/2*Date!$B$7+K1935</f>
        <v>0</v>
      </c>
      <c r="T1935" s="24">
        <f t="shared" si="187"/>
        <v>0</v>
      </c>
      <c r="U1935" s="24">
        <f t="shared" si="188"/>
        <v>0</v>
      </c>
      <c r="V1935" s="4">
        <v>0</v>
      </c>
      <c r="W1935" s="4"/>
      <c r="X1935" s="28" t="str">
        <f t="shared" si="189"/>
        <v>CHOOSE FORMULA</v>
      </c>
      <c r="Y1935" s="4"/>
      <c r="Z1935" s="4">
        <v>0</v>
      </c>
    </row>
    <row r="1936" spans="1:26">
      <c r="A1936" s="1" t="s">
        <v>52</v>
      </c>
      <c r="B1936" s="1" t="s">
        <v>491</v>
      </c>
      <c r="C1936" s="1" t="s">
        <v>450</v>
      </c>
      <c r="D1936" s="1" t="s">
        <v>486</v>
      </c>
      <c r="E1936" s="1" t="s">
        <v>8</v>
      </c>
      <c r="F1936" s="1" t="s">
        <v>487</v>
      </c>
      <c r="G1936" s="4">
        <v>0</v>
      </c>
      <c r="H1936" s="4">
        <v>0</v>
      </c>
      <c r="I1936" s="4">
        <v>0</v>
      </c>
      <c r="J1936" s="4">
        <v>0</v>
      </c>
      <c r="K1936" s="4">
        <v>0</v>
      </c>
      <c r="L1936" s="4">
        <v>0</v>
      </c>
      <c r="M1936" s="4">
        <v>0</v>
      </c>
      <c r="N1936" s="24">
        <f>IF(AND(B1936="60",C1936="32"),(J1936/'FD Date'!$B$4*'FD Date'!$B$6+K1936),(J1936/Date!$B$4*Date!$B$6+K1936))</f>
        <v>0</v>
      </c>
      <c r="O1936" s="24">
        <f t="shared" si="185"/>
        <v>0</v>
      </c>
      <c r="P1936" s="24">
        <f>K1936/Date!$B$2*Date!$B$3+K1936</f>
        <v>0</v>
      </c>
      <c r="Q1936" s="24">
        <f>J1936*Date!$B$3+K1936</f>
        <v>0</v>
      </c>
      <c r="R1936" s="24">
        <f t="shared" si="186"/>
        <v>0</v>
      </c>
      <c r="S1936" s="24">
        <f>J1936/2*Date!$B$7+K1936</f>
        <v>0</v>
      </c>
      <c r="T1936" s="24">
        <f t="shared" si="187"/>
        <v>0</v>
      </c>
      <c r="U1936" s="24">
        <f t="shared" si="188"/>
        <v>0</v>
      </c>
      <c r="V1936" s="4">
        <v>0</v>
      </c>
      <c r="W1936" s="4"/>
      <c r="X1936" s="28" t="str">
        <f t="shared" si="189"/>
        <v>CHOOSE FORMULA</v>
      </c>
      <c r="Y1936" s="4"/>
      <c r="Z1936" s="4">
        <v>0</v>
      </c>
    </row>
    <row r="1937" spans="1:26">
      <c r="A1937" s="1" t="s">
        <v>52</v>
      </c>
      <c r="B1937" s="1" t="s">
        <v>491</v>
      </c>
      <c r="C1937" s="1" t="s">
        <v>450</v>
      </c>
      <c r="D1937" s="1" t="s">
        <v>385</v>
      </c>
      <c r="E1937" s="1" t="s">
        <v>8</v>
      </c>
      <c r="F1937" s="1" t="s">
        <v>386</v>
      </c>
      <c r="G1937" s="4">
        <v>22000</v>
      </c>
      <c r="H1937" s="4">
        <v>0</v>
      </c>
      <c r="I1937" s="4">
        <v>22000</v>
      </c>
      <c r="J1937" s="4">
        <v>1830</v>
      </c>
      <c r="K1937" s="4">
        <v>14680</v>
      </c>
      <c r="L1937" s="4">
        <v>15615</v>
      </c>
      <c r="M1937" s="4">
        <v>25000</v>
      </c>
      <c r="N1937" s="24">
        <f>IF(AND(B1937="60",C1937="32"),(J1937/'FD Date'!$B$4*'FD Date'!$B$6+K1937),(J1937/Date!$B$4*Date!$B$6+K1937))</f>
        <v>23830</v>
      </c>
      <c r="O1937" s="24">
        <f t="shared" si="185"/>
        <v>3660</v>
      </c>
      <c r="P1937" s="24">
        <f>K1937/Date!$B$2*Date!$B$3+K1937</f>
        <v>22020</v>
      </c>
      <c r="Q1937" s="24">
        <f>J1937*Date!$B$3+K1937</f>
        <v>22000</v>
      </c>
      <c r="R1937" s="24">
        <f t="shared" si="186"/>
        <v>23503.04194684598</v>
      </c>
      <c r="S1937" s="24">
        <f>J1937/2*Date!$B$7+K1937</f>
        <v>22000</v>
      </c>
      <c r="T1937" s="24">
        <f t="shared" si="187"/>
        <v>22000</v>
      </c>
      <c r="U1937" s="24">
        <f t="shared" si="188"/>
        <v>14680</v>
      </c>
      <c r="V1937" s="4">
        <v>0</v>
      </c>
      <c r="W1937" s="4"/>
      <c r="X1937" s="28" t="str">
        <f t="shared" si="189"/>
        <v>CHOOSE FORMULA</v>
      </c>
      <c r="Y1937" s="4"/>
      <c r="Z1937" s="4">
        <v>22000</v>
      </c>
    </row>
    <row r="1938" spans="1:26">
      <c r="A1938" s="1" t="s">
        <v>692</v>
      </c>
      <c r="B1938" s="1" t="s">
        <v>7</v>
      </c>
      <c r="C1938" s="1" t="s">
        <v>8</v>
      </c>
      <c r="D1938" s="1" t="s">
        <v>177</v>
      </c>
      <c r="E1938" s="1" t="s">
        <v>8</v>
      </c>
      <c r="F1938" s="1" t="s">
        <v>178</v>
      </c>
      <c r="G1938" s="4">
        <v>200</v>
      </c>
      <c r="H1938" s="4">
        <v>0</v>
      </c>
      <c r="I1938" s="4">
        <v>200</v>
      </c>
      <c r="J1938" s="4">
        <v>26.39</v>
      </c>
      <c r="K1938" s="4">
        <v>150.91999999999999</v>
      </c>
      <c r="L1938" s="4">
        <v>149.59</v>
      </c>
      <c r="M1938" s="4">
        <v>250.46</v>
      </c>
      <c r="N1938" s="24">
        <f>IF(AND(B1938="60",C1938="32"),(J1938/'FD Date'!$B$4*'FD Date'!$B$6+K1938),(J1938/Date!$B$4*Date!$B$6+K1938))</f>
        <v>282.87</v>
      </c>
      <c r="O1938" s="24">
        <f t="shared" si="185"/>
        <v>52.78</v>
      </c>
      <c r="P1938" s="24">
        <f>K1938/Date!$B$2*Date!$B$3+K1938</f>
        <v>226.38</v>
      </c>
      <c r="Q1938" s="24">
        <f>J1938*Date!$B$3+K1938</f>
        <v>256.48</v>
      </c>
      <c r="R1938" s="24">
        <f t="shared" si="186"/>
        <v>252.68683200748711</v>
      </c>
      <c r="S1938" s="24">
        <f>J1938/2*Date!$B$7+K1938</f>
        <v>256.48</v>
      </c>
      <c r="T1938" s="24">
        <f t="shared" si="187"/>
        <v>200</v>
      </c>
      <c r="U1938" s="24">
        <f t="shared" si="188"/>
        <v>150.91999999999999</v>
      </c>
      <c r="V1938" s="4">
        <v>0</v>
      </c>
      <c r="W1938" s="4"/>
      <c r="X1938" s="28" t="str">
        <f t="shared" si="189"/>
        <v>CHOOSE FORMULA</v>
      </c>
      <c r="Y1938" s="4"/>
      <c r="Z1938" s="4">
        <v>221</v>
      </c>
    </row>
    <row r="1939" spans="1:26">
      <c r="A1939" s="1" t="s">
        <v>692</v>
      </c>
      <c r="B1939" s="1" t="s">
        <v>7</v>
      </c>
      <c r="C1939" s="1" t="s">
        <v>8</v>
      </c>
      <c r="D1939" s="1" t="s">
        <v>95</v>
      </c>
      <c r="E1939" s="1" t="s">
        <v>8</v>
      </c>
      <c r="F1939" s="1" t="s">
        <v>179</v>
      </c>
      <c r="G1939" s="4">
        <v>0</v>
      </c>
      <c r="H1939" s="4">
        <v>0</v>
      </c>
      <c r="I1939" s="4">
        <v>0</v>
      </c>
      <c r="J1939" s="4">
        <v>0</v>
      </c>
      <c r="K1939" s="4">
        <v>0</v>
      </c>
      <c r="L1939" s="4">
        <v>0</v>
      </c>
      <c r="M1939" s="4">
        <v>0</v>
      </c>
      <c r="N1939" s="24">
        <f>IF(AND(B1939="60",C1939="32"),(J1939/'FD Date'!$B$4*'FD Date'!$B$6+K1939),(J1939/Date!$B$4*Date!$B$6+K1939))</f>
        <v>0</v>
      </c>
      <c r="O1939" s="24">
        <f t="shared" si="185"/>
        <v>0</v>
      </c>
      <c r="P1939" s="24">
        <f>K1939/Date!$B$2*Date!$B$3+K1939</f>
        <v>0</v>
      </c>
      <c r="Q1939" s="24">
        <f>J1939*Date!$B$3+K1939</f>
        <v>0</v>
      </c>
      <c r="R1939" s="24">
        <f t="shared" si="186"/>
        <v>0</v>
      </c>
      <c r="S1939" s="24">
        <f>J1939/2*Date!$B$7+K1939</f>
        <v>0</v>
      </c>
      <c r="T1939" s="24">
        <f t="shared" si="187"/>
        <v>0</v>
      </c>
      <c r="U1939" s="24">
        <f t="shared" si="188"/>
        <v>0</v>
      </c>
      <c r="V1939" s="4">
        <v>0</v>
      </c>
      <c r="W1939" s="4"/>
      <c r="X1939" s="28" t="str">
        <f t="shared" si="189"/>
        <v>CHOOSE FORMULA</v>
      </c>
      <c r="Y1939" s="4"/>
      <c r="Z1939" s="4">
        <v>0</v>
      </c>
    </row>
    <row r="1940" spans="1:26">
      <c r="A1940" s="1" t="s">
        <v>692</v>
      </c>
      <c r="B1940" s="1" t="s">
        <v>7</v>
      </c>
      <c r="C1940" s="1" t="s">
        <v>8</v>
      </c>
      <c r="D1940" s="1" t="s">
        <v>97</v>
      </c>
      <c r="E1940" s="1" t="s">
        <v>8</v>
      </c>
      <c r="F1940" s="1" t="s">
        <v>184</v>
      </c>
      <c r="G1940" s="4">
        <v>0</v>
      </c>
      <c r="H1940" s="4">
        <v>0</v>
      </c>
      <c r="I1940" s="4">
        <v>0</v>
      </c>
      <c r="J1940" s="4">
        <v>0</v>
      </c>
      <c r="K1940" s="4">
        <v>0</v>
      </c>
      <c r="L1940" s="4">
        <v>0</v>
      </c>
      <c r="M1940" s="4">
        <v>0</v>
      </c>
      <c r="N1940" s="24">
        <f>IF(AND(B1940="60",C1940="32"),(J1940/'FD Date'!$B$4*'FD Date'!$B$6+K1940),(J1940/Date!$B$4*Date!$B$6+K1940))</f>
        <v>0</v>
      </c>
      <c r="O1940" s="24">
        <f t="shared" si="185"/>
        <v>0</v>
      </c>
      <c r="P1940" s="24">
        <f>K1940/Date!$B$2*Date!$B$3+K1940</f>
        <v>0</v>
      </c>
      <c r="Q1940" s="24">
        <f>J1940*Date!$B$3+K1940</f>
        <v>0</v>
      </c>
      <c r="R1940" s="24">
        <f t="shared" si="186"/>
        <v>0</v>
      </c>
      <c r="S1940" s="24">
        <f>J1940/2*Date!$B$7+K1940</f>
        <v>0</v>
      </c>
      <c r="T1940" s="24">
        <f t="shared" si="187"/>
        <v>0</v>
      </c>
      <c r="U1940" s="24">
        <f t="shared" si="188"/>
        <v>0</v>
      </c>
      <c r="V1940" s="4">
        <v>0</v>
      </c>
      <c r="W1940" s="4"/>
      <c r="X1940" s="28" t="str">
        <f t="shared" si="189"/>
        <v>CHOOSE FORMULA</v>
      </c>
      <c r="Y1940" s="4"/>
      <c r="Z1940" s="4">
        <v>0</v>
      </c>
    </row>
    <row r="1941" spans="1:26">
      <c r="A1941" s="1" t="s">
        <v>692</v>
      </c>
      <c r="B1941" s="1" t="s">
        <v>7</v>
      </c>
      <c r="C1941" s="1" t="s">
        <v>8</v>
      </c>
      <c r="D1941" s="1" t="s">
        <v>693</v>
      </c>
      <c r="E1941" s="1" t="s">
        <v>8</v>
      </c>
      <c r="F1941" s="1" t="s">
        <v>694</v>
      </c>
      <c r="G1941" s="4">
        <v>10000</v>
      </c>
      <c r="H1941" s="4">
        <v>0</v>
      </c>
      <c r="I1941" s="4">
        <v>10000</v>
      </c>
      <c r="J1941" s="4">
        <v>780.39</v>
      </c>
      <c r="K1941" s="4">
        <v>6553.76</v>
      </c>
      <c r="L1941" s="4">
        <v>6686.89</v>
      </c>
      <c r="M1941" s="4">
        <v>9950.6200000000008</v>
      </c>
      <c r="N1941" s="24">
        <f>IF(AND(B1941="60",C1941="32"),(J1941/'FD Date'!$B$4*'FD Date'!$B$6+K1941),(J1941/Date!$B$4*Date!$B$6+K1941))</f>
        <v>10455.709999999999</v>
      </c>
      <c r="O1941" s="24">
        <f t="shared" si="185"/>
        <v>1560.78</v>
      </c>
      <c r="P1941" s="24">
        <f>K1941/Date!$B$2*Date!$B$3+K1941</f>
        <v>9830.64</v>
      </c>
      <c r="Q1941" s="24">
        <f>J1941*Date!$B$3+K1941</f>
        <v>9675.32</v>
      </c>
      <c r="R1941" s="24">
        <f t="shared" si="186"/>
        <v>9752.5120543630892</v>
      </c>
      <c r="S1941" s="24">
        <f>J1941/2*Date!$B$7+K1941</f>
        <v>9675.32</v>
      </c>
      <c r="T1941" s="24">
        <f t="shared" si="187"/>
        <v>10000</v>
      </c>
      <c r="U1941" s="24">
        <f t="shared" si="188"/>
        <v>6553.76</v>
      </c>
      <c r="V1941" s="4">
        <v>0</v>
      </c>
      <c r="W1941" s="4"/>
      <c r="X1941" s="28" t="str">
        <f t="shared" si="189"/>
        <v>CHOOSE FORMULA</v>
      </c>
      <c r="Y1941" s="4"/>
      <c r="Z1941" s="4">
        <v>10094</v>
      </c>
    </row>
    <row r="1942" spans="1:26">
      <c r="A1942" s="1" t="s">
        <v>692</v>
      </c>
      <c r="B1942" s="1" t="s">
        <v>7</v>
      </c>
      <c r="C1942" s="1" t="s">
        <v>8</v>
      </c>
      <c r="D1942" s="1" t="s">
        <v>693</v>
      </c>
      <c r="E1942" s="1" t="s">
        <v>13</v>
      </c>
      <c r="F1942" s="1" t="s">
        <v>695</v>
      </c>
      <c r="G1942" s="4">
        <v>0</v>
      </c>
      <c r="H1942" s="4">
        <v>0</v>
      </c>
      <c r="I1942" s="4">
        <v>0</v>
      </c>
      <c r="J1942" s="4">
        <v>0</v>
      </c>
      <c r="K1942" s="4">
        <v>0</v>
      </c>
      <c r="L1942" s="4">
        <v>0</v>
      </c>
      <c r="M1942" s="4">
        <v>0</v>
      </c>
      <c r="N1942" s="24">
        <f>IF(AND(B1942="60",C1942="32"),(J1942/'FD Date'!$B$4*'FD Date'!$B$6+K1942),(J1942/Date!$B$4*Date!$B$6+K1942))</f>
        <v>0</v>
      </c>
      <c r="O1942" s="24">
        <f t="shared" si="185"/>
        <v>0</v>
      </c>
      <c r="P1942" s="24">
        <f>K1942/Date!$B$2*Date!$B$3+K1942</f>
        <v>0</v>
      </c>
      <c r="Q1942" s="24">
        <f>J1942*Date!$B$3+K1942</f>
        <v>0</v>
      </c>
      <c r="R1942" s="24">
        <f t="shared" si="186"/>
        <v>0</v>
      </c>
      <c r="S1942" s="24">
        <f>J1942/2*Date!$B$7+K1942</f>
        <v>0</v>
      </c>
      <c r="T1942" s="24">
        <f t="shared" si="187"/>
        <v>0</v>
      </c>
      <c r="U1942" s="24">
        <f t="shared" si="188"/>
        <v>0</v>
      </c>
      <c r="V1942" s="4">
        <v>0</v>
      </c>
      <c r="W1942" s="4"/>
      <c r="X1942" s="28" t="str">
        <f t="shared" si="189"/>
        <v>CHOOSE FORMULA</v>
      </c>
      <c r="Y1942" s="4"/>
      <c r="Z1942" s="4">
        <v>0</v>
      </c>
    </row>
    <row r="1943" spans="1:26">
      <c r="A1943" s="1" t="s">
        <v>692</v>
      </c>
      <c r="B1943" s="1" t="s">
        <v>7</v>
      </c>
      <c r="C1943" s="1" t="s">
        <v>8</v>
      </c>
      <c r="D1943" s="1" t="s">
        <v>693</v>
      </c>
      <c r="E1943" s="1" t="s">
        <v>15</v>
      </c>
      <c r="F1943" s="1" t="s">
        <v>696</v>
      </c>
      <c r="G1943" s="4">
        <v>0</v>
      </c>
      <c r="H1943" s="4">
        <v>0</v>
      </c>
      <c r="I1943" s="4">
        <v>0</v>
      </c>
      <c r="J1943" s="4">
        <v>0</v>
      </c>
      <c r="K1943" s="4">
        <v>0</v>
      </c>
      <c r="L1943" s="4">
        <v>0</v>
      </c>
      <c r="M1943" s="4">
        <v>0</v>
      </c>
      <c r="N1943" s="24">
        <f>IF(AND(B1943="60",C1943="32"),(J1943/'FD Date'!$B$4*'FD Date'!$B$6+K1943),(J1943/Date!$B$4*Date!$B$6+K1943))</f>
        <v>0</v>
      </c>
      <c r="O1943" s="24">
        <f t="shared" si="185"/>
        <v>0</v>
      </c>
      <c r="P1943" s="24">
        <f>K1943/Date!$B$2*Date!$B$3+K1943</f>
        <v>0</v>
      </c>
      <c r="Q1943" s="24">
        <f>J1943*Date!$B$3+K1943</f>
        <v>0</v>
      </c>
      <c r="R1943" s="24">
        <f t="shared" si="186"/>
        <v>0</v>
      </c>
      <c r="S1943" s="24">
        <f>J1943/2*Date!$B$7+K1943</f>
        <v>0</v>
      </c>
      <c r="T1943" s="24">
        <f t="shared" si="187"/>
        <v>0</v>
      </c>
      <c r="U1943" s="24">
        <f t="shared" si="188"/>
        <v>0</v>
      </c>
      <c r="V1943" s="4">
        <v>0</v>
      </c>
      <c r="W1943" s="4"/>
      <c r="X1943" s="28" t="str">
        <f t="shared" si="189"/>
        <v>CHOOSE FORMULA</v>
      </c>
      <c r="Y1943" s="4"/>
      <c r="Z1943" s="4">
        <v>0</v>
      </c>
    </row>
    <row r="1944" spans="1:26">
      <c r="A1944" s="1" t="s">
        <v>692</v>
      </c>
      <c r="B1944" s="1" t="s">
        <v>491</v>
      </c>
      <c r="C1944" s="1" t="s">
        <v>400</v>
      </c>
      <c r="D1944" s="1" t="s">
        <v>508</v>
      </c>
      <c r="E1944" s="1" t="s">
        <v>8</v>
      </c>
      <c r="F1944" s="1" t="s">
        <v>509</v>
      </c>
      <c r="G1944" s="4">
        <v>0</v>
      </c>
      <c r="H1944" s="4">
        <v>0</v>
      </c>
      <c r="I1944" s="4">
        <v>0</v>
      </c>
      <c r="J1944" s="4">
        <v>0</v>
      </c>
      <c r="K1944" s="4">
        <v>0</v>
      </c>
      <c r="L1944" s="4">
        <v>0</v>
      </c>
      <c r="M1944" s="4">
        <v>44.21</v>
      </c>
      <c r="N1944" s="24">
        <f>IF(AND(B1944="60",C1944="32"),(J1944/'FD Date'!$B$4*'FD Date'!$B$6+K1944),(J1944/Date!$B$4*Date!$B$6+K1944))</f>
        <v>0</v>
      </c>
      <c r="O1944" s="24">
        <f t="shared" si="185"/>
        <v>0</v>
      </c>
      <c r="P1944" s="24">
        <f>K1944/Date!$B$2*Date!$B$3+K1944</f>
        <v>0</v>
      </c>
      <c r="Q1944" s="24">
        <f>J1944*Date!$B$3+K1944</f>
        <v>0</v>
      </c>
      <c r="R1944" s="24">
        <f t="shared" si="186"/>
        <v>0</v>
      </c>
      <c r="S1944" s="24">
        <f>J1944/2*Date!$B$7+K1944</f>
        <v>0</v>
      </c>
      <c r="T1944" s="24">
        <f t="shared" si="187"/>
        <v>0</v>
      </c>
      <c r="U1944" s="24">
        <f t="shared" si="188"/>
        <v>0</v>
      </c>
      <c r="V1944" s="4">
        <v>0</v>
      </c>
      <c r="W1944" s="4"/>
      <c r="X1944" s="28" t="str">
        <f t="shared" si="189"/>
        <v>CHOOSE FORMULA</v>
      </c>
      <c r="Y1944" s="4"/>
      <c r="Z1944" s="4">
        <v>0</v>
      </c>
    </row>
    <row r="1945" spans="1:26">
      <c r="A1945" s="1" t="s">
        <v>692</v>
      </c>
      <c r="B1945" s="1" t="s">
        <v>566</v>
      </c>
      <c r="C1945" s="1" t="s">
        <v>451</v>
      </c>
      <c r="D1945" s="1" t="s">
        <v>367</v>
      </c>
      <c r="E1945" s="1" t="s">
        <v>8</v>
      </c>
      <c r="F1945" s="1" t="s">
        <v>368</v>
      </c>
      <c r="G1945" s="4">
        <v>0</v>
      </c>
      <c r="H1945" s="4">
        <v>0</v>
      </c>
      <c r="I1945" s="4">
        <v>0</v>
      </c>
      <c r="J1945" s="4">
        <v>0</v>
      </c>
      <c r="K1945" s="4">
        <v>57447.42</v>
      </c>
      <c r="L1945" s="4">
        <v>465</v>
      </c>
      <c r="M1945" s="4">
        <v>465</v>
      </c>
      <c r="N1945" s="24">
        <f>IF(AND(B1945="60",C1945="32"),(J1945/'FD Date'!$B$4*'FD Date'!$B$6+K1945),(J1945/Date!$B$4*Date!$B$6+K1945))</f>
        <v>57447.42</v>
      </c>
      <c r="O1945" s="24">
        <f t="shared" si="185"/>
        <v>0</v>
      </c>
      <c r="P1945" s="24">
        <f>K1945/Date!$B$2*Date!$B$3+K1945</f>
        <v>86171.13</v>
      </c>
      <c r="Q1945" s="24">
        <f>J1945*Date!$B$3+K1945</f>
        <v>57447.42</v>
      </c>
      <c r="R1945" s="24">
        <f t="shared" si="186"/>
        <v>57447.42</v>
      </c>
      <c r="S1945" s="24">
        <f>J1945/2*Date!$B$7+K1945</f>
        <v>57447.42</v>
      </c>
      <c r="T1945" s="24">
        <f t="shared" si="187"/>
        <v>0</v>
      </c>
      <c r="U1945" s="24">
        <f t="shared" si="188"/>
        <v>57447.42</v>
      </c>
      <c r="V1945" s="4">
        <v>0</v>
      </c>
      <c r="W1945" s="4"/>
      <c r="X1945" s="28" t="str">
        <f t="shared" si="189"/>
        <v>CHOOSE FORMULA</v>
      </c>
      <c r="Y1945" s="4"/>
      <c r="Z1945" s="4">
        <v>57448</v>
      </c>
    </row>
    <row r="1946" spans="1:26">
      <c r="A1946" s="1" t="s">
        <v>692</v>
      </c>
      <c r="B1946" s="1" t="s">
        <v>566</v>
      </c>
      <c r="C1946" s="1" t="s">
        <v>451</v>
      </c>
      <c r="D1946" s="1" t="s">
        <v>299</v>
      </c>
      <c r="E1946" s="1" t="s">
        <v>8</v>
      </c>
      <c r="F1946" s="1" t="s">
        <v>300</v>
      </c>
      <c r="G1946" s="4">
        <v>50000</v>
      </c>
      <c r="H1946" s="4">
        <v>0</v>
      </c>
      <c r="I1946" s="4">
        <v>50000</v>
      </c>
      <c r="J1946" s="4">
        <v>0</v>
      </c>
      <c r="K1946" s="4">
        <v>0</v>
      </c>
      <c r="L1946" s="4">
        <v>0</v>
      </c>
      <c r="M1946" s="4">
        <v>0</v>
      </c>
      <c r="N1946" s="24">
        <f>IF(AND(B1946="60",C1946="32"),(J1946/'FD Date'!$B$4*'FD Date'!$B$6+K1946),(J1946/Date!$B$4*Date!$B$6+K1946))</f>
        <v>0</v>
      </c>
      <c r="O1946" s="24">
        <f t="shared" si="185"/>
        <v>0</v>
      </c>
      <c r="P1946" s="24">
        <f>K1946/Date!$B$2*Date!$B$3+K1946</f>
        <v>0</v>
      </c>
      <c r="Q1946" s="24">
        <f>J1946*Date!$B$3+K1946</f>
        <v>0</v>
      </c>
      <c r="R1946" s="24">
        <f t="shared" si="186"/>
        <v>0</v>
      </c>
      <c r="S1946" s="24">
        <f>J1946/2*Date!$B$7+K1946</f>
        <v>0</v>
      </c>
      <c r="T1946" s="24">
        <f t="shared" si="187"/>
        <v>50000</v>
      </c>
      <c r="U1946" s="24">
        <f t="shared" si="188"/>
        <v>0</v>
      </c>
      <c r="V1946" s="4">
        <v>0</v>
      </c>
      <c r="W1946" s="4"/>
      <c r="X1946" s="28" t="str">
        <f t="shared" si="189"/>
        <v>CHOOSE FORMULA</v>
      </c>
      <c r="Y1946" s="4"/>
      <c r="Z1946" s="4">
        <v>57448</v>
      </c>
    </row>
    <row r="1947" spans="1:26">
      <c r="A1947" s="1" t="s">
        <v>692</v>
      </c>
      <c r="B1947" s="1" t="s">
        <v>566</v>
      </c>
      <c r="C1947" s="1" t="s">
        <v>451</v>
      </c>
      <c r="D1947" s="1" t="s">
        <v>506</v>
      </c>
      <c r="E1947" s="1" t="s">
        <v>8</v>
      </c>
      <c r="F1947" s="1" t="s">
        <v>507</v>
      </c>
      <c r="G1947" s="4">
        <v>0</v>
      </c>
      <c r="H1947" s="4">
        <v>0</v>
      </c>
      <c r="I1947" s="4">
        <v>0</v>
      </c>
      <c r="J1947" s="4">
        <v>0</v>
      </c>
      <c r="K1947" s="4">
        <v>0.57999999999999996</v>
      </c>
      <c r="L1947" s="4">
        <v>0</v>
      </c>
      <c r="M1947" s="4">
        <v>0</v>
      </c>
      <c r="N1947" s="24">
        <f>IF(AND(B1947="60",C1947="32"),(J1947/'FD Date'!$B$4*'FD Date'!$B$6+K1947),(J1947/Date!$B$4*Date!$B$6+K1947))</f>
        <v>0.57999999999999996</v>
      </c>
      <c r="O1947" s="24">
        <f t="shared" si="185"/>
        <v>0</v>
      </c>
      <c r="P1947" s="24">
        <f>K1947/Date!$B$2*Date!$B$3+K1947</f>
        <v>0.86999999999999988</v>
      </c>
      <c r="Q1947" s="24">
        <f>J1947*Date!$B$3+K1947</f>
        <v>0.57999999999999996</v>
      </c>
      <c r="R1947" s="24">
        <f t="shared" si="186"/>
        <v>0</v>
      </c>
      <c r="S1947" s="24">
        <f>J1947/2*Date!$B$7+K1947</f>
        <v>0.57999999999999996</v>
      </c>
      <c r="T1947" s="24">
        <f t="shared" si="187"/>
        <v>0</v>
      </c>
      <c r="U1947" s="24">
        <f t="shared" si="188"/>
        <v>0.57999999999999996</v>
      </c>
      <c r="V1947" s="4">
        <v>0</v>
      </c>
      <c r="W1947" s="4"/>
      <c r="X1947" s="28" t="str">
        <f t="shared" si="189"/>
        <v>CHOOSE FORMULA</v>
      </c>
      <c r="Y1947" s="4"/>
      <c r="Z1947" s="4">
        <v>0</v>
      </c>
    </row>
    <row r="1948" spans="1:26">
      <c r="A1948" s="1" t="s">
        <v>692</v>
      </c>
      <c r="B1948" s="1" t="s">
        <v>566</v>
      </c>
      <c r="C1948" s="1" t="s">
        <v>451</v>
      </c>
      <c r="D1948" s="1" t="s">
        <v>385</v>
      </c>
      <c r="E1948" s="1" t="s">
        <v>8</v>
      </c>
      <c r="F1948" s="1" t="s">
        <v>386</v>
      </c>
      <c r="G1948" s="4">
        <v>0</v>
      </c>
      <c r="H1948" s="4">
        <v>0</v>
      </c>
      <c r="I1948" s="4">
        <v>0</v>
      </c>
      <c r="J1948" s="4">
        <v>0</v>
      </c>
      <c r="K1948" s="4">
        <v>0</v>
      </c>
      <c r="L1948" s="4">
        <v>0</v>
      </c>
      <c r="M1948" s="4">
        <v>0</v>
      </c>
      <c r="N1948" s="24">
        <f>IF(AND(B1948="60",C1948="32"),(J1948/'FD Date'!$B$4*'FD Date'!$B$6+K1948),(J1948/Date!$B$4*Date!$B$6+K1948))</f>
        <v>0</v>
      </c>
      <c r="O1948" s="24">
        <f t="shared" si="185"/>
        <v>0</v>
      </c>
      <c r="P1948" s="24">
        <f>K1948/Date!$B$2*Date!$B$3+K1948</f>
        <v>0</v>
      </c>
      <c r="Q1948" s="24">
        <f>J1948*Date!$B$3+K1948</f>
        <v>0</v>
      </c>
      <c r="R1948" s="24">
        <f t="shared" si="186"/>
        <v>0</v>
      </c>
      <c r="S1948" s="24">
        <f>J1948/2*Date!$B$7+K1948</f>
        <v>0</v>
      </c>
      <c r="T1948" s="24">
        <f t="shared" si="187"/>
        <v>0</v>
      </c>
      <c r="U1948" s="24">
        <f t="shared" si="188"/>
        <v>0</v>
      </c>
      <c r="V1948" s="4">
        <v>0</v>
      </c>
      <c r="W1948" s="4"/>
      <c r="X1948" s="28" t="str">
        <f t="shared" si="189"/>
        <v>CHOOSE FORMULA</v>
      </c>
      <c r="Y1948" s="4"/>
      <c r="Z1948" s="4">
        <v>0</v>
      </c>
    </row>
    <row r="1949" spans="1:26">
      <c r="A1949" s="1" t="s">
        <v>54</v>
      </c>
      <c r="B1949" s="1" t="s">
        <v>7</v>
      </c>
      <c r="C1949" s="1" t="s">
        <v>8</v>
      </c>
      <c r="D1949" s="1" t="s">
        <v>697</v>
      </c>
      <c r="E1949" s="1" t="s">
        <v>8</v>
      </c>
      <c r="F1949" s="1" t="s">
        <v>698</v>
      </c>
      <c r="G1949" s="4">
        <v>20000</v>
      </c>
      <c r="H1949" s="4">
        <v>0</v>
      </c>
      <c r="I1949" s="4">
        <v>20000</v>
      </c>
      <c r="J1949" s="4">
        <v>2169.15</v>
      </c>
      <c r="K1949" s="4">
        <v>20829.57</v>
      </c>
      <c r="L1949" s="4">
        <v>14114.78</v>
      </c>
      <c r="M1949" s="4">
        <v>24025.82</v>
      </c>
      <c r="N1949" s="24">
        <f>IF(AND(B1949="60",C1949="32"),(J1949/'FD Date'!$B$4*'FD Date'!$B$6+K1949),(J1949/Date!$B$4*Date!$B$6+K1949))</f>
        <v>31675.32</v>
      </c>
      <c r="O1949" s="24">
        <f t="shared" si="185"/>
        <v>4338.3</v>
      </c>
      <c r="P1949" s="24">
        <f>K1949/Date!$B$2*Date!$B$3+K1949</f>
        <v>31244.355</v>
      </c>
      <c r="Q1949" s="24">
        <f>J1949*Date!$B$3+K1949</f>
        <v>29506.17</v>
      </c>
      <c r="R1949" s="24">
        <f t="shared" si="186"/>
        <v>35455.564982054275</v>
      </c>
      <c r="S1949" s="24">
        <f>J1949/2*Date!$B$7+K1949</f>
        <v>29506.17</v>
      </c>
      <c r="T1949" s="24">
        <f t="shared" si="187"/>
        <v>20000</v>
      </c>
      <c r="U1949" s="24">
        <f t="shared" si="188"/>
        <v>20829.57</v>
      </c>
      <c r="V1949" s="4">
        <v>0</v>
      </c>
      <c r="W1949" s="4"/>
      <c r="X1949" s="28" t="str">
        <f t="shared" si="189"/>
        <v>CHOOSE FORMULA</v>
      </c>
      <c r="Y1949" s="4"/>
      <c r="Z1949" s="4">
        <v>30500</v>
      </c>
    </row>
    <row r="1950" spans="1:26">
      <c r="A1950" s="1" t="s">
        <v>54</v>
      </c>
      <c r="B1950" s="1" t="s">
        <v>491</v>
      </c>
      <c r="C1950" s="1" t="s">
        <v>450</v>
      </c>
      <c r="D1950" s="1" t="s">
        <v>385</v>
      </c>
      <c r="E1950" s="1" t="s">
        <v>8</v>
      </c>
      <c r="F1950" s="1" t="s">
        <v>386</v>
      </c>
      <c r="G1950" s="4">
        <v>20000</v>
      </c>
      <c r="H1950" s="4">
        <v>0</v>
      </c>
      <c r="I1950" s="4">
        <v>20000</v>
      </c>
      <c r="J1950" s="4">
        <v>1660</v>
      </c>
      <c r="K1950" s="4">
        <v>13360</v>
      </c>
      <c r="L1950" s="4">
        <v>13360</v>
      </c>
      <c r="M1950" s="4">
        <v>20000</v>
      </c>
      <c r="N1950" s="24">
        <f>IF(AND(B1950="60",C1950="32"),(J1950/'FD Date'!$B$4*'FD Date'!$B$6+K1950),(J1950/Date!$B$4*Date!$B$6+K1950))</f>
        <v>21660</v>
      </c>
      <c r="O1950" s="24">
        <f t="shared" si="185"/>
        <v>3320</v>
      </c>
      <c r="P1950" s="24">
        <f>K1950/Date!$B$2*Date!$B$3+K1950</f>
        <v>20040</v>
      </c>
      <c r="Q1950" s="24">
        <f>J1950*Date!$B$3+K1950</f>
        <v>20000</v>
      </c>
      <c r="R1950" s="24">
        <f t="shared" si="186"/>
        <v>20000</v>
      </c>
      <c r="S1950" s="24">
        <f>J1950/2*Date!$B$7+K1950</f>
        <v>20000</v>
      </c>
      <c r="T1950" s="24">
        <f t="shared" si="187"/>
        <v>20000</v>
      </c>
      <c r="U1950" s="24">
        <f t="shared" si="188"/>
        <v>13360</v>
      </c>
      <c r="V1950" s="4">
        <v>0</v>
      </c>
      <c r="W1950" s="4"/>
      <c r="X1950" s="28" t="str">
        <f t="shared" si="189"/>
        <v>CHOOSE FORMULA</v>
      </c>
      <c r="Y1950" s="4"/>
      <c r="Z1950" s="4">
        <v>20000</v>
      </c>
    </row>
    <row r="1951" spans="1:26">
      <c r="A1951" s="1" t="s">
        <v>56</v>
      </c>
      <c r="B1951" s="1" t="s">
        <v>7</v>
      </c>
      <c r="C1951" s="1" t="s">
        <v>8</v>
      </c>
      <c r="D1951" s="1" t="s">
        <v>699</v>
      </c>
      <c r="E1951" s="1" t="s">
        <v>8</v>
      </c>
      <c r="F1951" s="1" t="s">
        <v>700</v>
      </c>
      <c r="G1951" s="4">
        <v>300</v>
      </c>
      <c r="H1951" s="4">
        <v>0</v>
      </c>
      <c r="I1951" s="4">
        <v>300</v>
      </c>
      <c r="J1951" s="4">
        <v>42.45</v>
      </c>
      <c r="K1951" s="4">
        <v>406.23</v>
      </c>
      <c r="L1951" s="4">
        <v>265.39999999999998</v>
      </c>
      <c r="M1951" s="4">
        <v>456.83</v>
      </c>
      <c r="N1951" s="24">
        <f>IF(AND(B1951="60",C1951="32"),(J1951/'FD Date'!$B$4*'FD Date'!$B$6+K1951),(J1951/Date!$B$4*Date!$B$6+K1951))</f>
        <v>618.48</v>
      </c>
      <c r="O1951" s="24">
        <f t="shared" si="185"/>
        <v>84.9</v>
      </c>
      <c r="P1951" s="24">
        <f>K1951/Date!$B$2*Date!$B$3+K1951</f>
        <v>609.34500000000003</v>
      </c>
      <c r="Q1951" s="24">
        <f>J1951*Date!$B$3+K1951</f>
        <v>576.03</v>
      </c>
      <c r="R1951" s="24">
        <f t="shared" si="186"/>
        <v>699.2390764883196</v>
      </c>
      <c r="S1951" s="24">
        <f>J1951/2*Date!$B$7+K1951</f>
        <v>576.03</v>
      </c>
      <c r="T1951" s="24">
        <f t="shared" si="187"/>
        <v>300</v>
      </c>
      <c r="U1951" s="24">
        <f t="shared" si="188"/>
        <v>406.23</v>
      </c>
      <c r="V1951" s="4">
        <v>0</v>
      </c>
      <c r="W1951" s="4"/>
      <c r="X1951" s="28" t="str">
        <f t="shared" si="189"/>
        <v>CHOOSE FORMULA</v>
      </c>
      <c r="Y1951" s="4"/>
      <c r="Z1951" s="4">
        <v>600</v>
      </c>
    </row>
    <row r="1952" spans="1:26">
      <c r="A1952" s="1" t="s">
        <v>56</v>
      </c>
      <c r="B1952" s="1" t="s">
        <v>491</v>
      </c>
      <c r="C1952" s="1" t="s">
        <v>450</v>
      </c>
      <c r="D1952" s="1" t="s">
        <v>385</v>
      </c>
      <c r="E1952" s="1" t="s">
        <v>8</v>
      </c>
      <c r="F1952" s="1" t="s">
        <v>386</v>
      </c>
      <c r="G1952" s="4">
        <v>300</v>
      </c>
      <c r="H1952" s="4">
        <v>0</v>
      </c>
      <c r="I1952" s="4">
        <v>300</v>
      </c>
      <c r="J1952" s="4">
        <v>25</v>
      </c>
      <c r="K1952" s="4">
        <v>200</v>
      </c>
      <c r="L1952" s="4">
        <v>140</v>
      </c>
      <c r="M1952" s="4">
        <v>200</v>
      </c>
      <c r="N1952" s="24">
        <f>IF(AND(B1952="60",C1952="32"),(J1952/'FD Date'!$B$4*'FD Date'!$B$6+K1952),(J1952/Date!$B$4*Date!$B$6+K1952))</f>
        <v>325</v>
      </c>
      <c r="O1952" s="24">
        <f t="shared" si="185"/>
        <v>50</v>
      </c>
      <c r="P1952" s="24">
        <f>K1952/Date!$B$2*Date!$B$3+K1952</f>
        <v>300</v>
      </c>
      <c r="Q1952" s="24">
        <f>J1952*Date!$B$3+K1952</f>
        <v>300</v>
      </c>
      <c r="R1952" s="24">
        <f t="shared" si="186"/>
        <v>285.71428571428572</v>
      </c>
      <c r="S1952" s="24">
        <f>J1952/2*Date!$B$7+K1952</f>
        <v>300</v>
      </c>
      <c r="T1952" s="24">
        <f t="shared" si="187"/>
        <v>300</v>
      </c>
      <c r="U1952" s="24">
        <f t="shared" si="188"/>
        <v>200</v>
      </c>
      <c r="V1952" s="4">
        <v>0</v>
      </c>
      <c r="W1952" s="4"/>
      <c r="X1952" s="28" t="str">
        <f t="shared" si="189"/>
        <v>CHOOSE FORMULA</v>
      </c>
      <c r="Y1952" s="4"/>
      <c r="Z1952" s="4">
        <v>300</v>
      </c>
    </row>
    <row r="1953" spans="1:26">
      <c r="A1953" s="1" t="s">
        <v>701</v>
      </c>
      <c r="B1953" s="1" t="s">
        <v>7</v>
      </c>
      <c r="C1953" s="1" t="s">
        <v>8</v>
      </c>
      <c r="D1953" s="1" t="s">
        <v>177</v>
      </c>
      <c r="E1953" s="1" t="s">
        <v>8</v>
      </c>
      <c r="F1953" s="1" t="s">
        <v>178</v>
      </c>
      <c r="G1953" s="4">
        <v>200</v>
      </c>
      <c r="H1953" s="4">
        <v>0</v>
      </c>
      <c r="I1953" s="4">
        <v>200</v>
      </c>
      <c r="J1953" s="4">
        <v>36.96</v>
      </c>
      <c r="K1953" s="4">
        <v>152.59</v>
      </c>
      <c r="L1953" s="4">
        <v>100.85</v>
      </c>
      <c r="M1953" s="4">
        <v>166.05</v>
      </c>
      <c r="N1953" s="24">
        <f>IF(AND(B1953="60",C1953="32"),(J1953/'FD Date'!$B$4*'FD Date'!$B$6+K1953),(J1953/Date!$B$4*Date!$B$6+K1953))</f>
        <v>337.39</v>
      </c>
      <c r="O1953" s="24">
        <f t="shared" ref="O1953:O2000" si="190">J1953*2</f>
        <v>73.92</v>
      </c>
      <c r="P1953" s="24">
        <f>K1953/Date!$B$2*Date!$B$3+K1953</f>
        <v>228.88499999999999</v>
      </c>
      <c r="Q1953" s="24">
        <f>J1953*Date!$B$3+K1953</f>
        <v>300.43</v>
      </c>
      <c r="R1953" s="24">
        <f t="shared" ref="R1953:R2000" si="191">IF(OR(L1953=0,M1953=0),0,K1953/(L1953/M1953))</f>
        <v>251.24015369360438</v>
      </c>
      <c r="S1953" s="24">
        <f>J1953/2*Date!$B$7+K1953</f>
        <v>300.43</v>
      </c>
      <c r="T1953" s="24">
        <f t="shared" ref="T1953:T2000" si="192">I1953</f>
        <v>200</v>
      </c>
      <c r="U1953" s="24">
        <f t="shared" ref="U1953:U2000" si="193">K1953</f>
        <v>152.59</v>
      </c>
      <c r="V1953" s="4">
        <v>0</v>
      </c>
      <c r="W1953" s="4"/>
      <c r="X1953" s="28" t="str">
        <f t="shared" ref="X1953:X2000" si="194">IF($W1953=1,($N1953+$V1953),IF($W1953=2,($O1953+$V1953), IF($W1953=3,($P1953+$V1953), IF($W1953=4,($Q1953+$V1953), IF($W1953=5,($R1953+$V1953), IF($W1953=6,($S1953+$V1953), IF($W1953=7,($T1953+$V1953), IF($W1953=8,($U1953+$V1953),"CHOOSE FORMULA"))))))))</f>
        <v>CHOOSE FORMULA</v>
      </c>
      <c r="Y1953" s="4"/>
      <c r="Z1953" s="4">
        <v>166</v>
      </c>
    </row>
    <row r="1954" spans="1:26">
      <c r="A1954" s="1" t="s">
        <v>701</v>
      </c>
      <c r="B1954" s="1" t="s">
        <v>7</v>
      </c>
      <c r="C1954" s="1" t="s">
        <v>8</v>
      </c>
      <c r="D1954" s="1" t="s">
        <v>97</v>
      </c>
      <c r="E1954" s="1" t="s">
        <v>8</v>
      </c>
      <c r="F1954" s="1" t="s">
        <v>184</v>
      </c>
      <c r="G1954" s="4">
        <v>0</v>
      </c>
      <c r="H1954" s="4">
        <v>0</v>
      </c>
      <c r="I1954" s="4">
        <v>0</v>
      </c>
      <c r="J1954" s="4">
        <v>0</v>
      </c>
      <c r="K1954" s="4">
        <v>0</v>
      </c>
      <c r="L1954" s="4">
        <v>0</v>
      </c>
      <c r="M1954" s="4">
        <v>0</v>
      </c>
      <c r="N1954" s="24">
        <f>IF(AND(B1954="60",C1954="32"),(J1954/'FD Date'!$B$4*'FD Date'!$B$6+K1954),(J1954/Date!$B$4*Date!$B$6+K1954))</f>
        <v>0</v>
      </c>
      <c r="O1954" s="24">
        <f t="shared" si="190"/>
        <v>0</v>
      </c>
      <c r="P1954" s="24">
        <f>K1954/Date!$B$2*Date!$B$3+K1954</f>
        <v>0</v>
      </c>
      <c r="Q1954" s="24">
        <f>J1954*Date!$B$3+K1954</f>
        <v>0</v>
      </c>
      <c r="R1954" s="24">
        <f t="shared" si="191"/>
        <v>0</v>
      </c>
      <c r="S1954" s="24">
        <f>J1954/2*Date!$B$7+K1954</f>
        <v>0</v>
      </c>
      <c r="T1954" s="24">
        <f t="shared" si="192"/>
        <v>0</v>
      </c>
      <c r="U1954" s="24">
        <f t="shared" si="193"/>
        <v>0</v>
      </c>
      <c r="V1954" s="4">
        <v>0</v>
      </c>
      <c r="W1954" s="4"/>
      <c r="X1954" s="28" t="str">
        <f t="shared" si="194"/>
        <v>CHOOSE FORMULA</v>
      </c>
      <c r="Y1954" s="4"/>
      <c r="Z1954" s="4">
        <v>0</v>
      </c>
    </row>
    <row r="1955" spans="1:26">
      <c r="A1955" s="1" t="s">
        <v>701</v>
      </c>
      <c r="B1955" s="1" t="s">
        <v>7</v>
      </c>
      <c r="C1955" s="1" t="s">
        <v>8</v>
      </c>
      <c r="D1955" s="1" t="s">
        <v>189</v>
      </c>
      <c r="E1955" s="1" t="s">
        <v>8</v>
      </c>
      <c r="F1955" s="1" t="s">
        <v>190</v>
      </c>
      <c r="G1955" s="4">
        <v>0</v>
      </c>
      <c r="H1955" s="4">
        <v>0</v>
      </c>
      <c r="I1955" s="4">
        <v>0</v>
      </c>
      <c r="J1955" s="4">
        <v>0</v>
      </c>
      <c r="K1955" s="4">
        <v>0</v>
      </c>
      <c r="L1955" s="4">
        <v>0</v>
      </c>
      <c r="M1955" s="4">
        <v>0</v>
      </c>
      <c r="N1955" s="24">
        <f>IF(AND(B1955="60",C1955="32"),(J1955/'FD Date'!$B$4*'FD Date'!$B$6+K1955),(J1955/Date!$B$4*Date!$B$6+K1955))</f>
        <v>0</v>
      </c>
      <c r="O1955" s="24">
        <f t="shared" si="190"/>
        <v>0</v>
      </c>
      <c r="P1955" s="24">
        <f>K1955/Date!$B$2*Date!$B$3+K1955</f>
        <v>0</v>
      </c>
      <c r="Q1955" s="24">
        <f>J1955*Date!$B$3+K1955</f>
        <v>0</v>
      </c>
      <c r="R1955" s="24">
        <f t="shared" si="191"/>
        <v>0</v>
      </c>
      <c r="S1955" s="24">
        <f>J1955/2*Date!$B$7+K1955</f>
        <v>0</v>
      </c>
      <c r="T1955" s="24">
        <f t="shared" si="192"/>
        <v>0</v>
      </c>
      <c r="U1955" s="24">
        <f t="shared" si="193"/>
        <v>0</v>
      </c>
      <c r="V1955" s="4">
        <v>0</v>
      </c>
      <c r="W1955" s="4"/>
      <c r="X1955" s="28" t="str">
        <f t="shared" si="194"/>
        <v>CHOOSE FORMULA</v>
      </c>
      <c r="Y1955" s="4"/>
      <c r="Z1955" s="4">
        <v>0</v>
      </c>
    </row>
    <row r="1956" spans="1:26">
      <c r="A1956" s="1" t="s">
        <v>701</v>
      </c>
      <c r="B1956" s="1" t="s">
        <v>7</v>
      </c>
      <c r="C1956" s="1" t="s">
        <v>8</v>
      </c>
      <c r="D1956" s="1" t="s">
        <v>203</v>
      </c>
      <c r="E1956" s="1" t="s">
        <v>8</v>
      </c>
      <c r="F1956" s="1" t="s">
        <v>204</v>
      </c>
      <c r="G1956" s="4">
        <v>10000</v>
      </c>
      <c r="H1956" s="4">
        <v>0</v>
      </c>
      <c r="I1956" s="4">
        <v>10000</v>
      </c>
      <c r="J1956" s="4">
        <v>0</v>
      </c>
      <c r="K1956" s="4">
        <v>10000</v>
      </c>
      <c r="L1956" s="4">
        <v>10000</v>
      </c>
      <c r="M1956" s="4">
        <v>10000</v>
      </c>
      <c r="N1956" s="24">
        <f>IF(AND(B1956="60",C1956="32"),(J1956/'FD Date'!$B$4*'FD Date'!$B$6+K1956),(J1956/Date!$B$4*Date!$B$6+K1956))</f>
        <v>10000</v>
      </c>
      <c r="O1956" s="24">
        <f t="shared" si="190"/>
        <v>0</v>
      </c>
      <c r="P1956" s="24">
        <f>K1956/Date!$B$2*Date!$B$3+K1956</f>
        <v>15000</v>
      </c>
      <c r="Q1956" s="24">
        <f>J1956*Date!$B$3+K1956</f>
        <v>10000</v>
      </c>
      <c r="R1956" s="24">
        <f t="shared" si="191"/>
        <v>10000</v>
      </c>
      <c r="S1956" s="24">
        <f>J1956/2*Date!$B$7+K1956</f>
        <v>10000</v>
      </c>
      <c r="T1956" s="24">
        <f t="shared" si="192"/>
        <v>10000</v>
      </c>
      <c r="U1956" s="24">
        <f t="shared" si="193"/>
        <v>10000</v>
      </c>
      <c r="V1956" s="4">
        <v>0</v>
      </c>
      <c r="W1956" s="4"/>
      <c r="X1956" s="28" t="str">
        <f t="shared" si="194"/>
        <v>CHOOSE FORMULA</v>
      </c>
      <c r="Y1956" s="4"/>
      <c r="Z1956" s="4">
        <v>10000</v>
      </c>
    </row>
    <row r="1957" spans="1:26">
      <c r="A1957" s="1" t="s">
        <v>701</v>
      </c>
      <c r="B1957" s="1" t="s">
        <v>566</v>
      </c>
      <c r="C1957" s="1" t="s">
        <v>451</v>
      </c>
      <c r="D1957" s="1" t="s">
        <v>367</v>
      </c>
      <c r="E1957" s="1" t="s">
        <v>8</v>
      </c>
      <c r="F1957" s="1" t="s">
        <v>368</v>
      </c>
      <c r="G1957" s="4">
        <v>25000</v>
      </c>
      <c r="H1957" s="4">
        <v>0</v>
      </c>
      <c r="I1957" s="4">
        <v>25000</v>
      </c>
      <c r="J1957" s="4">
        <v>1652.99</v>
      </c>
      <c r="K1957" s="4">
        <v>4731.55</v>
      </c>
      <c r="L1957" s="4">
        <v>6683.82</v>
      </c>
      <c r="M1957" s="4">
        <v>8422.1200000000008</v>
      </c>
      <c r="N1957" s="24">
        <f>IF(AND(B1957="60",C1957="32"),(J1957/'FD Date'!$B$4*'FD Date'!$B$6+K1957),(J1957/Date!$B$4*Date!$B$6+K1957))</f>
        <v>12996.5</v>
      </c>
      <c r="O1957" s="24">
        <f t="shared" si="190"/>
        <v>3305.98</v>
      </c>
      <c r="P1957" s="24">
        <f>K1957/Date!$B$2*Date!$B$3+K1957</f>
        <v>7097.3250000000007</v>
      </c>
      <c r="Q1957" s="24">
        <f>J1957*Date!$B$3+K1957</f>
        <v>11343.51</v>
      </c>
      <c r="R1957" s="24">
        <f t="shared" si="191"/>
        <v>5962.1117693175474</v>
      </c>
      <c r="S1957" s="24">
        <f>J1957/2*Date!$B$7+K1957</f>
        <v>11343.51</v>
      </c>
      <c r="T1957" s="24">
        <f t="shared" si="192"/>
        <v>25000</v>
      </c>
      <c r="U1957" s="24">
        <f t="shared" si="193"/>
        <v>4731.55</v>
      </c>
      <c r="V1957" s="4">
        <v>0</v>
      </c>
      <c r="W1957" s="4"/>
      <c r="X1957" s="28" t="str">
        <f t="shared" si="194"/>
        <v>CHOOSE FORMULA</v>
      </c>
      <c r="Y1957" s="4"/>
      <c r="Z1957" s="4">
        <v>25000</v>
      </c>
    </row>
    <row r="1958" spans="1:26">
      <c r="A1958" s="1" t="s">
        <v>701</v>
      </c>
      <c r="B1958" s="1" t="s">
        <v>566</v>
      </c>
      <c r="C1958" s="1" t="s">
        <v>451</v>
      </c>
      <c r="D1958" s="1" t="s">
        <v>478</v>
      </c>
      <c r="E1958" s="1" t="s">
        <v>8</v>
      </c>
      <c r="F1958" s="1" t="s">
        <v>479</v>
      </c>
      <c r="G1958" s="4">
        <v>0</v>
      </c>
      <c r="H1958" s="4">
        <v>0</v>
      </c>
      <c r="I1958" s="4">
        <v>0</v>
      </c>
      <c r="J1958" s="4">
        <v>0</v>
      </c>
      <c r="K1958" s="4">
        <v>0</v>
      </c>
      <c r="L1958" s="4">
        <v>0</v>
      </c>
      <c r="M1958" s="4">
        <v>0</v>
      </c>
      <c r="N1958" s="24">
        <f>IF(AND(B1958="60",C1958="32"),(J1958/'FD Date'!$B$4*'FD Date'!$B$6+K1958),(J1958/Date!$B$4*Date!$B$6+K1958))</f>
        <v>0</v>
      </c>
      <c r="O1958" s="24">
        <f t="shared" si="190"/>
        <v>0</v>
      </c>
      <c r="P1958" s="24">
        <f>K1958/Date!$B$2*Date!$B$3+K1958</f>
        <v>0</v>
      </c>
      <c r="Q1958" s="24">
        <f>J1958*Date!$B$3+K1958</f>
        <v>0</v>
      </c>
      <c r="R1958" s="24">
        <f t="shared" si="191"/>
        <v>0</v>
      </c>
      <c r="S1958" s="24">
        <f>J1958/2*Date!$B$7+K1958</f>
        <v>0</v>
      </c>
      <c r="T1958" s="24">
        <f t="shared" si="192"/>
        <v>0</v>
      </c>
      <c r="U1958" s="24">
        <f t="shared" si="193"/>
        <v>0</v>
      </c>
      <c r="V1958" s="4">
        <v>0</v>
      </c>
      <c r="W1958" s="4"/>
      <c r="X1958" s="28" t="str">
        <f t="shared" si="194"/>
        <v>CHOOSE FORMULA</v>
      </c>
      <c r="Y1958" s="4"/>
      <c r="Z1958" s="4">
        <v>0</v>
      </c>
    </row>
    <row r="1959" spans="1:26">
      <c r="A1959" s="1" t="s">
        <v>701</v>
      </c>
      <c r="B1959" s="1" t="s">
        <v>566</v>
      </c>
      <c r="C1959" s="1" t="s">
        <v>451</v>
      </c>
      <c r="D1959" s="1" t="s">
        <v>373</v>
      </c>
      <c r="E1959" s="1" t="s">
        <v>8</v>
      </c>
      <c r="F1959" s="1" t="s">
        <v>374</v>
      </c>
      <c r="G1959" s="4">
        <v>0</v>
      </c>
      <c r="H1959" s="4">
        <v>0</v>
      </c>
      <c r="I1959" s="4">
        <v>0</v>
      </c>
      <c r="J1959" s="4">
        <v>0</v>
      </c>
      <c r="K1959" s="4">
        <v>0</v>
      </c>
      <c r="L1959" s="4">
        <v>0</v>
      </c>
      <c r="M1959" s="4">
        <v>0</v>
      </c>
      <c r="N1959" s="24">
        <f>IF(AND(B1959="60",C1959="32"),(J1959/'FD Date'!$B$4*'FD Date'!$B$6+K1959),(J1959/Date!$B$4*Date!$B$6+K1959))</f>
        <v>0</v>
      </c>
      <c r="O1959" s="24">
        <f t="shared" si="190"/>
        <v>0</v>
      </c>
      <c r="P1959" s="24">
        <f>K1959/Date!$B$2*Date!$B$3+K1959</f>
        <v>0</v>
      </c>
      <c r="Q1959" s="24">
        <f>J1959*Date!$B$3+K1959</f>
        <v>0</v>
      </c>
      <c r="R1959" s="24">
        <f t="shared" si="191"/>
        <v>0</v>
      </c>
      <c r="S1959" s="24">
        <f>J1959/2*Date!$B$7+K1959</f>
        <v>0</v>
      </c>
      <c r="T1959" s="24">
        <f t="shared" si="192"/>
        <v>0</v>
      </c>
      <c r="U1959" s="24">
        <f t="shared" si="193"/>
        <v>0</v>
      </c>
      <c r="V1959" s="4">
        <v>0</v>
      </c>
      <c r="W1959" s="4"/>
      <c r="X1959" s="28" t="str">
        <f t="shared" si="194"/>
        <v>CHOOSE FORMULA</v>
      </c>
      <c r="Y1959" s="4"/>
      <c r="Z1959" s="4">
        <v>0</v>
      </c>
    </row>
    <row r="1960" spans="1:26">
      <c r="A1960" s="1" t="s">
        <v>702</v>
      </c>
      <c r="B1960" s="1" t="s">
        <v>7</v>
      </c>
      <c r="C1960" s="1" t="s">
        <v>8</v>
      </c>
      <c r="D1960" s="1" t="s">
        <v>177</v>
      </c>
      <c r="E1960" s="1" t="s">
        <v>8</v>
      </c>
      <c r="F1960" s="1" t="s">
        <v>178</v>
      </c>
      <c r="G1960" s="4">
        <v>50</v>
      </c>
      <c r="H1960" s="4">
        <v>0</v>
      </c>
      <c r="I1960" s="4">
        <v>50</v>
      </c>
      <c r="J1960" s="4">
        <v>8.85</v>
      </c>
      <c r="K1960" s="4">
        <v>33.57</v>
      </c>
      <c r="L1960" s="4">
        <v>15.6</v>
      </c>
      <c r="M1960" s="4">
        <v>27.16</v>
      </c>
      <c r="N1960" s="24">
        <f>IF(AND(B1960="60",C1960="32"),(J1960/'FD Date'!$B$4*'FD Date'!$B$6+K1960),(J1960/Date!$B$4*Date!$B$6+K1960))</f>
        <v>77.819999999999993</v>
      </c>
      <c r="O1960" s="24">
        <f t="shared" si="190"/>
        <v>17.7</v>
      </c>
      <c r="P1960" s="24">
        <f>K1960/Date!$B$2*Date!$B$3+K1960</f>
        <v>50.355000000000004</v>
      </c>
      <c r="Q1960" s="24">
        <f>J1960*Date!$B$3+K1960</f>
        <v>68.97</v>
      </c>
      <c r="R1960" s="24">
        <f t="shared" si="191"/>
        <v>58.446230769230773</v>
      </c>
      <c r="S1960" s="24">
        <f>J1960/2*Date!$B$7+K1960</f>
        <v>68.97</v>
      </c>
      <c r="T1960" s="24">
        <f t="shared" si="192"/>
        <v>50</v>
      </c>
      <c r="U1960" s="24">
        <f t="shared" si="193"/>
        <v>33.57</v>
      </c>
      <c r="V1960" s="4">
        <v>0</v>
      </c>
      <c r="W1960" s="4"/>
      <c r="X1960" s="28" t="str">
        <f t="shared" si="194"/>
        <v>CHOOSE FORMULA</v>
      </c>
      <c r="Y1960" s="4"/>
      <c r="Z1960" s="4">
        <v>33</v>
      </c>
    </row>
    <row r="1961" spans="1:26">
      <c r="A1961" s="1" t="s">
        <v>702</v>
      </c>
      <c r="B1961" s="1" t="s">
        <v>7</v>
      </c>
      <c r="C1961" s="1" t="s">
        <v>8</v>
      </c>
      <c r="D1961" s="1" t="s">
        <v>222</v>
      </c>
      <c r="E1961" s="1" t="s">
        <v>8</v>
      </c>
      <c r="F1961" s="1" t="s">
        <v>221</v>
      </c>
      <c r="G1961" s="4">
        <v>7100</v>
      </c>
      <c r="H1961" s="4">
        <v>0</v>
      </c>
      <c r="I1961" s="4">
        <v>7100</v>
      </c>
      <c r="J1961" s="4">
        <v>0</v>
      </c>
      <c r="K1961" s="4">
        <v>5646.46</v>
      </c>
      <c r="L1961" s="4">
        <v>6509.74</v>
      </c>
      <c r="M1961" s="4">
        <v>6509.74</v>
      </c>
      <c r="N1961" s="24">
        <f>IF(AND(B1961="60",C1961="32"),(J1961/'FD Date'!$B$4*'FD Date'!$B$6+K1961),(J1961/Date!$B$4*Date!$B$6+K1961))</f>
        <v>5646.46</v>
      </c>
      <c r="O1961" s="24">
        <f t="shared" si="190"/>
        <v>0</v>
      </c>
      <c r="P1961" s="24">
        <f>K1961/Date!$B$2*Date!$B$3+K1961</f>
        <v>8469.69</v>
      </c>
      <c r="Q1961" s="24">
        <f>J1961*Date!$B$3+K1961</f>
        <v>5646.46</v>
      </c>
      <c r="R1961" s="24">
        <f t="shared" si="191"/>
        <v>5646.46</v>
      </c>
      <c r="S1961" s="24">
        <f>J1961/2*Date!$B$7+K1961</f>
        <v>5646.46</v>
      </c>
      <c r="T1961" s="24">
        <f t="shared" si="192"/>
        <v>7100</v>
      </c>
      <c r="U1961" s="24">
        <f t="shared" si="193"/>
        <v>5646.46</v>
      </c>
      <c r="V1961" s="4">
        <v>0</v>
      </c>
      <c r="W1961" s="4"/>
      <c r="X1961" s="28" t="str">
        <f t="shared" si="194"/>
        <v>CHOOSE FORMULA</v>
      </c>
      <c r="Y1961" s="4"/>
      <c r="Z1961" s="4">
        <v>5646</v>
      </c>
    </row>
    <row r="1962" spans="1:26">
      <c r="A1962" s="1" t="s">
        <v>702</v>
      </c>
      <c r="B1962" s="1" t="s">
        <v>516</v>
      </c>
      <c r="C1962" s="1" t="s">
        <v>451</v>
      </c>
      <c r="D1962" s="1" t="s">
        <v>305</v>
      </c>
      <c r="E1962" s="1" t="s">
        <v>8</v>
      </c>
      <c r="F1962" s="1" t="s">
        <v>306</v>
      </c>
      <c r="G1962" s="4">
        <v>3000</v>
      </c>
      <c r="H1962" s="4">
        <v>0</v>
      </c>
      <c r="I1962" s="4">
        <v>3000</v>
      </c>
      <c r="J1962" s="4">
        <v>0</v>
      </c>
      <c r="K1962" s="4">
        <v>0</v>
      </c>
      <c r="L1962" s="4">
        <v>3000</v>
      </c>
      <c r="M1962" s="4">
        <v>4815.76</v>
      </c>
      <c r="N1962" s="24">
        <f>IF(AND(B1962="60",C1962="32"),(J1962/'FD Date'!$B$4*'FD Date'!$B$6+K1962),(J1962/Date!$B$4*Date!$B$6+K1962))</f>
        <v>0</v>
      </c>
      <c r="O1962" s="24">
        <f t="shared" si="190"/>
        <v>0</v>
      </c>
      <c r="P1962" s="24">
        <f>K1962/Date!$B$2*Date!$B$3+K1962</f>
        <v>0</v>
      </c>
      <c r="Q1962" s="24">
        <f>J1962*Date!$B$3+K1962</f>
        <v>0</v>
      </c>
      <c r="R1962" s="24">
        <f t="shared" si="191"/>
        <v>0</v>
      </c>
      <c r="S1962" s="24">
        <f>J1962/2*Date!$B$7+K1962</f>
        <v>0</v>
      </c>
      <c r="T1962" s="24">
        <f t="shared" si="192"/>
        <v>3000</v>
      </c>
      <c r="U1962" s="24">
        <f t="shared" si="193"/>
        <v>0</v>
      </c>
      <c r="V1962" s="4">
        <v>0</v>
      </c>
      <c r="W1962" s="4"/>
      <c r="X1962" s="28" t="str">
        <f t="shared" si="194"/>
        <v>CHOOSE FORMULA</v>
      </c>
      <c r="Y1962" s="4"/>
      <c r="Z1962" s="4">
        <v>7500</v>
      </c>
    </row>
    <row r="1963" spans="1:26">
      <c r="A1963" s="1" t="s">
        <v>702</v>
      </c>
      <c r="B1963" s="1" t="s">
        <v>552</v>
      </c>
      <c r="C1963" s="1" t="s">
        <v>451</v>
      </c>
      <c r="D1963" s="1" t="s">
        <v>301</v>
      </c>
      <c r="E1963" s="1" t="s">
        <v>8</v>
      </c>
      <c r="F1963" s="1" t="s">
        <v>302</v>
      </c>
      <c r="G1963" s="4">
        <v>0</v>
      </c>
      <c r="H1963" s="4">
        <v>0</v>
      </c>
      <c r="I1963" s="4">
        <v>0</v>
      </c>
      <c r="J1963" s="4">
        <v>0</v>
      </c>
      <c r="K1963" s="4">
        <v>0</v>
      </c>
      <c r="L1963" s="4">
        <v>0</v>
      </c>
      <c r="M1963" s="4">
        <v>0</v>
      </c>
      <c r="N1963" s="24">
        <f>IF(AND(B1963="60",C1963="32"),(J1963/'FD Date'!$B$4*'FD Date'!$B$6+K1963),(J1963/Date!$B$4*Date!$B$6+K1963))</f>
        <v>0</v>
      </c>
      <c r="O1963" s="24">
        <f t="shared" si="190"/>
        <v>0</v>
      </c>
      <c r="P1963" s="24">
        <f>K1963/Date!$B$2*Date!$B$3+K1963</f>
        <v>0</v>
      </c>
      <c r="Q1963" s="24">
        <f>J1963*Date!$B$3+K1963</f>
        <v>0</v>
      </c>
      <c r="R1963" s="24">
        <f t="shared" si="191"/>
        <v>0</v>
      </c>
      <c r="S1963" s="24">
        <f>J1963/2*Date!$B$7+K1963</f>
        <v>0</v>
      </c>
      <c r="T1963" s="24">
        <f t="shared" si="192"/>
        <v>0</v>
      </c>
      <c r="U1963" s="24">
        <f t="shared" si="193"/>
        <v>0</v>
      </c>
      <c r="V1963" s="4">
        <v>0</v>
      </c>
      <c r="W1963" s="4"/>
      <c r="X1963" s="28" t="str">
        <f t="shared" si="194"/>
        <v>CHOOSE FORMULA</v>
      </c>
      <c r="Y1963" s="4"/>
      <c r="Z1963" s="4">
        <v>0</v>
      </c>
    </row>
    <row r="1964" spans="1:26">
      <c r="A1964" s="1" t="s">
        <v>702</v>
      </c>
      <c r="B1964" s="1" t="s">
        <v>552</v>
      </c>
      <c r="C1964" s="1" t="s">
        <v>451</v>
      </c>
      <c r="D1964" s="1" t="s">
        <v>305</v>
      </c>
      <c r="E1964" s="1" t="s">
        <v>8</v>
      </c>
      <c r="F1964" s="1" t="s">
        <v>306</v>
      </c>
      <c r="G1964" s="4">
        <v>0</v>
      </c>
      <c r="H1964" s="4">
        <v>0</v>
      </c>
      <c r="I1964" s="4">
        <v>0</v>
      </c>
      <c r="J1964" s="4">
        <v>0</v>
      </c>
      <c r="K1964" s="4">
        <v>175</v>
      </c>
      <c r="L1964" s="4">
        <v>0</v>
      </c>
      <c r="M1964" s="4">
        <v>35</v>
      </c>
      <c r="N1964" s="24">
        <f>IF(AND(B1964="60",C1964="32"),(J1964/'FD Date'!$B$4*'FD Date'!$B$6+K1964),(J1964/Date!$B$4*Date!$B$6+K1964))</f>
        <v>175</v>
      </c>
      <c r="O1964" s="24">
        <f t="shared" si="190"/>
        <v>0</v>
      </c>
      <c r="P1964" s="24">
        <f>K1964/Date!$B$2*Date!$B$3+K1964</f>
        <v>262.5</v>
      </c>
      <c r="Q1964" s="24">
        <f>J1964*Date!$B$3+K1964</f>
        <v>175</v>
      </c>
      <c r="R1964" s="24">
        <f t="shared" si="191"/>
        <v>0</v>
      </c>
      <c r="S1964" s="24">
        <f>J1964/2*Date!$B$7+K1964</f>
        <v>175</v>
      </c>
      <c r="T1964" s="24">
        <f t="shared" si="192"/>
        <v>0</v>
      </c>
      <c r="U1964" s="24">
        <f t="shared" si="193"/>
        <v>175</v>
      </c>
      <c r="V1964" s="4">
        <v>0</v>
      </c>
      <c r="W1964" s="4"/>
      <c r="X1964" s="28" t="str">
        <f t="shared" si="194"/>
        <v>CHOOSE FORMULA</v>
      </c>
      <c r="Y1964" s="4"/>
      <c r="Z1964" s="4">
        <v>175</v>
      </c>
    </row>
    <row r="1965" spans="1:26">
      <c r="A1965" s="1" t="s">
        <v>647</v>
      </c>
      <c r="B1965" s="1" t="s">
        <v>7</v>
      </c>
      <c r="C1965" s="1" t="s">
        <v>8</v>
      </c>
      <c r="D1965" s="1" t="s">
        <v>21</v>
      </c>
      <c r="E1965" s="1" t="s">
        <v>8</v>
      </c>
      <c r="F1965" s="1" t="s">
        <v>22</v>
      </c>
      <c r="G1965" s="4">
        <v>3300000</v>
      </c>
      <c r="H1965" s="4">
        <v>0</v>
      </c>
      <c r="I1965" s="4">
        <v>3300000</v>
      </c>
      <c r="J1965" s="4">
        <v>406556.38</v>
      </c>
      <c r="K1965" s="4">
        <v>2532480.34</v>
      </c>
      <c r="L1965" s="4">
        <v>2136765.91</v>
      </c>
      <c r="M1965" s="4">
        <v>3366103.98</v>
      </c>
      <c r="N1965" s="24">
        <f>IF(AND(B1965="60",C1965="32"),(J1965/'FD Date'!$B$4*'FD Date'!$B$6+K1965),(J1965/Date!$B$4*Date!$B$6+K1965))</f>
        <v>4565262.24</v>
      </c>
      <c r="O1965" s="24">
        <f t="shared" si="190"/>
        <v>813112.76</v>
      </c>
      <c r="P1965" s="24">
        <f>K1965/Date!$B$2*Date!$B$3+K1965</f>
        <v>3798720.51</v>
      </c>
      <c r="Q1965" s="24">
        <f>J1965*Date!$B$3+K1965</f>
        <v>4158705.86</v>
      </c>
      <c r="R1965" s="24">
        <f t="shared" si="191"/>
        <v>3989483.4112856812</v>
      </c>
      <c r="S1965" s="24">
        <f>J1965/2*Date!$B$7+K1965</f>
        <v>4158705.86</v>
      </c>
      <c r="T1965" s="24">
        <f t="shared" si="192"/>
        <v>3300000</v>
      </c>
      <c r="U1965" s="24">
        <f t="shared" si="193"/>
        <v>2532480.34</v>
      </c>
      <c r="V1965" s="4">
        <v>0</v>
      </c>
      <c r="W1965" s="4"/>
      <c r="X1965" s="28" t="str">
        <f t="shared" si="194"/>
        <v>CHOOSE FORMULA</v>
      </c>
      <c r="Y1965" s="4"/>
      <c r="Z1965" s="4">
        <v>3827857</v>
      </c>
    </row>
    <row r="1966" spans="1:26">
      <c r="A1966" s="1" t="s">
        <v>647</v>
      </c>
      <c r="B1966" s="1" t="s">
        <v>7</v>
      </c>
      <c r="C1966" s="1" t="s">
        <v>8</v>
      </c>
      <c r="D1966" s="1" t="s">
        <v>24</v>
      </c>
      <c r="E1966" s="1" t="s">
        <v>8</v>
      </c>
      <c r="F1966" s="1" t="s">
        <v>25</v>
      </c>
      <c r="G1966" s="4">
        <v>0</v>
      </c>
      <c r="H1966" s="4">
        <v>0</v>
      </c>
      <c r="I1966" s="4">
        <v>0</v>
      </c>
      <c r="J1966" s="4">
        <v>0</v>
      </c>
      <c r="K1966" s="4">
        <v>0</v>
      </c>
      <c r="L1966" s="4">
        <v>0</v>
      </c>
      <c r="M1966" s="4">
        <v>0</v>
      </c>
      <c r="N1966" s="24">
        <f>IF(AND(B1966="60",C1966="32"),(J1966/'FD Date'!$B$4*'FD Date'!$B$6+K1966),(J1966/Date!$B$4*Date!$B$6+K1966))</f>
        <v>0</v>
      </c>
      <c r="O1966" s="24">
        <f t="shared" si="190"/>
        <v>0</v>
      </c>
      <c r="P1966" s="24">
        <f>K1966/Date!$B$2*Date!$B$3+K1966</f>
        <v>0</v>
      </c>
      <c r="Q1966" s="24">
        <f>J1966*Date!$B$3+K1966</f>
        <v>0</v>
      </c>
      <c r="R1966" s="24">
        <f t="shared" si="191"/>
        <v>0</v>
      </c>
      <c r="S1966" s="24">
        <f>J1966/2*Date!$B$7+K1966</f>
        <v>0</v>
      </c>
      <c r="T1966" s="24">
        <f t="shared" si="192"/>
        <v>0</v>
      </c>
      <c r="U1966" s="24">
        <f t="shared" si="193"/>
        <v>0</v>
      </c>
      <c r="V1966" s="4">
        <v>0</v>
      </c>
      <c r="W1966" s="4"/>
      <c r="X1966" s="28" t="str">
        <f t="shared" si="194"/>
        <v>CHOOSE FORMULA</v>
      </c>
      <c r="Y1966" s="4"/>
      <c r="Z1966" s="4">
        <v>0</v>
      </c>
    </row>
    <row r="1967" spans="1:26">
      <c r="A1967" s="1" t="s">
        <v>647</v>
      </c>
      <c r="B1967" s="1" t="s">
        <v>7</v>
      </c>
      <c r="C1967" s="1" t="s">
        <v>8</v>
      </c>
      <c r="D1967" s="1" t="s">
        <v>44</v>
      </c>
      <c r="E1967" s="1" t="s">
        <v>703</v>
      </c>
      <c r="F1967" s="1" t="s">
        <v>704</v>
      </c>
      <c r="G1967" s="4">
        <v>0</v>
      </c>
      <c r="H1967" s="4">
        <v>0</v>
      </c>
      <c r="I1967" s="4">
        <v>0</v>
      </c>
      <c r="J1967" s="4">
        <v>0</v>
      </c>
      <c r="K1967" s="4">
        <v>0</v>
      </c>
      <c r="L1967" s="4">
        <v>0</v>
      </c>
      <c r="M1967" s="4">
        <v>0</v>
      </c>
      <c r="N1967" s="24">
        <f>IF(AND(B1967="60",C1967="32"),(J1967/'FD Date'!$B$4*'FD Date'!$B$6+K1967),(J1967/Date!$B$4*Date!$B$6+K1967))</f>
        <v>0</v>
      </c>
      <c r="O1967" s="24">
        <f t="shared" si="190"/>
        <v>0</v>
      </c>
      <c r="P1967" s="24">
        <f>K1967/Date!$B$2*Date!$B$3+K1967</f>
        <v>0</v>
      </c>
      <c r="Q1967" s="24">
        <f>J1967*Date!$B$3+K1967</f>
        <v>0</v>
      </c>
      <c r="R1967" s="24">
        <f t="shared" si="191"/>
        <v>0</v>
      </c>
      <c r="S1967" s="24">
        <f>J1967/2*Date!$B$7+K1967</f>
        <v>0</v>
      </c>
      <c r="T1967" s="24">
        <f t="shared" si="192"/>
        <v>0</v>
      </c>
      <c r="U1967" s="24">
        <f t="shared" si="193"/>
        <v>0</v>
      </c>
      <c r="V1967" s="4">
        <v>0</v>
      </c>
      <c r="W1967" s="4"/>
      <c r="X1967" s="28" t="str">
        <f t="shared" si="194"/>
        <v>CHOOSE FORMULA</v>
      </c>
      <c r="Y1967" s="4"/>
      <c r="Z1967" s="4">
        <v>0</v>
      </c>
    </row>
    <row r="1968" spans="1:26">
      <c r="A1968" s="1" t="s">
        <v>647</v>
      </c>
      <c r="B1968" s="1" t="s">
        <v>7</v>
      </c>
      <c r="C1968" s="1" t="s">
        <v>8</v>
      </c>
      <c r="D1968" s="1" t="s">
        <v>177</v>
      </c>
      <c r="E1968" s="1" t="s">
        <v>8</v>
      </c>
      <c r="F1968" s="1" t="s">
        <v>178</v>
      </c>
      <c r="G1968" s="4">
        <v>10000</v>
      </c>
      <c r="H1968" s="4">
        <v>0</v>
      </c>
      <c r="I1968" s="4">
        <v>10000</v>
      </c>
      <c r="J1968" s="4">
        <v>2153.8000000000002</v>
      </c>
      <c r="K1968" s="4">
        <v>9180.69</v>
      </c>
      <c r="L1968" s="4">
        <v>6448.78</v>
      </c>
      <c r="M1968" s="4">
        <v>10387.290000000001</v>
      </c>
      <c r="N1968" s="24">
        <f>IF(AND(B1968="60",C1968="32"),(J1968/'FD Date'!$B$4*'FD Date'!$B$6+K1968),(J1968/Date!$B$4*Date!$B$6+K1968))</f>
        <v>19949.690000000002</v>
      </c>
      <c r="O1968" s="24">
        <f t="shared" si="190"/>
        <v>4307.6000000000004</v>
      </c>
      <c r="P1968" s="24">
        <f>K1968/Date!$B$2*Date!$B$3+K1968</f>
        <v>13771.035</v>
      </c>
      <c r="Q1968" s="24">
        <f>J1968*Date!$B$3+K1968</f>
        <v>17795.89</v>
      </c>
      <c r="R1968" s="24">
        <f t="shared" si="191"/>
        <v>14787.679131572175</v>
      </c>
      <c r="S1968" s="24">
        <f>J1968/2*Date!$B$7+K1968</f>
        <v>17795.89</v>
      </c>
      <c r="T1968" s="24">
        <f t="shared" si="192"/>
        <v>10000</v>
      </c>
      <c r="U1968" s="24">
        <f t="shared" si="193"/>
        <v>9180.69</v>
      </c>
      <c r="V1968" s="4">
        <v>0</v>
      </c>
      <c r="W1968" s="4"/>
      <c r="X1968" s="28" t="str">
        <f t="shared" si="194"/>
        <v>CHOOSE FORMULA</v>
      </c>
      <c r="Y1968" s="4"/>
      <c r="Z1968" s="4">
        <v>10708</v>
      </c>
    </row>
    <row r="1969" spans="1:26">
      <c r="A1969" s="1" t="s">
        <v>647</v>
      </c>
      <c r="B1969" s="1" t="s">
        <v>7</v>
      </c>
      <c r="C1969" s="1" t="s">
        <v>8</v>
      </c>
      <c r="D1969" s="1" t="s">
        <v>97</v>
      </c>
      <c r="E1969" s="1" t="s">
        <v>8</v>
      </c>
      <c r="F1969" s="1" t="s">
        <v>184</v>
      </c>
      <c r="G1969" s="4">
        <v>0</v>
      </c>
      <c r="H1969" s="4">
        <v>0</v>
      </c>
      <c r="I1969" s="4">
        <v>0</v>
      </c>
      <c r="J1969" s="4">
        <v>0</v>
      </c>
      <c r="K1969" s="4">
        <v>0</v>
      </c>
      <c r="L1969" s="4">
        <v>0</v>
      </c>
      <c r="M1969" s="4">
        <v>0</v>
      </c>
      <c r="N1969" s="24">
        <f>IF(AND(B1969="60",C1969="32"),(J1969/'FD Date'!$B$4*'FD Date'!$B$6+K1969),(J1969/Date!$B$4*Date!$B$6+K1969))</f>
        <v>0</v>
      </c>
      <c r="O1969" s="24">
        <f t="shared" si="190"/>
        <v>0</v>
      </c>
      <c r="P1969" s="24">
        <f>K1969/Date!$B$2*Date!$B$3+K1969</f>
        <v>0</v>
      </c>
      <c r="Q1969" s="24">
        <f>J1969*Date!$B$3+K1969</f>
        <v>0</v>
      </c>
      <c r="R1969" s="24">
        <f t="shared" si="191"/>
        <v>0</v>
      </c>
      <c r="S1969" s="24">
        <f>J1969/2*Date!$B$7+K1969</f>
        <v>0</v>
      </c>
      <c r="T1969" s="24">
        <f t="shared" si="192"/>
        <v>0</v>
      </c>
      <c r="U1969" s="24">
        <f t="shared" si="193"/>
        <v>0</v>
      </c>
      <c r="V1969" s="4">
        <v>0</v>
      </c>
      <c r="W1969" s="4"/>
      <c r="X1969" s="28" t="str">
        <f t="shared" si="194"/>
        <v>CHOOSE FORMULA</v>
      </c>
      <c r="Y1969" s="4"/>
      <c r="Z1969" s="4">
        <v>0</v>
      </c>
    </row>
    <row r="1970" spans="1:26">
      <c r="A1970" s="1" t="s">
        <v>647</v>
      </c>
      <c r="B1970" s="1" t="s">
        <v>7</v>
      </c>
      <c r="C1970" s="1" t="s">
        <v>8</v>
      </c>
      <c r="D1970" s="1" t="s">
        <v>205</v>
      </c>
      <c r="E1970" s="1" t="s">
        <v>8</v>
      </c>
      <c r="F1970" s="1" t="s">
        <v>206</v>
      </c>
      <c r="G1970" s="4">
        <v>0</v>
      </c>
      <c r="H1970" s="4">
        <v>0</v>
      </c>
      <c r="I1970" s="4">
        <v>0</v>
      </c>
      <c r="J1970" s="4">
        <v>0</v>
      </c>
      <c r="K1970" s="4">
        <v>0</v>
      </c>
      <c r="L1970" s="4">
        <v>0</v>
      </c>
      <c r="M1970" s="4">
        <v>0</v>
      </c>
      <c r="N1970" s="24">
        <f>IF(AND(B1970="60",C1970="32"),(J1970/'FD Date'!$B$4*'FD Date'!$B$6+K1970),(J1970/Date!$B$4*Date!$B$6+K1970))</f>
        <v>0</v>
      </c>
      <c r="O1970" s="24">
        <f t="shared" si="190"/>
        <v>0</v>
      </c>
      <c r="P1970" s="24">
        <f>K1970/Date!$B$2*Date!$B$3+K1970</f>
        <v>0</v>
      </c>
      <c r="Q1970" s="24">
        <f>J1970*Date!$B$3+K1970</f>
        <v>0</v>
      </c>
      <c r="R1970" s="24">
        <f t="shared" si="191"/>
        <v>0</v>
      </c>
      <c r="S1970" s="24">
        <f>J1970/2*Date!$B$7+K1970</f>
        <v>0</v>
      </c>
      <c r="T1970" s="24">
        <f t="shared" si="192"/>
        <v>0</v>
      </c>
      <c r="U1970" s="24">
        <f t="shared" si="193"/>
        <v>0</v>
      </c>
      <c r="V1970" s="4">
        <v>0</v>
      </c>
      <c r="W1970" s="4"/>
      <c r="X1970" s="28" t="str">
        <f t="shared" si="194"/>
        <v>CHOOSE FORMULA</v>
      </c>
      <c r="Y1970" s="4"/>
      <c r="Z1970" s="4">
        <v>0</v>
      </c>
    </row>
    <row r="1971" spans="1:26">
      <c r="A1971" s="1" t="s">
        <v>647</v>
      </c>
      <c r="B1971" s="1" t="s">
        <v>7</v>
      </c>
      <c r="C1971" s="1" t="s">
        <v>8</v>
      </c>
      <c r="D1971" s="1" t="s">
        <v>222</v>
      </c>
      <c r="E1971" s="1" t="s">
        <v>8</v>
      </c>
      <c r="F1971" s="1" t="s">
        <v>221</v>
      </c>
      <c r="G1971" s="4">
        <v>0</v>
      </c>
      <c r="H1971" s="4">
        <v>0</v>
      </c>
      <c r="I1971" s="4">
        <v>0</v>
      </c>
      <c r="J1971" s="4">
        <v>0</v>
      </c>
      <c r="K1971" s="4">
        <v>0</v>
      </c>
      <c r="L1971" s="4">
        <v>100000</v>
      </c>
      <c r="M1971" s="4">
        <v>100000</v>
      </c>
      <c r="N1971" s="24">
        <f>IF(AND(B1971="60",C1971="32"),(J1971/'FD Date'!$B$4*'FD Date'!$B$6+K1971),(J1971/Date!$B$4*Date!$B$6+K1971))</f>
        <v>0</v>
      </c>
      <c r="O1971" s="24">
        <f t="shared" si="190"/>
        <v>0</v>
      </c>
      <c r="P1971" s="24">
        <f>K1971/Date!$B$2*Date!$B$3+K1971</f>
        <v>0</v>
      </c>
      <c r="Q1971" s="24">
        <f>J1971*Date!$B$3+K1971</f>
        <v>0</v>
      </c>
      <c r="R1971" s="24">
        <f t="shared" si="191"/>
        <v>0</v>
      </c>
      <c r="S1971" s="24">
        <f>J1971/2*Date!$B$7+K1971</f>
        <v>0</v>
      </c>
      <c r="T1971" s="24">
        <f t="shared" si="192"/>
        <v>0</v>
      </c>
      <c r="U1971" s="24">
        <f t="shared" si="193"/>
        <v>0</v>
      </c>
      <c r="V1971" s="4">
        <v>0</v>
      </c>
      <c r="W1971" s="4"/>
      <c r="X1971" s="28" t="str">
        <f t="shared" si="194"/>
        <v>CHOOSE FORMULA</v>
      </c>
      <c r="Y1971" s="4"/>
      <c r="Z1971" s="4">
        <v>0</v>
      </c>
    </row>
    <row r="1972" spans="1:26">
      <c r="A1972" s="1" t="s">
        <v>647</v>
      </c>
      <c r="B1972" s="1" t="s">
        <v>7</v>
      </c>
      <c r="C1972" s="1" t="s">
        <v>8</v>
      </c>
      <c r="D1972" s="1" t="s">
        <v>223</v>
      </c>
      <c r="E1972" s="1" t="s">
        <v>8</v>
      </c>
      <c r="F1972" s="1" t="s">
        <v>224</v>
      </c>
      <c r="G1972" s="4">
        <v>0</v>
      </c>
      <c r="H1972" s="4">
        <v>0</v>
      </c>
      <c r="I1972" s="4">
        <v>0</v>
      </c>
      <c r="J1972" s="4">
        <v>0</v>
      </c>
      <c r="K1972" s="4">
        <v>0</v>
      </c>
      <c r="L1972" s="4">
        <v>0</v>
      </c>
      <c r="M1972" s="4">
        <v>0</v>
      </c>
      <c r="N1972" s="24">
        <f>IF(AND(B1972="60",C1972="32"),(J1972/'FD Date'!$B$4*'FD Date'!$B$6+K1972),(J1972/Date!$B$4*Date!$B$6+K1972))</f>
        <v>0</v>
      </c>
      <c r="O1972" s="24">
        <f t="shared" si="190"/>
        <v>0</v>
      </c>
      <c r="P1972" s="24">
        <f>K1972/Date!$B$2*Date!$B$3+K1972</f>
        <v>0</v>
      </c>
      <c r="Q1972" s="24">
        <f>J1972*Date!$B$3+K1972</f>
        <v>0</v>
      </c>
      <c r="R1972" s="24">
        <f t="shared" si="191"/>
        <v>0</v>
      </c>
      <c r="S1972" s="24">
        <f>J1972/2*Date!$B$7+K1972</f>
        <v>0</v>
      </c>
      <c r="T1972" s="24">
        <f t="shared" si="192"/>
        <v>0</v>
      </c>
      <c r="U1972" s="24">
        <f t="shared" si="193"/>
        <v>0</v>
      </c>
      <c r="V1972" s="4">
        <v>0</v>
      </c>
      <c r="W1972" s="4"/>
      <c r="X1972" s="28" t="str">
        <f t="shared" si="194"/>
        <v>CHOOSE FORMULA</v>
      </c>
      <c r="Y1972" s="4"/>
      <c r="Z1972" s="4">
        <v>0</v>
      </c>
    </row>
    <row r="1973" spans="1:26">
      <c r="A1973" s="1" t="s">
        <v>647</v>
      </c>
      <c r="B1973" s="1" t="s">
        <v>244</v>
      </c>
      <c r="C1973" s="1" t="s">
        <v>451</v>
      </c>
      <c r="D1973" s="1" t="s">
        <v>363</v>
      </c>
      <c r="E1973" s="1" t="s">
        <v>8</v>
      </c>
      <c r="F1973" s="1" t="s">
        <v>364</v>
      </c>
      <c r="G1973" s="4">
        <v>0</v>
      </c>
      <c r="H1973" s="4">
        <v>0</v>
      </c>
      <c r="I1973" s="4">
        <v>0</v>
      </c>
      <c r="J1973" s="4">
        <v>-105.7</v>
      </c>
      <c r="K1973" s="4">
        <v>0</v>
      </c>
      <c r="L1973" s="4">
        <v>0</v>
      </c>
      <c r="M1973" s="4">
        <v>0</v>
      </c>
      <c r="N1973" s="24">
        <f>IF(AND(B1973="60",C1973="32"),(J1973/'FD Date'!$B$4*'FD Date'!$B$6+K1973),(J1973/Date!$B$4*Date!$B$6+K1973))</f>
        <v>-528.5</v>
      </c>
      <c r="O1973" s="24">
        <f t="shared" si="190"/>
        <v>-211.4</v>
      </c>
      <c r="P1973" s="24">
        <f>K1973/Date!$B$2*Date!$B$3+K1973</f>
        <v>0</v>
      </c>
      <c r="Q1973" s="24">
        <f>J1973*Date!$B$3+K1973</f>
        <v>-422.8</v>
      </c>
      <c r="R1973" s="24">
        <f t="shared" si="191"/>
        <v>0</v>
      </c>
      <c r="S1973" s="24">
        <f>J1973/2*Date!$B$7+K1973</f>
        <v>-422.8</v>
      </c>
      <c r="T1973" s="24">
        <f t="shared" si="192"/>
        <v>0</v>
      </c>
      <c r="U1973" s="24">
        <f t="shared" si="193"/>
        <v>0</v>
      </c>
      <c r="V1973" s="4">
        <v>0</v>
      </c>
      <c r="W1973" s="4"/>
      <c r="X1973" s="28" t="str">
        <f t="shared" si="194"/>
        <v>CHOOSE FORMULA</v>
      </c>
      <c r="Y1973" s="4"/>
      <c r="Z1973" s="4">
        <v>0</v>
      </c>
    </row>
    <row r="1974" spans="1:26">
      <c r="A1974" s="1" t="s">
        <v>647</v>
      </c>
      <c r="B1974" s="1" t="s">
        <v>244</v>
      </c>
      <c r="C1974" s="1" t="s">
        <v>451</v>
      </c>
      <c r="D1974" s="1" t="s">
        <v>365</v>
      </c>
      <c r="E1974" s="1" t="s">
        <v>8</v>
      </c>
      <c r="F1974" s="1" t="s">
        <v>366</v>
      </c>
      <c r="G1974" s="4">
        <v>10000</v>
      </c>
      <c r="H1974" s="4">
        <v>0</v>
      </c>
      <c r="I1974" s="4">
        <v>10000</v>
      </c>
      <c r="J1974" s="4">
        <v>1456.17</v>
      </c>
      <c r="K1974" s="4">
        <v>10228.299999999999</v>
      </c>
      <c r="L1974" s="4">
        <v>6905.25</v>
      </c>
      <c r="M1974" s="4">
        <v>11809.34</v>
      </c>
      <c r="N1974" s="24">
        <f>IF(AND(B1974="60",C1974="32"),(J1974/'FD Date'!$B$4*'FD Date'!$B$6+K1974),(J1974/Date!$B$4*Date!$B$6+K1974))</f>
        <v>17509.150000000001</v>
      </c>
      <c r="O1974" s="24">
        <f t="shared" si="190"/>
        <v>2912.34</v>
      </c>
      <c r="P1974" s="24">
        <f>K1974/Date!$B$2*Date!$B$3+K1974</f>
        <v>15342.449999999999</v>
      </c>
      <c r="Q1974" s="24">
        <f>J1974*Date!$B$3+K1974</f>
        <v>16052.98</v>
      </c>
      <c r="R1974" s="24">
        <f t="shared" si="191"/>
        <v>17492.411183085333</v>
      </c>
      <c r="S1974" s="24">
        <f>J1974/2*Date!$B$7+K1974</f>
        <v>16052.98</v>
      </c>
      <c r="T1974" s="24">
        <f t="shared" si="192"/>
        <v>10000</v>
      </c>
      <c r="U1974" s="24">
        <f t="shared" si="193"/>
        <v>10228.299999999999</v>
      </c>
      <c r="V1974" s="4">
        <v>0</v>
      </c>
      <c r="W1974" s="4"/>
      <c r="X1974" s="28" t="str">
        <f t="shared" si="194"/>
        <v>CHOOSE FORMULA</v>
      </c>
      <c r="Y1974" s="4"/>
      <c r="Z1974" s="4">
        <v>16000</v>
      </c>
    </row>
    <row r="1975" spans="1:26">
      <c r="A1975" s="1" t="s">
        <v>647</v>
      </c>
      <c r="B1975" s="1" t="s">
        <v>244</v>
      </c>
      <c r="C1975" s="1" t="s">
        <v>451</v>
      </c>
      <c r="D1975" s="1" t="s">
        <v>367</v>
      </c>
      <c r="E1975" s="1" t="s">
        <v>8</v>
      </c>
      <c r="F1975" s="1" t="s">
        <v>368</v>
      </c>
      <c r="G1975" s="4">
        <v>8800</v>
      </c>
      <c r="H1975" s="4">
        <v>0</v>
      </c>
      <c r="I1975" s="4">
        <v>8800</v>
      </c>
      <c r="J1975" s="4">
        <v>0</v>
      </c>
      <c r="K1975" s="4">
        <v>6517.21</v>
      </c>
      <c r="L1975" s="4">
        <v>4298.3</v>
      </c>
      <c r="M1975" s="4">
        <v>4926.74</v>
      </c>
      <c r="N1975" s="24">
        <f>IF(AND(B1975="60",C1975="32"),(J1975/'FD Date'!$B$4*'FD Date'!$B$6+K1975),(J1975/Date!$B$4*Date!$B$6+K1975))</f>
        <v>6517.21</v>
      </c>
      <c r="O1975" s="24">
        <f t="shared" si="190"/>
        <v>0</v>
      </c>
      <c r="P1975" s="24">
        <f>K1975/Date!$B$2*Date!$B$3+K1975</f>
        <v>9775.8150000000005</v>
      </c>
      <c r="Q1975" s="24">
        <f>J1975*Date!$B$3+K1975</f>
        <v>6517.21</v>
      </c>
      <c r="R1975" s="24">
        <f t="shared" si="191"/>
        <v>7470.0693751948438</v>
      </c>
      <c r="S1975" s="24">
        <f>J1975/2*Date!$B$7+K1975</f>
        <v>6517.21</v>
      </c>
      <c r="T1975" s="24">
        <f t="shared" si="192"/>
        <v>8800</v>
      </c>
      <c r="U1975" s="24">
        <f t="shared" si="193"/>
        <v>6517.21</v>
      </c>
      <c r="V1975" s="4">
        <v>0</v>
      </c>
      <c r="W1975" s="4"/>
      <c r="X1975" s="28" t="str">
        <f t="shared" si="194"/>
        <v>CHOOSE FORMULA</v>
      </c>
      <c r="Y1975" s="4"/>
      <c r="Z1975" s="4">
        <v>8800</v>
      </c>
    </row>
    <row r="1976" spans="1:26">
      <c r="A1976" s="1" t="s">
        <v>647</v>
      </c>
      <c r="B1976" s="1" t="s">
        <v>244</v>
      </c>
      <c r="C1976" s="1" t="s">
        <v>451</v>
      </c>
      <c r="D1976" s="1" t="s">
        <v>431</v>
      </c>
      <c r="E1976" s="1" t="s">
        <v>8</v>
      </c>
      <c r="F1976" s="1" t="s">
        <v>432</v>
      </c>
      <c r="G1976" s="4">
        <v>30000</v>
      </c>
      <c r="H1976" s="4">
        <v>0</v>
      </c>
      <c r="I1976" s="4">
        <v>30000</v>
      </c>
      <c r="J1976" s="4">
        <v>325.76</v>
      </c>
      <c r="K1976" s="4">
        <v>8394.59</v>
      </c>
      <c r="L1976" s="4">
        <v>4960.47</v>
      </c>
      <c r="M1976" s="4">
        <v>8537.49</v>
      </c>
      <c r="N1976" s="24">
        <f>IF(AND(B1976="60",C1976="32"),(J1976/'FD Date'!$B$4*'FD Date'!$B$6+K1976),(J1976/Date!$B$4*Date!$B$6+K1976))</f>
        <v>10023.39</v>
      </c>
      <c r="O1976" s="24">
        <f t="shared" si="190"/>
        <v>651.52</v>
      </c>
      <c r="P1976" s="24">
        <f>K1976/Date!$B$2*Date!$B$3+K1976</f>
        <v>12591.885</v>
      </c>
      <c r="Q1976" s="24">
        <f>J1976*Date!$B$3+K1976</f>
        <v>9697.630000000001</v>
      </c>
      <c r="R1976" s="24">
        <f t="shared" si="191"/>
        <v>14447.971296893236</v>
      </c>
      <c r="S1976" s="24">
        <f>J1976/2*Date!$B$7+K1976</f>
        <v>9697.630000000001</v>
      </c>
      <c r="T1976" s="24">
        <f t="shared" si="192"/>
        <v>30000</v>
      </c>
      <c r="U1976" s="24">
        <f t="shared" si="193"/>
        <v>8394.59</v>
      </c>
      <c r="V1976" s="4">
        <v>0</v>
      </c>
      <c r="W1976" s="4"/>
      <c r="X1976" s="28" t="str">
        <f t="shared" si="194"/>
        <v>CHOOSE FORMULA</v>
      </c>
      <c r="Y1976" s="4"/>
      <c r="Z1976" s="4">
        <v>30000</v>
      </c>
    </row>
    <row r="1977" spans="1:26">
      <c r="A1977" s="1" t="s">
        <v>647</v>
      </c>
      <c r="B1977" s="1" t="s">
        <v>244</v>
      </c>
      <c r="C1977" s="1" t="s">
        <v>451</v>
      </c>
      <c r="D1977" s="1" t="s">
        <v>480</v>
      </c>
      <c r="E1977" s="1" t="s">
        <v>8</v>
      </c>
      <c r="F1977" s="1" t="s">
        <v>481</v>
      </c>
      <c r="G1977" s="4">
        <v>23000</v>
      </c>
      <c r="H1977" s="4">
        <v>0</v>
      </c>
      <c r="I1977" s="4">
        <v>23000</v>
      </c>
      <c r="J1977" s="4">
        <v>2310.0300000000002</v>
      </c>
      <c r="K1977" s="4">
        <v>8429.8799999999992</v>
      </c>
      <c r="L1977" s="4">
        <v>7541.41</v>
      </c>
      <c r="M1977" s="4">
        <v>12650.49</v>
      </c>
      <c r="N1977" s="24">
        <f>IF(AND(B1977="60",C1977="32"),(J1977/'FD Date'!$B$4*'FD Date'!$B$6+K1977),(J1977/Date!$B$4*Date!$B$6+K1977))</f>
        <v>19980.03</v>
      </c>
      <c r="O1977" s="24">
        <f t="shared" si="190"/>
        <v>4620.0600000000004</v>
      </c>
      <c r="P1977" s="24">
        <f>K1977/Date!$B$2*Date!$B$3+K1977</f>
        <v>12644.82</v>
      </c>
      <c r="Q1977" s="24">
        <f>J1977*Date!$B$3+K1977</f>
        <v>17670</v>
      </c>
      <c r="R1977" s="24">
        <f t="shared" si="191"/>
        <v>14140.871884859727</v>
      </c>
      <c r="S1977" s="24">
        <f>J1977/2*Date!$B$7+K1977</f>
        <v>17670</v>
      </c>
      <c r="T1977" s="24">
        <f t="shared" si="192"/>
        <v>23000</v>
      </c>
      <c r="U1977" s="24">
        <f t="shared" si="193"/>
        <v>8429.8799999999992</v>
      </c>
      <c r="V1977" s="4">
        <v>0</v>
      </c>
      <c r="W1977" s="4"/>
      <c r="X1977" s="28" t="str">
        <f t="shared" si="194"/>
        <v>CHOOSE FORMULA</v>
      </c>
      <c r="Y1977" s="4"/>
      <c r="Z1977" s="4">
        <v>23000</v>
      </c>
    </row>
    <row r="1978" spans="1:26">
      <c r="A1978" s="1" t="s">
        <v>647</v>
      </c>
      <c r="B1978" s="1" t="s">
        <v>244</v>
      </c>
      <c r="C1978" s="1" t="s">
        <v>451</v>
      </c>
      <c r="D1978" s="1" t="s">
        <v>482</v>
      </c>
      <c r="E1978" s="1" t="s">
        <v>8</v>
      </c>
      <c r="F1978" s="1" t="s">
        <v>483</v>
      </c>
      <c r="G1978" s="4">
        <v>88500</v>
      </c>
      <c r="H1978" s="4">
        <v>0</v>
      </c>
      <c r="I1978" s="4">
        <v>88500</v>
      </c>
      <c r="J1978" s="4">
        <v>3954.64</v>
      </c>
      <c r="K1978" s="4">
        <v>24823.73</v>
      </c>
      <c r="L1978" s="4">
        <v>357946.15</v>
      </c>
      <c r="M1978" s="4">
        <v>374065.5</v>
      </c>
      <c r="N1978" s="24">
        <f>IF(AND(B1978="60",C1978="32"),(J1978/'FD Date'!$B$4*'FD Date'!$B$6+K1978),(J1978/Date!$B$4*Date!$B$6+K1978))</f>
        <v>44596.93</v>
      </c>
      <c r="O1978" s="24">
        <f t="shared" si="190"/>
        <v>7909.28</v>
      </c>
      <c r="P1978" s="24">
        <f>K1978/Date!$B$2*Date!$B$3+K1978</f>
        <v>37235.595000000001</v>
      </c>
      <c r="Q1978" s="24">
        <f>J1978*Date!$B$3+K1978</f>
        <v>40642.29</v>
      </c>
      <c r="R1978" s="24">
        <f t="shared" si="191"/>
        <v>25941.614330298005</v>
      </c>
      <c r="S1978" s="24">
        <f>J1978/2*Date!$B$7+K1978</f>
        <v>40642.29</v>
      </c>
      <c r="T1978" s="24">
        <f t="shared" si="192"/>
        <v>88500</v>
      </c>
      <c r="U1978" s="24">
        <f t="shared" si="193"/>
        <v>24823.73</v>
      </c>
      <c r="V1978" s="4">
        <v>0</v>
      </c>
      <c r="W1978" s="4"/>
      <c r="X1978" s="28" t="str">
        <f t="shared" si="194"/>
        <v>CHOOSE FORMULA</v>
      </c>
      <c r="Y1978" s="4"/>
      <c r="Z1978" s="4">
        <v>88500</v>
      </c>
    </row>
    <row r="1979" spans="1:26">
      <c r="A1979" s="1" t="s">
        <v>647</v>
      </c>
      <c r="B1979" s="1" t="s">
        <v>244</v>
      </c>
      <c r="C1979" s="1" t="s">
        <v>451</v>
      </c>
      <c r="D1979" s="1" t="s">
        <v>292</v>
      </c>
      <c r="E1979" s="1" t="s">
        <v>8</v>
      </c>
      <c r="F1979" s="1" t="s">
        <v>293</v>
      </c>
      <c r="G1979" s="4">
        <v>19900</v>
      </c>
      <c r="H1979" s="4">
        <v>0</v>
      </c>
      <c r="I1979" s="4">
        <v>19900</v>
      </c>
      <c r="J1979" s="4">
        <v>755.27</v>
      </c>
      <c r="K1979" s="4">
        <v>14325.98</v>
      </c>
      <c r="L1979" s="4">
        <v>3714.93</v>
      </c>
      <c r="M1979" s="4">
        <v>17249.34</v>
      </c>
      <c r="N1979" s="24">
        <f>IF(AND(B1979="60",C1979="32"),(J1979/'FD Date'!$B$4*'FD Date'!$B$6+K1979),(J1979/Date!$B$4*Date!$B$6+K1979))</f>
        <v>18102.329999999998</v>
      </c>
      <c r="O1979" s="24">
        <f t="shared" si="190"/>
        <v>1510.54</v>
      </c>
      <c r="P1979" s="24">
        <f>K1979/Date!$B$2*Date!$B$3+K1979</f>
        <v>21488.97</v>
      </c>
      <c r="Q1979" s="24">
        <f>J1979*Date!$B$3+K1979</f>
        <v>17347.059999999998</v>
      </c>
      <c r="R1979" s="24">
        <f t="shared" si="191"/>
        <v>66519.072998199161</v>
      </c>
      <c r="S1979" s="24">
        <f>J1979/2*Date!$B$7+K1979</f>
        <v>17347.059999999998</v>
      </c>
      <c r="T1979" s="24">
        <f t="shared" si="192"/>
        <v>19900</v>
      </c>
      <c r="U1979" s="24">
        <f t="shared" si="193"/>
        <v>14325.98</v>
      </c>
      <c r="V1979" s="4">
        <v>0</v>
      </c>
      <c r="W1979" s="4"/>
      <c r="X1979" s="28" t="str">
        <f t="shared" si="194"/>
        <v>CHOOSE FORMULA</v>
      </c>
      <c r="Y1979" s="4"/>
      <c r="Z1979" s="4">
        <v>19900</v>
      </c>
    </row>
    <row r="1980" spans="1:26">
      <c r="A1980" s="1" t="s">
        <v>647</v>
      </c>
      <c r="B1980" s="1" t="s">
        <v>244</v>
      </c>
      <c r="C1980" s="1" t="s">
        <v>451</v>
      </c>
      <c r="D1980" s="1" t="s">
        <v>375</v>
      </c>
      <c r="E1980" s="1" t="s">
        <v>8</v>
      </c>
      <c r="F1980" s="1" t="s">
        <v>376</v>
      </c>
      <c r="G1980" s="4">
        <v>17730</v>
      </c>
      <c r="H1980" s="4">
        <v>0</v>
      </c>
      <c r="I1980" s="4">
        <v>17730</v>
      </c>
      <c r="J1980" s="4">
        <v>914.98</v>
      </c>
      <c r="K1980" s="4">
        <v>7489.05</v>
      </c>
      <c r="L1980" s="4">
        <v>13123.44</v>
      </c>
      <c r="M1980" s="4">
        <v>18001.02</v>
      </c>
      <c r="N1980" s="24">
        <f>IF(AND(B1980="60",C1980="32"),(J1980/'FD Date'!$B$4*'FD Date'!$B$6+K1980),(J1980/Date!$B$4*Date!$B$6+K1980))</f>
        <v>12063.95</v>
      </c>
      <c r="O1980" s="24">
        <f t="shared" si="190"/>
        <v>1829.96</v>
      </c>
      <c r="P1980" s="24">
        <f>K1980/Date!$B$2*Date!$B$3+K1980</f>
        <v>11233.575000000001</v>
      </c>
      <c r="Q1980" s="24">
        <f>J1980*Date!$B$3+K1980</f>
        <v>11148.970000000001</v>
      </c>
      <c r="R1980" s="24">
        <f t="shared" si="191"/>
        <v>10272.500109041532</v>
      </c>
      <c r="S1980" s="24">
        <f>J1980/2*Date!$B$7+K1980</f>
        <v>11148.970000000001</v>
      </c>
      <c r="T1980" s="24">
        <f t="shared" si="192"/>
        <v>17730</v>
      </c>
      <c r="U1980" s="24">
        <f t="shared" si="193"/>
        <v>7489.05</v>
      </c>
      <c r="V1980" s="4">
        <v>0</v>
      </c>
      <c r="W1980" s="4"/>
      <c r="X1980" s="28" t="str">
        <f t="shared" si="194"/>
        <v>CHOOSE FORMULA</v>
      </c>
      <c r="Y1980" s="4"/>
      <c r="Z1980" s="4">
        <v>17730</v>
      </c>
    </row>
    <row r="1981" spans="1:26">
      <c r="A1981" s="1" t="s">
        <v>647</v>
      </c>
      <c r="B1981" s="1" t="s">
        <v>244</v>
      </c>
      <c r="C1981" s="1" t="s">
        <v>451</v>
      </c>
      <c r="D1981" s="1" t="s">
        <v>375</v>
      </c>
      <c r="E1981" s="1" t="s">
        <v>13</v>
      </c>
      <c r="F1981" s="1" t="s">
        <v>440</v>
      </c>
      <c r="G1981" s="4">
        <v>0</v>
      </c>
      <c r="H1981" s="4">
        <v>0</v>
      </c>
      <c r="I1981" s="4">
        <v>0</v>
      </c>
      <c r="J1981" s="4">
        <v>0</v>
      </c>
      <c r="K1981" s="4">
        <v>0</v>
      </c>
      <c r="L1981" s="4">
        <v>0</v>
      </c>
      <c r="M1981" s="4">
        <v>0</v>
      </c>
      <c r="N1981" s="24">
        <f>IF(AND(B1981="60",C1981="32"),(J1981/'FD Date'!$B$4*'FD Date'!$B$6+K1981),(J1981/Date!$B$4*Date!$B$6+K1981))</f>
        <v>0</v>
      </c>
      <c r="O1981" s="24">
        <f t="shared" si="190"/>
        <v>0</v>
      </c>
      <c r="P1981" s="24">
        <f>K1981/Date!$B$2*Date!$B$3+K1981</f>
        <v>0</v>
      </c>
      <c r="Q1981" s="24">
        <f>J1981*Date!$B$3+K1981</f>
        <v>0</v>
      </c>
      <c r="R1981" s="24">
        <f t="shared" si="191"/>
        <v>0</v>
      </c>
      <c r="S1981" s="24">
        <f>J1981/2*Date!$B$7+K1981</f>
        <v>0</v>
      </c>
      <c r="T1981" s="24">
        <f t="shared" si="192"/>
        <v>0</v>
      </c>
      <c r="U1981" s="24">
        <f t="shared" si="193"/>
        <v>0</v>
      </c>
      <c r="V1981" s="4">
        <v>0</v>
      </c>
      <c r="W1981" s="4"/>
      <c r="X1981" s="28" t="str">
        <f t="shared" si="194"/>
        <v>CHOOSE FORMULA</v>
      </c>
      <c r="Y1981" s="4"/>
      <c r="Z1981" s="4">
        <v>0</v>
      </c>
    </row>
    <row r="1982" spans="1:26">
      <c r="A1982" s="1" t="s">
        <v>647</v>
      </c>
      <c r="B1982" s="1" t="s">
        <v>244</v>
      </c>
      <c r="C1982" s="1" t="s">
        <v>451</v>
      </c>
      <c r="D1982" s="1" t="s">
        <v>484</v>
      </c>
      <c r="E1982" s="1" t="s">
        <v>8</v>
      </c>
      <c r="F1982" s="1" t="s">
        <v>485</v>
      </c>
      <c r="G1982" s="4">
        <v>38310</v>
      </c>
      <c r="H1982" s="4">
        <v>0</v>
      </c>
      <c r="I1982" s="4">
        <v>38310</v>
      </c>
      <c r="J1982" s="4">
        <v>0</v>
      </c>
      <c r="K1982" s="4">
        <v>16942.259999999998</v>
      </c>
      <c r="L1982" s="4">
        <v>7891.38</v>
      </c>
      <c r="M1982" s="4">
        <v>27451.5</v>
      </c>
      <c r="N1982" s="24">
        <f>IF(AND(B1982="60",C1982="32"),(J1982/'FD Date'!$B$4*'FD Date'!$B$6+K1982),(J1982/Date!$B$4*Date!$B$6+K1982))</f>
        <v>16942.259999999998</v>
      </c>
      <c r="O1982" s="24">
        <f t="shared" si="190"/>
        <v>0</v>
      </c>
      <c r="P1982" s="24">
        <f>K1982/Date!$B$2*Date!$B$3+K1982</f>
        <v>25413.39</v>
      </c>
      <c r="Q1982" s="24">
        <f>J1982*Date!$B$3+K1982</f>
        <v>16942.259999999998</v>
      </c>
      <c r="R1982" s="24">
        <f t="shared" si="191"/>
        <v>58936.516856367314</v>
      </c>
      <c r="S1982" s="24">
        <f>J1982/2*Date!$B$7+K1982</f>
        <v>16942.259999999998</v>
      </c>
      <c r="T1982" s="24">
        <f t="shared" si="192"/>
        <v>38310</v>
      </c>
      <c r="U1982" s="24">
        <f t="shared" si="193"/>
        <v>16942.259999999998</v>
      </c>
      <c r="V1982" s="4">
        <v>0</v>
      </c>
      <c r="W1982" s="4"/>
      <c r="X1982" s="28" t="str">
        <f t="shared" si="194"/>
        <v>CHOOSE FORMULA</v>
      </c>
      <c r="Y1982" s="4"/>
      <c r="Z1982" s="4">
        <v>38310</v>
      </c>
    </row>
    <row r="1983" spans="1:26">
      <c r="A1983" s="1" t="s">
        <v>647</v>
      </c>
      <c r="B1983" s="1" t="s">
        <v>244</v>
      </c>
      <c r="C1983" s="1" t="s">
        <v>451</v>
      </c>
      <c r="D1983" s="1" t="s">
        <v>299</v>
      </c>
      <c r="E1983" s="1" t="s">
        <v>8</v>
      </c>
      <c r="F1983" s="1" t="s">
        <v>300</v>
      </c>
      <c r="G1983" s="4">
        <v>1609380</v>
      </c>
      <c r="H1983" s="4">
        <v>1220000</v>
      </c>
      <c r="I1983" s="4">
        <v>2829380</v>
      </c>
      <c r="J1983" s="4">
        <v>176.64</v>
      </c>
      <c r="K1983" s="4">
        <v>506340.51</v>
      </c>
      <c r="L1983" s="4">
        <v>463480.54</v>
      </c>
      <c r="M1983" s="4">
        <v>1595718.84</v>
      </c>
      <c r="N1983" s="24">
        <f>IF(AND(B1983="60",C1983="32"),(J1983/'FD Date'!$B$4*'FD Date'!$B$6+K1983),(J1983/Date!$B$4*Date!$B$6+K1983))</f>
        <v>507223.71</v>
      </c>
      <c r="O1983" s="24">
        <f t="shared" si="190"/>
        <v>353.28</v>
      </c>
      <c r="P1983" s="24">
        <f>K1983/Date!$B$2*Date!$B$3+K1983</f>
        <v>759510.76500000001</v>
      </c>
      <c r="Q1983" s="24">
        <f>J1983*Date!$B$3+K1983</f>
        <v>507047.07</v>
      </c>
      <c r="R1983" s="24">
        <f t="shared" si="191"/>
        <v>1743281.5868864926</v>
      </c>
      <c r="S1983" s="24">
        <f>J1983/2*Date!$B$7+K1983</f>
        <v>507047.07</v>
      </c>
      <c r="T1983" s="24">
        <f t="shared" si="192"/>
        <v>2829380</v>
      </c>
      <c r="U1983" s="24">
        <f t="shared" si="193"/>
        <v>506340.51</v>
      </c>
      <c r="V1983" s="4">
        <v>0</v>
      </c>
      <c r="W1983" s="4"/>
      <c r="X1983" s="28" t="str">
        <f t="shared" si="194"/>
        <v>CHOOSE FORMULA</v>
      </c>
      <c r="Y1983" s="4"/>
      <c r="Z1983" s="4">
        <v>2829380</v>
      </c>
    </row>
    <row r="1984" spans="1:26">
      <c r="A1984" s="1" t="s">
        <v>647</v>
      </c>
      <c r="B1984" s="1" t="s">
        <v>244</v>
      </c>
      <c r="C1984" s="1" t="s">
        <v>451</v>
      </c>
      <c r="D1984" s="1" t="s">
        <v>406</v>
      </c>
      <c r="E1984" s="1" t="s">
        <v>8</v>
      </c>
      <c r="F1984" s="1" t="s">
        <v>407</v>
      </c>
      <c r="G1984" s="4">
        <v>10000</v>
      </c>
      <c r="H1984" s="4">
        <v>0</v>
      </c>
      <c r="I1984" s="4">
        <v>10000</v>
      </c>
      <c r="J1984" s="4">
        <v>0</v>
      </c>
      <c r="K1984" s="4">
        <v>0</v>
      </c>
      <c r="L1984" s="4">
        <v>0</v>
      </c>
      <c r="M1984" s="4">
        <v>10500</v>
      </c>
      <c r="N1984" s="24">
        <f>IF(AND(B1984="60",C1984="32"),(J1984/'FD Date'!$B$4*'FD Date'!$B$6+K1984),(J1984/Date!$B$4*Date!$B$6+K1984))</f>
        <v>0</v>
      </c>
      <c r="O1984" s="24">
        <f t="shared" si="190"/>
        <v>0</v>
      </c>
      <c r="P1984" s="24">
        <f>K1984/Date!$B$2*Date!$B$3+K1984</f>
        <v>0</v>
      </c>
      <c r="Q1984" s="24">
        <f>J1984*Date!$B$3+K1984</f>
        <v>0</v>
      </c>
      <c r="R1984" s="24">
        <f t="shared" si="191"/>
        <v>0</v>
      </c>
      <c r="S1984" s="24">
        <f>J1984/2*Date!$B$7+K1984</f>
        <v>0</v>
      </c>
      <c r="T1984" s="24">
        <f t="shared" si="192"/>
        <v>10000</v>
      </c>
      <c r="U1984" s="24">
        <f t="shared" si="193"/>
        <v>0</v>
      </c>
      <c r="V1984" s="4">
        <v>0</v>
      </c>
      <c r="W1984" s="4"/>
      <c r="X1984" s="28" t="str">
        <f t="shared" si="194"/>
        <v>CHOOSE FORMULA</v>
      </c>
      <c r="Y1984" s="4"/>
      <c r="Z1984" s="4">
        <v>10000</v>
      </c>
    </row>
    <row r="1985" spans="1:26">
      <c r="A1985" s="1" t="s">
        <v>647</v>
      </c>
      <c r="B1985" s="1" t="s">
        <v>244</v>
      </c>
      <c r="C1985" s="1" t="s">
        <v>451</v>
      </c>
      <c r="D1985" s="1" t="s">
        <v>408</v>
      </c>
      <c r="E1985" s="1" t="s">
        <v>8</v>
      </c>
      <c r="F1985" s="1" t="s">
        <v>409</v>
      </c>
      <c r="G1985" s="4">
        <v>11000</v>
      </c>
      <c r="H1985" s="4">
        <v>0</v>
      </c>
      <c r="I1985" s="4">
        <v>11000</v>
      </c>
      <c r="J1985" s="4">
        <v>0</v>
      </c>
      <c r="K1985" s="4">
        <v>0</v>
      </c>
      <c r="L1985" s="4">
        <v>2300</v>
      </c>
      <c r="M1985" s="4">
        <v>2300</v>
      </c>
      <c r="N1985" s="24">
        <f>IF(AND(B1985="60",C1985="32"),(J1985/'FD Date'!$B$4*'FD Date'!$B$6+K1985),(J1985/Date!$B$4*Date!$B$6+K1985))</f>
        <v>0</v>
      </c>
      <c r="O1985" s="24">
        <f t="shared" si="190"/>
        <v>0</v>
      </c>
      <c r="P1985" s="24">
        <f>K1985/Date!$B$2*Date!$B$3+K1985</f>
        <v>0</v>
      </c>
      <c r="Q1985" s="24">
        <f>J1985*Date!$B$3+K1985</f>
        <v>0</v>
      </c>
      <c r="R1985" s="24">
        <f t="shared" si="191"/>
        <v>0</v>
      </c>
      <c r="S1985" s="24">
        <f>J1985/2*Date!$B$7+K1985</f>
        <v>0</v>
      </c>
      <c r="T1985" s="24">
        <f t="shared" si="192"/>
        <v>11000</v>
      </c>
      <c r="U1985" s="24">
        <f t="shared" si="193"/>
        <v>0</v>
      </c>
      <c r="V1985" s="4">
        <v>0</v>
      </c>
      <c r="W1985" s="4"/>
      <c r="X1985" s="28" t="str">
        <f t="shared" si="194"/>
        <v>CHOOSE FORMULA</v>
      </c>
      <c r="Y1985" s="4"/>
      <c r="Z1985" s="4">
        <v>11000</v>
      </c>
    </row>
    <row r="1986" spans="1:26">
      <c r="A1986" s="1" t="s">
        <v>647</v>
      </c>
      <c r="B1986" s="1" t="s">
        <v>244</v>
      </c>
      <c r="C1986" s="1" t="s">
        <v>451</v>
      </c>
      <c r="D1986" s="1" t="s">
        <v>303</v>
      </c>
      <c r="E1986" s="1" t="s">
        <v>8</v>
      </c>
      <c r="F1986" s="1" t="s">
        <v>304</v>
      </c>
      <c r="G1986" s="4">
        <v>0</v>
      </c>
      <c r="H1986" s="4">
        <v>0</v>
      </c>
      <c r="I1986" s="4">
        <v>0</v>
      </c>
      <c r="J1986" s="4">
        <v>0</v>
      </c>
      <c r="K1986" s="4">
        <v>0</v>
      </c>
      <c r="L1986" s="4">
        <v>340</v>
      </c>
      <c r="M1986" s="4">
        <v>0</v>
      </c>
      <c r="N1986" s="24">
        <f>IF(AND(B1986="60",C1986="32"),(J1986/'FD Date'!$B$4*'FD Date'!$B$6+K1986),(J1986/Date!$B$4*Date!$B$6+K1986))</f>
        <v>0</v>
      </c>
      <c r="O1986" s="24">
        <f t="shared" si="190"/>
        <v>0</v>
      </c>
      <c r="P1986" s="24">
        <f>K1986/Date!$B$2*Date!$B$3+K1986</f>
        <v>0</v>
      </c>
      <c r="Q1986" s="24">
        <f>J1986*Date!$B$3+K1986</f>
        <v>0</v>
      </c>
      <c r="R1986" s="24">
        <f t="shared" si="191"/>
        <v>0</v>
      </c>
      <c r="S1986" s="24">
        <f>J1986/2*Date!$B$7+K1986</f>
        <v>0</v>
      </c>
      <c r="T1986" s="24">
        <f t="shared" si="192"/>
        <v>0</v>
      </c>
      <c r="U1986" s="24">
        <f t="shared" si="193"/>
        <v>0</v>
      </c>
      <c r="V1986" s="4">
        <v>0</v>
      </c>
      <c r="W1986" s="4"/>
      <c r="X1986" s="28" t="str">
        <f t="shared" si="194"/>
        <v>CHOOSE FORMULA</v>
      </c>
      <c r="Y1986" s="4"/>
      <c r="Z1986" s="4">
        <v>0</v>
      </c>
    </row>
    <row r="1987" spans="1:26">
      <c r="A1987" s="1" t="s">
        <v>647</v>
      </c>
      <c r="B1987" s="1" t="s">
        <v>244</v>
      </c>
      <c r="C1987" s="1" t="s">
        <v>451</v>
      </c>
      <c r="D1987" s="1" t="s">
        <v>412</v>
      </c>
      <c r="E1987" s="1" t="s">
        <v>8</v>
      </c>
      <c r="F1987" s="1" t="s">
        <v>413</v>
      </c>
      <c r="G1987" s="4">
        <v>0</v>
      </c>
      <c r="H1987" s="4">
        <v>0</v>
      </c>
      <c r="I1987" s="4">
        <v>0</v>
      </c>
      <c r="J1987" s="4">
        <v>0</v>
      </c>
      <c r="K1987" s="4">
        <v>0</v>
      </c>
      <c r="L1987" s="4">
        <v>0</v>
      </c>
      <c r="M1987" s="4">
        <v>0</v>
      </c>
      <c r="N1987" s="24">
        <f>IF(AND(B1987="60",C1987="32"),(J1987/'FD Date'!$B$4*'FD Date'!$B$6+K1987),(J1987/Date!$B$4*Date!$B$6+K1987))</f>
        <v>0</v>
      </c>
      <c r="O1987" s="24">
        <f t="shared" si="190"/>
        <v>0</v>
      </c>
      <c r="P1987" s="24">
        <f>K1987/Date!$B$2*Date!$B$3+K1987</f>
        <v>0</v>
      </c>
      <c r="Q1987" s="24">
        <f>J1987*Date!$B$3+K1987</f>
        <v>0</v>
      </c>
      <c r="R1987" s="24">
        <f t="shared" si="191"/>
        <v>0</v>
      </c>
      <c r="S1987" s="24">
        <f>J1987/2*Date!$B$7+K1987</f>
        <v>0</v>
      </c>
      <c r="T1987" s="24">
        <f t="shared" si="192"/>
        <v>0</v>
      </c>
      <c r="U1987" s="24">
        <f t="shared" si="193"/>
        <v>0</v>
      </c>
      <c r="V1987" s="4">
        <v>0</v>
      </c>
      <c r="W1987" s="4"/>
      <c r="X1987" s="28" t="str">
        <f t="shared" si="194"/>
        <v>CHOOSE FORMULA</v>
      </c>
      <c r="Y1987" s="4"/>
      <c r="Z1987" s="4">
        <v>0</v>
      </c>
    </row>
    <row r="1988" spans="1:26">
      <c r="A1988" s="1" t="s">
        <v>647</v>
      </c>
      <c r="B1988" s="1" t="s">
        <v>244</v>
      </c>
      <c r="C1988" s="1" t="s">
        <v>451</v>
      </c>
      <c r="D1988" s="1" t="s">
        <v>414</v>
      </c>
      <c r="E1988" s="1" t="s">
        <v>8</v>
      </c>
      <c r="F1988" s="1" t="s">
        <v>415</v>
      </c>
      <c r="G1988" s="4">
        <v>52508</v>
      </c>
      <c r="H1988" s="4">
        <v>0</v>
      </c>
      <c r="I1988" s="4">
        <v>52508</v>
      </c>
      <c r="J1988" s="4">
        <v>0</v>
      </c>
      <c r="K1988" s="4">
        <v>23126.93</v>
      </c>
      <c r="L1988" s="4">
        <v>0</v>
      </c>
      <c r="M1988" s="4">
        <v>0</v>
      </c>
      <c r="N1988" s="24">
        <f>IF(AND(B1988="60",C1988="32"),(J1988/'FD Date'!$B$4*'FD Date'!$B$6+K1988),(J1988/Date!$B$4*Date!$B$6+K1988))</f>
        <v>23126.93</v>
      </c>
      <c r="O1988" s="24">
        <f t="shared" si="190"/>
        <v>0</v>
      </c>
      <c r="P1988" s="24">
        <f>K1988/Date!$B$2*Date!$B$3+K1988</f>
        <v>34690.395000000004</v>
      </c>
      <c r="Q1988" s="24">
        <f>J1988*Date!$B$3+K1988</f>
        <v>23126.93</v>
      </c>
      <c r="R1988" s="24">
        <f t="shared" si="191"/>
        <v>0</v>
      </c>
      <c r="S1988" s="24">
        <f>J1988/2*Date!$B$7+K1988</f>
        <v>23126.93</v>
      </c>
      <c r="T1988" s="24">
        <f t="shared" si="192"/>
        <v>52508</v>
      </c>
      <c r="U1988" s="24">
        <f t="shared" si="193"/>
        <v>23126.93</v>
      </c>
      <c r="V1988" s="4">
        <v>0</v>
      </c>
      <c r="W1988" s="4"/>
      <c r="X1988" s="28" t="str">
        <f t="shared" si="194"/>
        <v>CHOOSE FORMULA</v>
      </c>
      <c r="Y1988" s="4"/>
      <c r="Z1988" s="4">
        <v>52508</v>
      </c>
    </row>
    <row r="1989" spans="1:26">
      <c r="A1989" s="1" t="s">
        <v>647</v>
      </c>
      <c r="B1989" s="1" t="s">
        <v>244</v>
      </c>
      <c r="C1989" s="1" t="s">
        <v>451</v>
      </c>
      <c r="D1989" s="1" t="s">
        <v>541</v>
      </c>
      <c r="E1989" s="1" t="s">
        <v>8</v>
      </c>
      <c r="F1989" s="1" t="s">
        <v>542</v>
      </c>
      <c r="G1989" s="4">
        <v>0</v>
      </c>
      <c r="H1989" s="4">
        <v>0</v>
      </c>
      <c r="I1989" s="4">
        <v>0</v>
      </c>
      <c r="J1989" s="4">
        <v>0</v>
      </c>
      <c r="K1989" s="4">
        <v>0</v>
      </c>
      <c r="L1989" s="4">
        <v>0</v>
      </c>
      <c r="M1989" s="4">
        <v>0</v>
      </c>
      <c r="N1989" s="24">
        <f>IF(AND(B1989="60",C1989="32"),(J1989/'FD Date'!$B$4*'FD Date'!$B$6+K1989),(J1989/Date!$B$4*Date!$B$6+K1989))</f>
        <v>0</v>
      </c>
      <c r="O1989" s="24">
        <f t="shared" si="190"/>
        <v>0</v>
      </c>
      <c r="P1989" s="24">
        <f>K1989/Date!$B$2*Date!$B$3+K1989</f>
        <v>0</v>
      </c>
      <c r="Q1989" s="24">
        <f>J1989*Date!$B$3+K1989</f>
        <v>0</v>
      </c>
      <c r="R1989" s="24">
        <f t="shared" si="191"/>
        <v>0</v>
      </c>
      <c r="S1989" s="24">
        <f>J1989/2*Date!$B$7+K1989</f>
        <v>0</v>
      </c>
      <c r="T1989" s="24">
        <f t="shared" si="192"/>
        <v>0</v>
      </c>
      <c r="U1989" s="24">
        <f t="shared" si="193"/>
        <v>0</v>
      </c>
      <c r="V1989" s="4">
        <v>0</v>
      </c>
      <c r="W1989" s="4"/>
      <c r="X1989" s="28" t="str">
        <f t="shared" si="194"/>
        <v>CHOOSE FORMULA</v>
      </c>
      <c r="Y1989" s="4"/>
      <c r="Z1989" s="4">
        <v>0</v>
      </c>
    </row>
    <row r="1990" spans="1:26">
      <c r="A1990" s="1" t="s">
        <v>647</v>
      </c>
      <c r="B1990" s="1" t="s">
        <v>244</v>
      </c>
      <c r="C1990" s="1" t="s">
        <v>451</v>
      </c>
      <c r="D1990" s="1" t="s">
        <v>417</v>
      </c>
      <c r="E1990" s="1" t="s">
        <v>8</v>
      </c>
      <c r="F1990" s="1" t="s">
        <v>418</v>
      </c>
      <c r="G1990" s="4">
        <v>610000</v>
      </c>
      <c r="H1990" s="4">
        <v>0</v>
      </c>
      <c r="I1990" s="4">
        <v>610000</v>
      </c>
      <c r="J1990" s="4">
        <v>0</v>
      </c>
      <c r="K1990" s="4">
        <v>610000</v>
      </c>
      <c r="L1990" s="4">
        <v>0</v>
      </c>
      <c r="M1990" s="4">
        <v>0</v>
      </c>
      <c r="N1990" s="24">
        <f>IF(AND(B1990="60",C1990="32"),(J1990/'FD Date'!$B$4*'FD Date'!$B$6+K1990),(J1990/Date!$B$4*Date!$B$6+K1990))</f>
        <v>610000</v>
      </c>
      <c r="O1990" s="24">
        <f t="shared" si="190"/>
        <v>0</v>
      </c>
      <c r="P1990" s="24">
        <f>K1990/Date!$B$2*Date!$B$3+K1990</f>
        <v>915000</v>
      </c>
      <c r="Q1990" s="24">
        <f>J1990*Date!$B$3+K1990</f>
        <v>610000</v>
      </c>
      <c r="R1990" s="24">
        <f t="shared" si="191"/>
        <v>0</v>
      </c>
      <c r="S1990" s="24">
        <f>J1990/2*Date!$B$7+K1990</f>
        <v>610000</v>
      </c>
      <c r="T1990" s="24">
        <f t="shared" si="192"/>
        <v>610000</v>
      </c>
      <c r="U1990" s="24">
        <f t="shared" si="193"/>
        <v>610000</v>
      </c>
      <c r="V1990" s="4">
        <v>0</v>
      </c>
      <c r="W1990" s="4"/>
      <c r="X1990" s="28" t="str">
        <f t="shared" si="194"/>
        <v>CHOOSE FORMULA</v>
      </c>
      <c r="Y1990" s="4"/>
      <c r="Z1990" s="4">
        <v>610000</v>
      </c>
    </row>
    <row r="1991" spans="1:26">
      <c r="A1991" s="1" t="s">
        <v>647</v>
      </c>
      <c r="B1991" s="1" t="s">
        <v>244</v>
      </c>
      <c r="C1991" s="1" t="s">
        <v>451</v>
      </c>
      <c r="D1991" s="1" t="s">
        <v>417</v>
      </c>
      <c r="E1991" s="1" t="s">
        <v>13</v>
      </c>
      <c r="F1991" s="1" t="s">
        <v>419</v>
      </c>
      <c r="G1991" s="4">
        <v>0</v>
      </c>
      <c r="H1991" s="4">
        <v>0</v>
      </c>
      <c r="I1991" s="4">
        <v>0</v>
      </c>
      <c r="J1991" s="4">
        <v>0</v>
      </c>
      <c r="K1991" s="4">
        <v>0</v>
      </c>
      <c r="L1991" s="4">
        <v>0</v>
      </c>
      <c r="M1991" s="4">
        <v>0</v>
      </c>
      <c r="N1991" s="24">
        <f>IF(AND(B1991="60",C1991="32"),(J1991/'FD Date'!$B$4*'FD Date'!$B$6+K1991),(J1991/Date!$B$4*Date!$B$6+K1991))</f>
        <v>0</v>
      </c>
      <c r="O1991" s="24">
        <f t="shared" si="190"/>
        <v>0</v>
      </c>
      <c r="P1991" s="24">
        <f>K1991/Date!$B$2*Date!$B$3+K1991</f>
        <v>0</v>
      </c>
      <c r="Q1991" s="24">
        <f>J1991*Date!$B$3+K1991</f>
        <v>0</v>
      </c>
      <c r="R1991" s="24">
        <f t="shared" si="191"/>
        <v>0</v>
      </c>
      <c r="S1991" s="24">
        <f>J1991/2*Date!$B$7+K1991</f>
        <v>0</v>
      </c>
      <c r="T1991" s="24">
        <f t="shared" si="192"/>
        <v>0</v>
      </c>
      <c r="U1991" s="24">
        <f t="shared" si="193"/>
        <v>0</v>
      </c>
      <c r="V1991" s="4">
        <v>0</v>
      </c>
      <c r="W1991" s="4"/>
      <c r="X1991" s="28" t="str">
        <f t="shared" si="194"/>
        <v>CHOOSE FORMULA</v>
      </c>
      <c r="Y1991" s="4"/>
      <c r="Z1991" s="4">
        <v>0</v>
      </c>
    </row>
    <row r="1992" spans="1:26">
      <c r="A1992" s="1" t="s">
        <v>647</v>
      </c>
      <c r="B1992" s="1" t="s">
        <v>244</v>
      </c>
      <c r="C1992" s="1" t="s">
        <v>451</v>
      </c>
      <c r="D1992" s="1" t="s">
        <v>385</v>
      </c>
      <c r="E1992" s="1" t="s">
        <v>8</v>
      </c>
      <c r="F1992" s="1" t="s">
        <v>386</v>
      </c>
      <c r="G1992" s="4">
        <v>290960</v>
      </c>
      <c r="H1992" s="4">
        <v>0</v>
      </c>
      <c r="I1992" s="4">
        <v>290960</v>
      </c>
      <c r="J1992" s="4">
        <v>24210</v>
      </c>
      <c r="K1992" s="4">
        <v>194120</v>
      </c>
      <c r="L1992" s="4">
        <v>190960</v>
      </c>
      <c r="M1992" s="4">
        <v>285960</v>
      </c>
      <c r="N1992" s="24">
        <f>IF(AND(B1992="60",C1992="32"),(J1992/'FD Date'!$B$4*'FD Date'!$B$6+K1992),(J1992/Date!$B$4*Date!$B$6+K1992))</f>
        <v>315170</v>
      </c>
      <c r="O1992" s="24">
        <f t="shared" si="190"/>
        <v>48420</v>
      </c>
      <c r="P1992" s="24">
        <f>K1992/Date!$B$2*Date!$B$3+K1992</f>
        <v>291180</v>
      </c>
      <c r="Q1992" s="24">
        <f>J1992*Date!$B$3+K1992</f>
        <v>290960</v>
      </c>
      <c r="R1992" s="24">
        <f t="shared" si="191"/>
        <v>290692.05697528279</v>
      </c>
      <c r="S1992" s="24">
        <f>J1992/2*Date!$B$7+K1992</f>
        <v>290960</v>
      </c>
      <c r="T1992" s="24">
        <f t="shared" si="192"/>
        <v>290960</v>
      </c>
      <c r="U1992" s="24">
        <f t="shared" si="193"/>
        <v>194120</v>
      </c>
      <c r="V1992" s="4">
        <v>0</v>
      </c>
      <c r="W1992" s="4"/>
      <c r="X1992" s="28" t="str">
        <f t="shared" si="194"/>
        <v>CHOOSE FORMULA</v>
      </c>
      <c r="Y1992" s="4"/>
      <c r="Z1992" s="4">
        <v>290960</v>
      </c>
    </row>
    <row r="1993" spans="1:26">
      <c r="A1993" s="1" t="s">
        <v>647</v>
      </c>
      <c r="B1993" s="1" t="s">
        <v>244</v>
      </c>
      <c r="C1993" s="1" t="s">
        <v>451</v>
      </c>
      <c r="D1993" s="1" t="s">
        <v>433</v>
      </c>
      <c r="E1993" s="1" t="s">
        <v>8</v>
      </c>
      <c r="F1993" s="1" t="s">
        <v>434</v>
      </c>
      <c r="G1993" s="4">
        <v>60000</v>
      </c>
      <c r="H1993" s="4">
        <v>0</v>
      </c>
      <c r="I1993" s="4">
        <v>60000</v>
      </c>
      <c r="J1993" s="4">
        <v>0</v>
      </c>
      <c r="K1993" s="4">
        <v>0</v>
      </c>
      <c r="L1993" s="4">
        <v>0</v>
      </c>
      <c r="M1993" s="4">
        <v>0</v>
      </c>
      <c r="N1993" s="24">
        <f>IF(AND(B1993="60",C1993="32"),(J1993/'FD Date'!$B$4*'FD Date'!$B$6+K1993),(J1993/Date!$B$4*Date!$B$6+K1993))</f>
        <v>0</v>
      </c>
      <c r="O1993" s="24">
        <f t="shared" si="190"/>
        <v>0</v>
      </c>
      <c r="P1993" s="24">
        <f>K1993/Date!$B$2*Date!$B$3+K1993</f>
        <v>0</v>
      </c>
      <c r="Q1993" s="24">
        <f>J1993*Date!$B$3+K1993</f>
        <v>0</v>
      </c>
      <c r="R1993" s="24">
        <f t="shared" si="191"/>
        <v>0</v>
      </c>
      <c r="S1993" s="24">
        <f>J1993/2*Date!$B$7+K1993</f>
        <v>0</v>
      </c>
      <c r="T1993" s="24">
        <f t="shared" si="192"/>
        <v>60000</v>
      </c>
      <c r="U1993" s="24">
        <f t="shared" si="193"/>
        <v>0</v>
      </c>
      <c r="V1993" s="4">
        <v>0</v>
      </c>
      <c r="W1993" s="4"/>
      <c r="X1993" s="28" t="str">
        <f t="shared" si="194"/>
        <v>CHOOSE FORMULA</v>
      </c>
      <c r="Y1993" s="4"/>
      <c r="Z1993" s="4">
        <v>60000</v>
      </c>
    </row>
    <row r="1994" spans="1:26">
      <c r="A1994" s="1" t="s">
        <v>647</v>
      </c>
      <c r="B1994" s="1" t="s">
        <v>244</v>
      </c>
      <c r="C1994" s="1" t="s">
        <v>451</v>
      </c>
      <c r="D1994" s="1" t="s">
        <v>433</v>
      </c>
      <c r="E1994" s="1" t="s">
        <v>13</v>
      </c>
      <c r="F1994" s="1" t="s">
        <v>510</v>
      </c>
      <c r="G1994" s="4">
        <v>0</v>
      </c>
      <c r="H1994" s="4">
        <v>0</v>
      </c>
      <c r="I1994" s="4">
        <v>0</v>
      </c>
      <c r="J1994" s="4">
        <v>0</v>
      </c>
      <c r="K1994" s="4">
        <v>0</v>
      </c>
      <c r="L1994" s="4">
        <v>0</v>
      </c>
      <c r="M1994" s="4">
        <v>0</v>
      </c>
      <c r="N1994" s="24">
        <f>IF(AND(B1994="60",C1994="32"),(J1994/'FD Date'!$B$4*'FD Date'!$B$6+K1994),(J1994/Date!$B$4*Date!$B$6+K1994))</f>
        <v>0</v>
      </c>
      <c r="O1994" s="24">
        <f t="shared" si="190"/>
        <v>0</v>
      </c>
      <c r="P1994" s="24">
        <f>K1994/Date!$B$2*Date!$B$3+K1994</f>
        <v>0</v>
      </c>
      <c r="Q1994" s="24">
        <f>J1994*Date!$B$3+K1994</f>
        <v>0</v>
      </c>
      <c r="R1994" s="24">
        <f t="shared" si="191"/>
        <v>0</v>
      </c>
      <c r="S1994" s="24">
        <f>J1994/2*Date!$B$7+K1994</f>
        <v>0</v>
      </c>
      <c r="T1994" s="24">
        <f t="shared" si="192"/>
        <v>0</v>
      </c>
      <c r="U1994" s="24">
        <f t="shared" si="193"/>
        <v>0</v>
      </c>
      <c r="V1994" s="4">
        <v>0</v>
      </c>
      <c r="W1994" s="4"/>
      <c r="X1994" s="28" t="str">
        <f t="shared" si="194"/>
        <v>CHOOSE FORMULA</v>
      </c>
      <c r="Y1994" s="4"/>
      <c r="Z1994" s="4">
        <v>0</v>
      </c>
    </row>
    <row r="1995" spans="1:26">
      <c r="A1995" s="1" t="s">
        <v>647</v>
      </c>
      <c r="B1995" s="1" t="s">
        <v>244</v>
      </c>
      <c r="C1995" s="1" t="s">
        <v>451</v>
      </c>
      <c r="D1995" s="1" t="s">
        <v>673</v>
      </c>
      <c r="E1995" s="1" t="s">
        <v>8</v>
      </c>
      <c r="F1995" s="1" t="s">
        <v>674</v>
      </c>
      <c r="G1995" s="4">
        <v>0</v>
      </c>
      <c r="H1995" s="4">
        <v>350000</v>
      </c>
      <c r="I1995" s="4">
        <v>350000</v>
      </c>
      <c r="J1995" s="4">
        <v>0</v>
      </c>
      <c r="K1995" s="4">
        <v>54000</v>
      </c>
      <c r="L1995" s="4">
        <v>0</v>
      </c>
      <c r="M1995" s="4">
        <v>11600</v>
      </c>
      <c r="N1995" s="24">
        <f>IF(AND(B1995="60",C1995="32"),(J1995/'FD Date'!$B$4*'FD Date'!$B$6+K1995),(J1995/Date!$B$4*Date!$B$6+K1995))</f>
        <v>54000</v>
      </c>
      <c r="O1995" s="24">
        <f t="shared" si="190"/>
        <v>0</v>
      </c>
      <c r="P1995" s="24">
        <f>K1995/Date!$B$2*Date!$B$3+K1995</f>
        <v>81000</v>
      </c>
      <c r="Q1995" s="24">
        <f>J1995*Date!$B$3+K1995</f>
        <v>54000</v>
      </c>
      <c r="R1995" s="24">
        <f t="shared" si="191"/>
        <v>0</v>
      </c>
      <c r="S1995" s="24">
        <f>J1995/2*Date!$B$7+K1995</f>
        <v>54000</v>
      </c>
      <c r="T1995" s="24">
        <f t="shared" si="192"/>
        <v>350000</v>
      </c>
      <c r="U1995" s="24">
        <f t="shared" si="193"/>
        <v>54000</v>
      </c>
      <c r="V1995" s="4">
        <v>0</v>
      </c>
      <c r="W1995" s="4"/>
      <c r="X1995" s="28" t="str">
        <f t="shared" si="194"/>
        <v>CHOOSE FORMULA</v>
      </c>
      <c r="Y1995" s="4"/>
      <c r="Z1995" s="4">
        <v>0</v>
      </c>
    </row>
    <row r="1996" spans="1:26">
      <c r="A1996" s="1" t="s">
        <v>647</v>
      </c>
      <c r="B1996" s="1" t="s">
        <v>244</v>
      </c>
      <c r="C1996" s="1" t="s">
        <v>451</v>
      </c>
      <c r="D1996" s="1" t="s">
        <v>705</v>
      </c>
      <c r="E1996" s="1" t="s">
        <v>8</v>
      </c>
      <c r="F1996" s="1" t="s">
        <v>706</v>
      </c>
      <c r="G1996" s="4">
        <v>0</v>
      </c>
      <c r="H1996" s="4">
        <v>0</v>
      </c>
      <c r="I1996" s="4">
        <v>0</v>
      </c>
      <c r="J1996" s="4">
        <v>0</v>
      </c>
      <c r="K1996" s="4">
        <v>0</v>
      </c>
      <c r="L1996" s="4">
        <v>0</v>
      </c>
      <c r="M1996" s="4">
        <v>0</v>
      </c>
      <c r="N1996" s="24">
        <f>IF(AND(B1996="60",C1996="32"),(J1996/'FD Date'!$B$4*'FD Date'!$B$6+K1996),(J1996/Date!$B$4*Date!$B$6+K1996))</f>
        <v>0</v>
      </c>
      <c r="O1996" s="24">
        <f t="shared" si="190"/>
        <v>0</v>
      </c>
      <c r="P1996" s="24">
        <f>K1996/Date!$B$2*Date!$B$3+K1996</f>
        <v>0</v>
      </c>
      <c r="Q1996" s="24">
        <f>J1996*Date!$B$3+K1996</f>
        <v>0</v>
      </c>
      <c r="R1996" s="24">
        <f t="shared" si="191"/>
        <v>0</v>
      </c>
      <c r="S1996" s="24">
        <f>J1996/2*Date!$B$7+K1996</f>
        <v>0</v>
      </c>
      <c r="T1996" s="24">
        <f t="shared" si="192"/>
        <v>0</v>
      </c>
      <c r="U1996" s="24">
        <f t="shared" si="193"/>
        <v>0</v>
      </c>
      <c r="V1996" s="4">
        <v>0</v>
      </c>
      <c r="W1996" s="4"/>
      <c r="X1996" s="28" t="str">
        <f t="shared" si="194"/>
        <v>CHOOSE FORMULA</v>
      </c>
      <c r="Y1996" s="4"/>
      <c r="Z1996" s="4">
        <v>0</v>
      </c>
    </row>
    <row r="1997" spans="1:26">
      <c r="A1997" s="1" t="s">
        <v>647</v>
      </c>
      <c r="B1997" s="1" t="s">
        <v>244</v>
      </c>
      <c r="C1997" s="1" t="s">
        <v>451</v>
      </c>
      <c r="D1997" s="1" t="s">
        <v>448</v>
      </c>
      <c r="E1997" s="1" t="s">
        <v>8</v>
      </c>
      <c r="F1997" s="1" t="s">
        <v>449</v>
      </c>
      <c r="G1997" s="4">
        <v>20000</v>
      </c>
      <c r="H1997" s="4">
        <v>0</v>
      </c>
      <c r="I1997" s="4">
        <v>20000</v>
      </c>
      <c r="J1997" s="4">
        <v>0</v>
      </c>
      <c r="K1997" s="4">
        <v>0</v>
      </c>
      <c r="L1997" s="4">
        <v>0</v>
      </c>
      <c r="M1997" s="4">
        <v>49871.199999999997</v>
      </c>
      <c r="N1997" s="24">
        <f>IF(AND(B1997="60",C1997="32"),(J1997/'FD Date'!$B$4*'FD Date'!$B$6+K1997),(J1997/Date!$B$4*Date!$B$6+K1997))</f>
        <v>0</v>
      </c>
      <c r="O1997" s="24">
        <f t="shared" si="190"/>
        <v>0</v>
      </c>
      <c r="P1997" s="24">
        <f>K1997/Date!$B$2*Date!$B$3+K1997</f>
        <v>0</v>
      </c>
      <c r="Q1997" s="24">
        <f>J1997*Date!$B$3+K1997</f>
        <v>0</v>
      </c>
      <c r="R1997" s="24">
        <f t="shared" si="191"/>
        <v>0</v>
      </c>
      <c r="S1997" s="24">
        <f>J1997/2*Date!$B$7+K1997</f>
        <v>0</v>
      </c>
      <c r="T1997" s="24">
        <f t="shared" si="192"/>
        <v>20000</v>
      </c>
      <c r="U1997" s="24">
        <f t="shared" si="193"/>
        <v>0</v>
      </c>
      <c r="V1997" s="4">
        <v>0</v>
      </c>
      <c r="W1997" s="4"/>
      <c r="X1997" s="28" t="str">
        <f t="shared" si="194"/>
        <v>CHOOSE FORMULA</v>
      </c>
      <c r="Y1997" s="4"/>
      <c r="Z1997" s="4">
        <v>20000</v>
      </c>
    </row>
    <row r="1998" spans="1:26">
      <c r="A1998" s="1" t="s">
        <v>647</v>
      </c>
      <c r="B1998" s="1" t="s">
        <v>244</v>
      </c>
      <c r="C1998" s="1" t="s">
        <v>451</v>
      </c>
      <c r="D1998" s="1" t="s">
        <v>422</v>
      </c>
      <c r="E1998" s="1" t="s">
        <v>8</v>
      </c>
      <c r="F1998" s="1" t="s">
        <v>423</v>
      </c>
      <c r="G1998" s="4">
        <v>0</v>
      </c>
      <c r="H1998" s="4">
        <v>0</v>
      </c>
      <c r="I1998" s="4">
        <v>0</v>
      </c>
      <c r="J1998" s="4">
        <v>0</v>
      </c>
      <c r="K1998" s="4">
        <v>0</v>
      </c>
      <c r="L1998" s="4">
        <v>0</v>
      </c>
      <c r="M1998" s="4">
        <v>0</v>
      </c>
      <c r="N1998" s="24">
        <f>IF(AND(B1998="60",C1998="32"),(J1998/'FD Date'!$B$4*'FD Date'!$B$6+K1998),(J1998/Date!$B$4*Date!$B$6+K1998))</f>
        <v>0</v>
      </c>
      <c r="O1998" s="24">
        <f t="shared" si="190"/>
        <v>0</v>
      </c>
      <c r="P1998" s="24">
        <f>K1998/Date!$B$2*Date!$B$3+K1998</f>
        <v>0</v>
      </c>
      <c r="Q1998" s="24">
        <f>J1998*Date!$B$3+K1998</f>
        <v>0</v>
      </c>
      <c r="R1998" s="24">
        <f t="shared" si="191"/>
        <v>0</v>
      </c>
      <c r="S1998" s="24">
        <f>J1998/2*Date!$B$7+K1998</f>
        <v>0</v>
      </c>
      <c r="T1998" s="24">
        <f t="shared" si="192"/>
        <v>0</v>
      </c>
      <c r="U1998" s="24">
        <f t="shared" si="193"/>
        <v>0</v>
      </c>
      <c r="V1998" s="4">
        <v>0</v>
      </c>
      <c r="W1998" s="4"/>
      <c r="X1998" s="28" t="str">
        <f t="shared" si="194"/>
        <v>CHOOSE FORMULA</v>
      </c>
      <c r="Y1998" s="4"/>
      <c r="Z1998" s="4">
        <v>0</v>
      </c>
    </row>
    <row r="1999" spans="1:26">
      <c r="A1999" s="1" t="s">
        <v>647</v>
      </c>
      <c r="B1999" s="1" t="s">
        <v>244</v>
      </c>
      <c r="C1999" s="1" t="s">
        <v>451</v>
      </c>
      <c r="D1999" s="1" t="s">
        <v>473</v>
      </c>
      <c r="E1999" s="1" t="s">
        <v>8</v>
      </c>
      <c r="F1999" s="1" t="s">
        <v>474</v>
      </c>
      <c r="G1999" s="4">
        <v>0</v>
      </c>
      <c r="H1999" s="4">
        <v>0</v>
      </c>
      <c r="I1999" s="4">
        <v>0</v>
      </c>
      <c r="J1999" s="4">
        <v>0</v>
      </c>
      <c r="K1999" s="4">
        <v>0</v>
      </c>
      <c r="L1999" s="4">
        <v>32098</v>
      </c>
      <c r="M1999" s="4">
        <v>32098</v>
      </c>
      <c r="N1999" s="24">
        <f>IF(AND(B1999="60",C1999="32"),(J1999/'FD Date'!$B$4*'FD Date'!$B$6+K1999),(J1999/Date!$B$4*Date!$B$6+K1999))</f>
        <v>0</v>
      </c>
      <c r="O1999" s="24">
        <f t="shared" si="190"/>
        <v>0</v>
      </c>
      <c r="P1999" s="24">
        <f>K1999/Date!$B$2*Date!$B$3+K1999</f>
        <v>0</v>
      </c>
      <c r="Q1999" s="24">
        <f>J1999*Date!$B$3+K1999</f>
        <v>0</v>
      </c>
      <c r="R1999" s="24">
        <f t="shared" si="191"/>
        <v>0</v>
      </c>
      <c r="S1999" s="24">
        <f>J1999/2*Date!$B$7+K1999</f>
        <v>0</v>
      </c>
      <c r="T1999" s="24">
        <f t="shared" si="192"/>
        <v>0</v>
      </c>
      <c r="U1999" s="24">
        <f t="shared" si="193"/>
        <v>0</v>
      </c>
      <c r="V1999" s="4">
        <v>0</v>
      </c>
      <c r="W1999" s="4"/>
      <c r="X1999" s="28" t="str">
        <f t="shared" si="194"/>
        <v>CHOOSE FORMULA</v>
      </c>
      <c r="Y1999" s="4"/>
      <c r="Z1999" s="4">
        <v>0</v>
      </c>
    </row>
    <row r="2000" spans="1:26">
      <c r="A2000" s="1" t="s">
        <v>647</v>
      </c>
      <c r="B2000" s="1" t="s">
        <v>244</v>
      </c>
      <c r="C2000" s="1" t="s">
        <v>451</v>
      </c>
      <c r="D2000" s="1" t="s">
        <v>475</v>
      </c>
      <c r="E2000" s="1" t="s">
        <v>8</v>
      </c>
      <c r="F2000" s="1" t="s">
        <v>476</v>
      </c>
      <c r="G2000" s="4">
        <v>0</v>
      </c>
      <c r="H2000" s="4">
        <v>0</v>
      </c>
      <c r="I2000" s="4">
        <v>0</v>
      </c>
      <c r="J2000" s="4">
        <v>-16.899999999999999</v>
      </c>
      <c r="K2000" s="4">
        <v>0</v>
      </c>
      <c r="L2000" s="4">
        <v>20156.78</v>
      </c>
      <c r="M2000" s="4">
        <v>20156.78</v>
      </c>
      <c r="N2000" s="24">
        <f>IF(AND(B2000="60",C2000="32"),(J2000/'FD Date'!$B$4*'FD Date'!$B$6+K2000),(J2000/Date!$B$4*Date!$B$6+K2000))</f>
        <v>-84.5</v>
      </c>
      <c r="O2000" s="24">
        <f t="shared" si="190"/>
        <v>-33.799999999999997</v>
      </c>
      <c r="P2000" s="24">
        <f>K2000/Date!$B$2*Date!$B$3+K2000</f>
        <v>0</v>
      </c>
      <c r="Q2000" s="24">
        <f>J2000*Date!$B$3+K2000</f>
        <v>-67.599999999999994</v>
      </c>
      <c r="R2000" s="24">
        <f t="shared" si="191"/>
        <v>0</v>
      </c>
      <c r="S2000" s="24">
        <f>J2000/2*Date!$B$7+K2000</f>
        <v>-67.599999999999994</v>
      </c>
      <c r="T2000" s="24">
        <f t="shared" si="192"/>
        <v>0</v>
      </c>
      <c r="U2000" s="24">
        <f t="shared" si="193"/>
        <v>0</v>
      </c>
      <c r="V2000" s="4">
        <v>0</v>
      </c>
      <c r="W2000" s="4"/>
      <c r="X2000" s="28" t="str">
        <f t="shared" si="194"/>
        <v>CHOOSE FORMULA</v>
      </c>
      <c r="Y2000" s="4"/>
      <c r="Z2000" s="4">
        <v>0</v>
      </c>
    </row>
    <row r="2001" spans="1:26">
      <c r="A2001" s="1" t="s">
        <v>707</v>
      </c>
      <c r="B2001" s="1" t="s">
        <v>7</v>
      </c>
      <c r="C2001" s="1" t="s">
        <v>8</v>
      </c>
      <c r="D2001" s="1" t="s">
        <v>708</v>
      </c>
      <c r="E2001" s="1" t="s">
        <v>8</v>
      </c>
      <c r="F2001" s="1" t="s">
        <v>709</v>
      </c>
      <c r="G2001" s="4">
        <v>25000</v>
      </c>
      <c r="H2001" s="4">
        <v>0</v>
      </c>
      <c r="I2001" s="4">
        <v>25000</v>
      </c>
      <c r="J2001" s="4">
        <v>1933.1</v>
      </c>
      <c r="K2001" s="4">
        <v>18671.650000000001</v>
      </c>
      <c r="L2001" s="4">
        <v>14440.29</v>
      </c>
      <c r="M2001" s="4">
        <v>23672.46</v>
      </c>
      <c r="N2001" s="24">
        <f>IF(AND(B2001="60",C2001="32"),(J2001/'FD Date'!$B$4*'FD Date'!$B$6+K2001),(J2001/Date!$B$4*Date!$B$6+K2001))</f>
        <v>28337.15</v>
      </c>
      <c r="O2001" s="24">
        <f t="shared" ref="O2001:O2007" si="195">J2001*2</f>
        <v>3866.2</v>
      </c>
      <c r="P2001" s="24">
        <f>K2001/Date!$B$2*Date!$B$3+K2001</f>
        <v>28007.475000000002</v>
      </c>
      <c r="Q2001" s="24">
        <f>J2001*Date!$B$3+K2001</f>
        <v>26404.050000000003</v>
      </c>
      <c r="R2001" s="24">
        <f t="shared" ref="R2001:R2007" si="196">IF(OR(L2001=0,M2001=0),0,K2001/(L2001/M2001))</f>
        <v>30609.072792790175</v>
      </c>
      <c r="S2001" s="24">
        <f>J2001/2*Date!$B$7+K2001</f>
        <v>26404.050000000003</v>
      </c>
      <c r="T2001" s="24">
        <f t="shared" ref="T2001:T2007" si="197">I2001</f>
        <v>25000</v>
      </c>
      <c r="U2001" s="24">
        <f t="shared" ref="U2001:U2007" si="198">K2001</f>
        <v>18671.650000000001</v>
      </c>
      <c r="V2001" s="4">
        <v>0</v>
      </c>
      <c r="W2001" s="4"/>
      <c r="X2001" s="28" t="str">
        <f t="shared" ref="X2001:X2007" si="199">IF($W2001=1,($N2001+$V2001),IF($W2001=2,($O2001+$V2001), IF($W2001=3,($P2001+$V2001), IF($W2001=4,($Q2001+$V2001), IF($W2001=5,($R2001+$V2001), IF($W2001=6,($S2001+$V2001), IF($W2001=7,($T2001+$V2001), IF($W2001=8,($U2001+$V2001),"CHOOSE FORMULA"))))))))</f>
        <v>CHOOSE FORMULA</v>
      </c>
      <c r="Y2001" s="4"/>
      <c r="Z2001" s="4">
        <v>28500</v>
      </c>
    </row>
    <row r="2002" spans="1:26">
      <c r="A2002" s="1" t="s">
        <v>707</v>
      </c>
      <c r="B2002" s="1" t="s">
        <v>7</v>
      </c>
      <c r="C2002" s="1" t="s">
        <v>8</v>
      </c>
      <c r="D2002" s="1" t="s">
        <v>177</v>
      </c>
      <c r="E2002" s="1" t="s">
        <v>8</v>
      </c>
      <c r="F2002" s="1" t="s">
        <v>178</v>
      </c>
      <c r="G2002" s="4">
        <v>100</v>
      </c>
      <c r="H2002" s="4">
        <v>0</v>
      </c>
      <c r="I2002" s="4">
        <v>100</v>
      </c>
      <c r="J2002" s="4">
        <v>12.05</v>
      </c>
      <c r="K2002" s="4">
        <v>74.16</v>
      </c>
      <c r="L2002" s="4">
        <v>60.39</v>
      </c>
      <c r="M2002" s="4">
        <v>93.21</v>
      </c>
      <c r="N2002" s="24">
        <f>IF(AND(B2002="60",C2002="32"),(J2002/'FD Date'!$B$4*'FD Date'!$B$6+K2002),(J2002/Date!$B$4*Date!$B$6+K2002))</f>
        <v>134.41</v>
      </c>
      <c r="O2002" s="24">
        <f t="shared" si="195"/>
        <v>24.1</v>
      </c>
      <c r="P2002" s="24">
        <f>K2002/Date!$B$2*Date!$B$3+K2002</f>
        <v>111.24</v>
      </c>
      <c r="Q2002" s="24">
        <f>J2002*Date!$B$3+K2002</f>
        <v>122.36</v>
      </c>
      <c r="R2002" s="24">
        <f t="shared" si="196"/>
        <v>114.46354694485841</v>
      </c>
      <c r="S2002" s="24">
        <f>J2002/2*Date!$B$7+K2002</f>
        <v>122.36</v>
      </c>
      <c r="T2002" s="24">
        <f t="shared" si="197"/>
        <v>100</v>
      </c>
      <c r="U2002" s="24">
        <f t="shared" si="198"/>
        <v>74.16</v>
      </c>
      <c r="V2002" s="4">
        <v>0</v>
      </c>
      <c r="W2002" s="4"/>
      <c r="X2002" s="28" t="str">
        <f t="shared" si="199"/>
        <v>CHOOSE FORMULA</v>
      </c>
      <c r="Y2002" s="4"/>
      <c r="Z2002" s="4">
        <v>88</v>
      </c>
    </row>
    <row r="2003" spans="1:26">
      <c r="A2003" s="1" t="s">
        <v>707</v>
      </c>
      <c r="B2003" s="1" t="s">
        <v>491</v>
      </c>
      <c r="C2003" s="1" t="s">
        <v>450</v>
      </c>
      <c r="D2003" s="1" t="s">
        <v>284</v>
      </c>
      <c r="E2003" s="1" t="s">
        <v>8</v>
      </c>
      <c r="F2003" s="1" t="s">
        <v>285</v>
      </c>
      <c r="G2003" s="4">
        <v>2940</v>
      </c>
      <c r="H2003" s="4">
        <v>0</v>
      </c>
      <c r="I2003" s="4">
        <v>2940</v>
      </c>
      <c r="J2003" s="4">
        <v>0</v>
      </c>
      <c r="K2003" s="4">
        <v>824.94</v>
      </c>
      <c r="L2003" s="4">
        <v>554.22</v>
      </c>
      <c r="M2003" s="4">
        <v>858.42</v>
      </c>
      <c r="N2003" s="24">
        <f>IF(AND(B2003="60",C2003="32"),(J2003/'FD Date'!$B$4*'FD Date'!$B$6+K2003),(J2003/Date!$B$4*Date!$B$6+K2003))</f>
        <v>824.94</v>
      </c>
      <c r="O2003" s="24">
        <f t="shared" si="195"/>
        <v>0</v>
      </c>
      <c r="P2003" s="24">
        <f>K2003/Date!$B$2*Date!$B$3+K2003</f>
        <v>1237.4100000000001</v>
      </c>
      <c r="Q2003" s="24">
        <f>J2003*Date!$B$3+K2003</f>
        <v>824.94</v>
      </c>
      <c r="R2003" s="24">
        <f t="shared" si="196"/>
        <v>1277.7326599545306</v>
      </c>
      <c r="S2003" s="24">
        <f>J2003/2*Date!$B$7+K2003</f>
        <v>824.94</v>
      </c>
      <c r="T2003" s="24">
        <f t="shared" si="197"/>
        <v>2940</v>
      </c>
      <c r="U2003" s="24">
        <f t="shared" si="198"/>
        <v>824.94</v>
      </c>
      <c r="V2003" s="4">
        <v>0</v>
      </c>
      <c r="W2003" s="4"/>
      <c r="X2003" s="28" t="str">
        <f t="shared" si="199"/>
        <v>CHOOSE FORMULA</v>
      </c>
      <c r="Y2003" s="4"/>
      <c r="Z2003" s="4">
        <v>2355</v>
      </c>
    </row>
    <row r="2004" spans="1:26">
      <c r="A2004" s="1" t="s">
        <v>707</v>
      </c>
      <c r="B2004" s="1" t="s">
        <v>491</v>
      </c>
      <c r="C2004" s="1" t="s">
        <v>450</v>
      </c>
      <c r="D2004" s="1" t="s">
        <v>367</v>
      </c>
      <c r="E2004" s="1" t="s">
        <v>8</v>
      </c>
      <c r="F2004" s="1" t="s">
        <v>368</v>
      </c>
      <c r="G2004" s="4">
        <v>2000</v>
      </c>
      <c r="H2004" s="4">
        <v>0</v>
      </c>
      <c r="I2004" s="4">
        <v>2000</v>
      </c>
      <c r="J2004" s="4">
        <v>0</v>
      </c>
      <c r="K2004" s="4">
        <v>0</v>
      </c>
      <c r="L2004" s="4">
        <v>0</v>
      </c>
      <c r="M2004" s="4">
        <v>0</v>
      </c>
      <c r="N2004" s="24">
        <f>IF(AND(B2004="60",C2004="32"),(J2004/'FD Date'!$B$4*'FD Date'!$B$6+K2004),(J2004/Date!$B$4*Date!$B$6+K2004))</f>
        <v>0</v>
      </c>
      <c r="O2004" s="24">
        <f t="shared" si="195"/>
        <v>0</v>
      </c>
      <c r="P2004" s="24">
        <f>K2004/Date!$B$2*Date!$B$3+K2004</f>
        <v>0</v>
      </c>
      <c r="Q2004" s="24">
        <f>J2004*Date!$B$3+K2004</f>
        <v>0</v>
      </c>
      <c r="R2004" s="24">
        <f t="shared" si="196"/>
        <v>0</v>
      </c>
      <c r="S2004" s="24">
        <f>J2004/2*Date!$B$7+K2004</f>
        <v>0</v>
      </c>
      <c r="T2004" s="24">
        <f t="shared" si="197"/>
        <v>2000</v>
      </c>
      <c r="U2004" s="24">
        <f t="shared" si="198"/>
        <v>0</v>
      </c>
      <c r="V2004" s="4">
        <v>0</v>
      </c>
      <c r="W2004" s="4"/>
      <c r="X2004" s="28" t="str">
        <f t="shared" si="199"/>
        <v>CHOOSE FORMULA</v>
      </c>
      <c r="Y2004" s="4"/>
      <c r="Z2004" s="4">
        <v>1000</v>
      </c>
    </row>
    <row r="2005" spans="1:26">
      <c r="A2005" s="1" t="s">
        <v>707</v>
      </c>
      <c r="B2005" s="1" t="s">
        <v>491</v>
      </c>
      <c r="C2005" s="1" t="s">
        <v>450</v>
      </c>
      <c r="D2005" s="1" t="s">
        <v>403</v>
      </c>
      <c r="E2005" s="1" t="s">
        <v>8</v>
      </c>
      <c r="F2005" s="1" t="s">
        <v>404</v>
      </c>
      <c r="G2005" s="4">
        <v>1000</v>
      </c>
      <c r="H2005" s="4">
        <v>0</v>
      </c>
      <c r="I2005" s="4">
        <v>1000</v>
      </c>
      <c r="J2005" s="4">
        <v>0</v>
      </c>
      <c r="K2005" s="4">
        <v>0</v>
      </c>
      <c r="L2005" s="4">
        <v>0</v>
      </c>
      <c r="M2005" s="4">
        <v>0</v>
      </c>
      <c r="N2005" s="24">
        <f>IF(AND(B2005="60",C2005="32"),(J2005/'FD Date'!$B$4*'FD Date'!$B$6+K2005),(J2005/Date!$B$4*Date!$B$6+K2005))</f>
        <v>0</v>
      </c>
      <c r="O2005" s="24">
        <f t="shared" si="195"/>
        <v>0</v>
      </c>
      <c r="P2005" s="24">
        <f>K2005/Date!$B$2*Date!$B$3+K2005</f>
        <v>0</v>
      </c>
      <c r="Q2005" s="24">
        <f>J2005*Date!$B$3+K2005</f>
        <v>0</v>
      </c>
      <c r="R2005" s="24">
        <f t="shared" si="196"/>
        <v>0</v>
      </c>
      <c r="S2005" s="24">
        <f>J2005/2*Date!$B$7+K2005</f>
        <v>0</v>
      </c>
      <c r="T2005" s="24">
        <f t="shared" si="197"/>
        <v>1000</v>
      </c>
      <c r="U2005" s="24">
        <f t="shared" si="198"/>
        <v>0</v>
      </c>
      <c r="V2005" s="4">
        <v>0</v>
      </c>
      <c r="W2005" s="4"/>
      <c r="X2005" s="28" t="str">
        <f t="shared" si="199"/>
        <v>CHOOSE FORMULA</v>
      </c>
      <c r="Y2005" s="4"/>
      <c r="Z2005" s="4">
        <v>800</v>
      </c>
    </row>
    <row r="2006" spans="1:26">
      <c r="A2006" s="1" t="s">
        <v>707</v>
      </c>
      <c r="B2006" s="1" t="s">
        <v>491</v>
      </c>
      <c r="C2006" s="1" t="s">
        <v>450</v>
      </c>
      <c r="D2006" s="1" t="s">
        <v>299</v>
      </c>
      <c r="E2006" s="1" t="s">
        <v>8</v>
      </c>
      <c r="F2006" s="1" t="s">
        <v>300</v>
      </c>
      <c r="G2006" s="4">
        <v>32360</v>
      </c>
      <c r="H2006" s="4">
        <v>0</v>
      </c>
      <c r="I2006" s="4">
        <v>32360</v>
      </c>
      <c r="J2006" s="4">
        <v>18976</v>
      </c>
      <c r="K2006" s="4">
        <v>30754.47</v>
      </c>
      <c r="L2006" s="4">
        <v>34255.050000000003</v>
      </c>
      <c r="M2006" s="4">
        <v>34926.050000000003</v>
      </c>
      <c r="N2006" s="24">
        <f>IF(AND(B2006="60",C2006="32"),(J2006/'FD Date'!$B$4*'FD Date'!$B$6+K2006),(J2006/Date!$B$4*Date!$B$6+K2006))</f>
        <v>125634.47</v>
      </c>
      <c r="O2006" s="24">
        <f t="shared" si="195"/>
        <v>37952</v>
      </c>
      <c r="P2006" s="24">
        <f>K2006/Date!$B$2*Date!$B$3+K2006</f>
        <v>46131.705000000002</v>
      </c>
      <c r="Q2006" s="24">
        <f>J2006*Date!$B$3+K2006</f>
        <v>106658.47</v>
      </c>
      <c r="R2006" s="24">
        <f t="shared" si="196"/>
        <v>31356.899404423584</v>
      </c>
      <c r="S2006" s="24">
        <f>J2006/2*Date!$B$7+K2006</f>
        <v>106658.47</v>
      </c>
      <c r="T2006" s="24">
        <f t="shared" si="197"/>
        <v>32360</v>
      </c>
      <c r="U2006" s="24">
        <f t="shared" si="198"/>
        <v>30754.47</v>
      </c>
      <c r="V2006" s="4">
        <v>0</v>
      </c>
      <c r="W2006" s="4"/>
      <c r="X2006" s="28" t="str">
        <f t="shared" si="199"/>
        <v>CHOOSE FORMULA</v>
      </c>
      <c r="Y2006" s="4"/>
      <c r="Z2006" s="4">
        <v>32360</v>
      </c>
    </row>
    <row r="2007" spans="1:26">
      <c r="A2007" s="1" t="s">
        <v>707</v>
      </c>
      <c r="B2007" s="1" t="s">
        <v>491</v>
      </c>
      <c r="C2007" s="1" t="s">
        <v>450</v>
      </c>
      <c r="D2007" s="1" t="s">
        <v>422</v>
      </c>
      <c r="E2007" s="1" t="s">
        <v>8</v>
      </c>
      <c r="F2007" s="1" t="s">
        <v>423</v>
      </c>
      <c r="G2007" s="4">
        <v>0</v>
      </c>
      <c r="H2007" s="4">
        <v>0</v>
      </c>
      <c r="I2007" s="4">
        <v>0</v>
      </c>
      <c r="J2007" s="4">
        <v>0</v>
      </c>
      <c r="K2007" s="4">
        <v>0</v>
      </c>
      <c r="L2007" s="4">
        <v>0</v>
      </c>
      <c r="M2007" s="4">
        <v>0</v>
      </c>
      <c r="N2007" s="24">
        <f>IF(AND(B2007="60",C2007="32"),(J2007/'FD Date'!$B$4*'FD Date'!$B$6+K2007),(J2007/Date!$B$4*Date!$B$6+K2007))</f>
        <v>0</v>
      </c>
      <c r="O2007" s="24">
        <f t="shared" si="195"/>
        <v>0</v>
      </c>
      <c r="P2007" s="24">
        <f>K2007/Date!$B$2*Date!$B$3+K2007</f>
        <v>0</v>
      </c>
      <c r="Q2007" s="24">
        <f>J2007*Date!$B$3+K2007</f>
        <v>0</v>
      </c>
      <c r="R2007" s="24">
        <f t="shared" si="196"/>
        <v>0</v>
      </c>
      <c r="S2007" s="24">
        <f>J2007/2*Date!$B$7+K2007</f>
        <v>0</v>
      </c>
      <c r="T2007" s="24">
        <f t="shared" si="197"/>
        <v>0</v>
      </c>
      <c r="U2007" s="24">
        <f t="shared" si="198"/>
        <v>0</v>
      </c>
      <c r="V2007" s="4">
        <v>0</v>
      </c>
      <c r="W2007" s="4"/>
      <c r="X2007" s="28" t="str">
        <f t="shared" si="199"/>
        <v>CHOOSE FORMULA</v>
      </c>
      <c r="Y2007" s="4"/>
      <c r="Z2007" s="4">
        <v>0</v>
      </c>
    </row>
    <row r="2008" spans="1:26">
      <c r="A2008" s="1" t="s">
        <v>720</v>
      </c>
      <c r="B2008" s="1" t="s">
        <v>8</v>
      </c>
      <c r="C2008" s="1" t="s">
        <v>8</v>
      </c>
      <c r="D2008" s="1" t="s">
        <v>299</v>
      </c>
      <c r="E2008" s="1" t="s">
        <v>8</v>
      </c>
      <c r="F2008" s="1" t="s">
        <v>300</v>
      </c>
      <c r="G2008" s="4">
        <v>17000</v>
      </c>
      <c r="H2008" s="4">
        <v>0</v>
      </c>
      <c r="I2008" s="4">
        <v>17000</v>
      </c>
      <c r="J2008" s="4">
        <v>7000</v>
      </c>
      <c r="K2008" s="4">
        <v>13257.62</v>
      </c>
      <c r="L2008" s="4">
        <v>8632.17</v>
      </c>
      <c r="M2008" s="4">
        <v>9251.5</v>
      </c>
      <c r="N2008" s="24">
        <f>IF(AND(B2008="60",C2008="32"),(J2008/'FD Date'!$B$4*'FD Date'!$B$6+K2008),(J2008/Date!$B$4*Date!$B$6+K2008))</f>
        <v>48257.62</v>
      </c>
      <c r="O2008" s="24">
        <f t="shared" ref="O2008:O2051" si="200">J2008*2</f>
        <v>14000</v>
      </c>
      <c r="P2008" s="24">
        <f>K2008/Date!$B$2*Date!$B$3+K2008</f>
        <v>19886.43</v>
      </c>
      <c r="Q2008" s="24">
        <f>J2008*Date!$B$3+K2008</f>
        <v>41257.620000000003</v>
      </c>
      <c r="R2008" s="24">
        <f t="shared" ref="R2008:R2051" si="201">IF(OR(L2008=0,M2008=0),0,K2008/(L2008/M2008))</f>
        <v>14208.810928190711</v>
      </c>
      <c r="S2008" s="24">
        <f>J2008/2*Date!$B$7+K2008</f>
        <v>41257.620000000003</v>
      </c>
      <c r="T2008" s="24">
        <f t="shared" ref="T2008:T2051" si="202">I2008</f>
        <v>17000</v>
      </c>
      <c r="U2008" s="24">
        <f t="shared" ref="U2008:U2051" si="203">K2008</f>
        <v>13257.62</v>
      </c>
      <c r="V2008" s="4">
        <v>0</v>
      </c>
      <c r="W2008" s="4"/>
      <c r="X2008" s="28" t="str">
        <f t="shared" ref="X2008:X2051" si="204">IF($W2008=1,($N2008+$V2008),IF($W2008=2,($O2008+$V2008), IF($W2008=3,($P2008+$V2008), IF($W2008=4,($Q2008+$V2008), IF($W2008=5,($R2008+$V2008), IF($W2008=6,($S2008+$V2008), IF($W2008=7,($T2008+$V2008), IF($W2008=8,($U2008+$V2008),"CHOOSE FORMULA"))))))))</f>
        <v>CHOOSE FORMULA</v>
      </c>
      <c r="Y2008" s="4"/>
      <c r="Z2008" s="4">
        <v>17000</v>
      </c>
    </row>
    <row r="2009" spans="1:26">
      <c r="A2009" s="1" t="s">
        <v>720</v>
      </c>
      <c r="B2009" s="1" t="s">
        <v>8</v>
      </c>
      <c r="C2009" s="1" t="s">
        <v>8</v>
      </c>
      <c r="D2009" s="1" t="s">
        <v>508</v>
      </c>
      <c r="E2009" s="1" t="s">
        <v>8</v>
      </c>
      <c r="F2009" s="1" t="s">
        <v>509</v>
      </c>
      <c r="G2009" s="4">
        <v>0</v>
      </c>
      <c r="H2009" s="4">
        <v>0</v>
      </c>
      <c r="I2009" s="4">
        <v>0</v>
      </c>
      <c r="J2009" s="4">
        <v>0</v>
      </c>
      <c r="K2009" s="4">
        <v>0</v>
      </c>
      <c r="L2009" s="4">
        <v>0</v>
      </c>
      <c r="M2009" s="4">
        <v>-1881.52</v>
      </c>
      <c r="N2009" s="24">
        <f>IF(AND(B2009="60",C2009="32"),(J2009/'FD Date'!$B$4*'FD Date'!$B$6+K2009),(J2009/Date!$B$4*Date!$B$6+K2009))</f>
        <v>0</v>
      </c>
      <c r="O2009" s="24">
        <f t="shared" si="200"/>
        <v>0</v>
      </c>
      <c r="P2009" s="24">
        <f>K2009/Date!$B$2*Date!$B$3+K2009</f>
        <v>0</v>
      </c>
      <c r="Q2009" s="24">
        <f>J2009*Date!$B$3+K2009</f>
        <v>0</v>
      </c>
      <c r="R2009" s="24">
        <f t="shared" si="201"/>
        <v>0</v>
      </c>
      <c r="S2009" s="24">
        <f>J2009/2*Date!$B$7+K2009</f>
        <v>0</v>
      </c>
      <c r="T2009" s="24">
        <f t="shared" si="202"/>
        <v>0</v>
      </c>
      <c r="U2009" s="24">
        <f t="shared" si="203"/>
        <v>0</v>
      </c>
      <c r="V2009" s="4">
        <v>0</v>
      </c>
      <c r="W2009" s="4"/>
      <c r="X2009" s="28" t="str">
        <f t="shared" si="204"/>
        <v>CHOOSE FORMULA</v>
      </c>
      <c r="Y2009" s="4"/>
      <c r="Z2009" s="4">
        <v>0</v>
      </c>
    </row>
    <row r="2010" spans="1:26">
      <c r="A2010" s="1" t="s">
        <v>720</v>
      </c>
      <c r="B2010" s="1" t="s">
        <v>8</v>
      </c>
      <c r="C2010" s="1" t="s">
        <v>8</v>
      </c>
      <c r="D2010" s="1" t="s">
        <v>414</v>
      </c>
      <c r="E2010" s="1" t="s">
        <v>8</v>
      </c>
      <c r="F2010" s="1" t="s">
        <v>415</v>
      </c>
      <c r="G2010" s="4">
        <v>2544776</v>
      </c>
      <c r="H2010" s="4">
        <v>0</v>
      </c>
      <c r="I2010" s="4">
        <v>2544776</v>
      </c>
      <c r="J2010" s="4">
        <v>0</v>
      </c>
      <c r="K2010" s="4">
        <v>1315038.3799999999</v>
      </c>
      <c r="L2010" s="4">
        <v>1395729.58</v>
      </c>
      <c r="M2010" s="4">
        <v>2710767.96</v>
      </c>
      <c r="N2010" s="24">
        <f>IF(AND(B2010="60",C2010="32"),(J2010/'FD Date'!$B$4*'FD Date'!$B$6+K2010),(J2010/Date!$B$4*Date!$B$6+K2010))</f>
        <v>1315038.3799999999</v>
      </c>
      <c r="O2010" s="24">
        <f t="shared" si="200"/>
        <v>0</v>
      </c>
      <c r="P2010" s="24">
        <f>K2010/Date!$B$2*Date!$B$3+K2010</f>
        <v>1972557.5699999998</v>
      </c>
      <c r="Q2010" s="24">
        <f>J2010*Date!$B$3+K2010</f>
        <v>1315038.3799999999</v>
      </c>
      <c r="R2010" s="24">
        <f t="shared" si="201"/>
        <v>2554050.5537428707</v>
      </c>
      <c r="S2010" s="24">
        <f>J2010/2*Date!$B$7+K2010</f>
        <v>1315038.3799999999</v>
      </c>
      <c r="T2010" s="24">
        <f t="shared" si="202"/>
        <v>2544776</v>
      </c>
      <c r="U2010" s="24">
        <f t="shared" si="203"/>
        <v>1315038.3799999999</v>
      </c>
      <c r="V2010" s="4">
        <v>0</v>
      </c>
      <c r="W2010" s="4"/>
      <c r="X2010" s="28" t="str">
        <f t="shared" si="204"/>
        <v>CHOOSE FORMULA</v>
      </c>
      <c r="Y2010" s="4"/>
      <c r="Z2010" s="4">
        <v>2544776</v>
      </c>
    </row>
    <row r="2011" spans="1:26">
      <c r="A2011" s="1" t="s">
        <v>720</v>
      </c>
      <c r="B2011" s="1" t="s">
        <v>8</v>
      </c>
      <c r="C2011" s="1" t="s">
        <v>8</v>
      </c>
      <c r="D2011" s="1" t="s">
        <v>541</v>
      </c>
      <c r="E2011" s="1" t="s">
        <v>8</v>
      </c>
      <c r="F2011" s="1" t="s">
        <v>542</v>
      </c>
      <c r="G2011" s="4">
        <v>6000</v>
      </c>
      <c r="H2011" s="4">
        <v>0</v>
      </c>
      <c r="I2011" s="4">
        <v>6000</v>
      </c>
      <c r="J2011" s="4">
        <v>0</v>
      </c>
      <c r="K2011" s="4">
        <v>4375</v>
      </c>
      <c r="L2011" s="4">
        <v>3975</v>
      </c>
      <c r="M2011" s="4">
        <v>5475</v>
      </c>
      <c r="N2011" s="24">
        <f>IF(AND(B2011="60",C2011="32"),(J2011/'FD Date'!$B$4*'FD Date'!$B$6+K2011),(J2011/Date!$B$4*Date!$B$6+K2011))</f>
        <v>4375</v>
      </c>
      <c r="O2011" s="24">
        <f t="shared" si="200"/>
        <v>0</v>
      </c>
      <c r="P2011" s="24">
        <f>K2011/Date!$B$2*Date!$B$3+K2011</f>
        <v>6562.5</v>
      </c>
      <c r="Q2011" s="24">
        <f>J2011*Date!$B$3+K2011</f>
        <v>4375</v>
      </c>
      <c r="R2011" s="24">
        <f t="shared" si="201"/>
        <v>6025.9433962264147</v>
      </c>
      <c r="S2011" s="24">
        <f>J2011/2*Date!$B$7+K2011</f>
        <v>4375</v>
      </c>
      <c r="T2011" s="24">
        <f t="shared" si="202"/>
        <v>6000</v>
      </c>
      <c r="U2011" s="24">
        <f t="shared" si="203"/>
        <v>4375</v>
      </c>
      <c r="V2011" s="4">
        <v>0</v>
      </c>
      <c r="W2011" s="4"/>
      <c r="X2011" s="28" t="str">
        <f t="shared" si="204"/>
        <v>CHOOSE FORMULA</v>
      </c>
      <c r="Y2011" s="4"/>
      <c r="Z2011" s="4">
        <v>6000</v>
      </c>
    </row>
    <row r="2012" spans="1:26">
      <c r="A2012" s="1" t="s">
        <v>720</v>
      </c>
      <c r="B2012" s="1" t="s">
        <v>8</v>
      </c>
      <c r="C2012" s="1" t="s">
        <v>8</v>
      </c>
      <c r="D2012" s="1" t="s">
        <v>417</v>
      </c>
      <c r="E2012" s="1" t="s">
        <v>8</v>
      </c>
      <c r="F2012" s="1" t="s">
        <v>418</v>
      </c>
      <c r="G2012" s="4">
        <v>4600000</v>
      </c>
      <c r="H2012" s="4">
        <v>0</v>
      </c>
      <c r="I2012" s="4">
        <v>4600000</v>
      </c>
      <c r="J2012" s="4">
        <v>0</v>
      </c>
      <c r="K2012" s="4">
        <v>4600000</v>
      </c>
      <c r="L2012" s="4">
        <v>4600000</v>
      </c>
      <c r="M2012" s="4">
        <v>4600000</v>
      </c>
      <c r="N2012" s="24">
        <f>IF(AND(B2012="60",C2012="32"),(J2012/'FD Date'!$B$4*'FD Date'!$B$6+K2012),(J2012/Date!$B$4*Date!$B$6+K2012))</f>
        <v>4600000</v>
      </c>
      <c r="O2012" s="24">
        <f t="shared" si="200"/>
        <v>0</v>
      </c>
      <c r="P2012" s="24">
        <f>K2012/Date!$B$2*Date!$B$3+K2012</f>
        <v>6900000</v>
      </c>
      <c r="Q2012" s="24">
        <f>J2012*Date!$B$3+K2012</f>
        <v>4600000</v>
      </c>
      <c r="R2012" s="24">
        <f t="shared" si="201"/>
        <v>4600000</v>
      </c>
      <c r="S2012" s="24">
        <f>J2012/2*Date!$B$7+K2012</f>
        <v>4600000</v>
      </c>
      <c r="T2012" s="24">
        <f t="shared" si="202"/>
        <v>4600000</v>
      </c>
      <c r="U2012" s="24">
        <f t="shared" si="203"/>
        <v>4600000</v>
      </c>
      <c r="V2012" s="4">
        <v>0</v>
      </c>
      <c r="W2012" s="4"/>
      <c r="X2012" s="28" t="str">
        <f t="shared" si="204"/>
        <v>CHOOSE FORMULA</v>
      </c>
      <c r="Y2012" s="4"/>
      <c r="Z2012" s="4">
        <v>4600000</v>
      </c>
    </row>
    <row r="2013" spans="1:26">
      <c r="A2013" s="1" t="s">
        <v>720</v>
      </c>
      <c r="B2013" s="1" t="s">
        <v>8</v>
      </c>
      <c r="C2013" s="1" t="s">
        <v>8</v>
      </c>
      <c r="D2013" s="1" t="s">
        <v>715</v>
      </c>
      <c r="E2013" s="1" t="s">
        <v>8</v>
      </c>
      <c r="F2013" s="1" t="s">
        <v>716</v>
      </c>
      <c r="G2013" s="4">
        <v>0</v>
      </c>
      <c r="H2013" s="4">
        <v>0</v>
      </c>
      <c r="I2013" s="4">
        <v>0</v>
      </c>
      <c r="J2013" s="4">
        <v>0</v>
      </c>
      <c r="K2013" s="4">
        <v>0</v>
      </c>
      <c r="L2013" s="4">
        <v>16390.62</v>
      </c>
      <c r="M2013" s="4">
        <v>16390.62</v>
      </c>
      <c r="N2013" s="24">
        <f>IF(AND(B2013="60",C2013="32"),(J2013/'FD Date'!$B$4*'FD Date'!$B$6+K2013),(J2013/Date!$B$4*Date!$B$6+K2013))</f>
        <v>0</v>
      </c>
      <c r="O2013" s="24">
        <f t="shared" si="200"/>
        <v>0</v>
      </c>
      <c r="P2013" s="24">
        <f>K2013/Date!$B$2*Date!$B$3+K2013</f>
        <v>0</v>
      </c>
      <c r="Q2013" s="24">
        <f>J2013*Date!$B$3+K2013</f>
        <v>0</v>
      </c>
      <c r="R2013" s="24">
        <f t="shared" si="201"/>
        <v>0</v>
      </c>
      <c r="S2013" s="24">
        <f>J2013/2*Date!$B$7+K2013</f>
        <v>0</v>
      </c>
      <c r="T2013" s="24">
        <f t="shared" si="202"/>
        <v>0</v>
      </c>
      <c r="U2013" s="24">
        <f t="shared" si="203"/>
        <v>0</v>
      </c>
      <c r="V2013" s="4">
        <v>0</v>
      </c>
      <c r="W2013" s="4"/>
      <c r="X2013" s="28" t="str">
        <f t="shared" si="204"/>
        <v>CHOOSE FORMULA</v>
      </c>
      <c r="Y2013" s="4"/>
      <c r="Z2013" s="4">
        <v>0</v>
      </c>
    </row>
    <row r="2014" spans="1:26">
      <c r="A2014" s="1" t="s">
        <v>720</v>
      </c>
      <c r="B2014" s="1" t="s">
        <v>7</v>
      </c>
      <c r="C2014" s="1" t="s">
        <v>8</v>
      </c>
      <c r="D2014" s="1" t="s">
        <v>9</v>
      </c>
      <c r="E2014" s="1" t="s">
        <v>8</v>
      </c>
      <c r="F2014" s="1" t="s">
        <v>10</v>
      </c>
      <c r="G2014" s="4">
        <v>0</v>
      </c>
      <c r="H2014" s="4">
        <v>0</v>
      </c>
      <c r="I2014" s="4">
        <v>0</v>
      </c>
      <c r="J2014" s="4">
        <v>0</v>
      </c>
      <c r="K2014" s="4">
        <v>0</v>
      </c>
      <c r="L2014" s="4">
        <v>1275000</v>
      </c>
      <c r="M2014" s="4">
        <v>1275000</v>
      </c>
      <c r="N2014" s="24">
        <f>IF(AND(B2014="60",C2014="32"),(J2014/'FD Date'!$B$4*'FD Date'!$B$6+K2014),(J2014/Date!$B$4*Date!$B$6+K2014))</f>
        <v>0</v>
      </c>
      <c r="O2014" s="24">
        <f t="shared" si="200"/>
        <v>0</v>
      </c>
      <c r="P2014" s="24">
        <f>K2014/Date!$B$2*Date!$B$3+K2014</f>
        <v>0</v>
      </c>
      <c r="Q2014" s="24">
        <f>J2014*Date!$B$3+K2014</f>
        <v>0</v>
      </c>
      <c r="R2014" s="24">
        <f t="shared" si="201"/>
        <v>0</v>
      </c>
      <c r="S2014" s="24">
        <f>J2014/2*Date!$B$7+K2014</f>
        <v>0</v>
      </c>
      <c r="T2014" s="24">
        <f t="shared" si="202"/>
        <v>0</v>
      </c>
      <c r="U2014" s="24">
        <f t="shared" si="203"/>
        <v>0</v>
      </c>
      <c r="V2014" s="4">
        <v>0</v>
      </c>
      <c r="W2014" s="4"/>
      <c r="X2014" s="28" t="str">
        <f t="shared" si="204"/>
        <v>CHOOSE FORMULA</v>
      </c>
      <c r="Y2014" s="4"/>
      <c r="Z2014" s="4">
        <v>0</v>
      </c>
    </row>
    <row r="2015" spans="1:26">
      <c r="A2015" s="1" t="s">
        <v>720</v>
      </c>
      <c r="B2015" s="1" t="s">
        <v>7</v>
      </c>
      <c r="C2015" s="1" t="s">
        <v>8</v>
      </c>
      <c r="D2015" s="1" t="s">
        <v>713</v>
      </c>
      <c r="E2015" s="1" t="s">
        <v>8</v>
      </c>
      <c r="F2015" s="1" t="s">
        <v>714</v>
      </c>
      <c r="G2015" s="4">
        <v>0</v>
      </c>
      <c r="H2015" s="4">
        <v>0</v>
      </c>
      <c r="I2015" s="4">
        <v>0</v>
      </c>
      <c r="J2015" s="4">
        <v>0</v>
      </c>
      <c r="K2015" s="4">
        <v>0</v>
      </c>
      <c r="L2015" s="4">
        <v>0</v>
      </c>
      <c r="M2015" s="4">
        <v>0</v>
      </c>
      <c r="N2015" s="24">
        <f>IF(AND(B2015="60",C2015="32"),(J2015/'FD Date'!$B$4*'FD Date'!$B$6+K2015),(J2015/Date!$B$4*Date!$B$6+K2015))</f>
        <v>0</v>
      </c>
      <c r="O2015" s="24">
        <f t="shared" si="200"/>
        <v>0</v>
      </c>
      <c r="P2015" s="24">
        <f>K2015/Date!$B$2*Date!$B$3+K2015</f>
        <v>0</v>
      </c>
      <c r="Q2015" s="24">
        <f>J2015*Date!$B$3+K2015</f>
        <v>0</v>
      </c>
      <c r="R2015" s="24">
        <f t="shared" si="201"/>
        <v>0</v>
      </c>
      <c r="S2015" s="24">
        <f>J2015/2*Date!$B$7+K2015</f>
        <v>0</v>
      </c>
      <c r="T2015" s="24">
        <f t="shared" si="202"/>
        <v>0</v>
      </c>
      <c r="U2015" s="24">
        <f t="shared" si="203"/>
        <v>0</v>
      </c>
      <c r="V2015" s="4">
        <v>0</v>
      </c>
      <c r="W2015" s="4"/>
      <c r="X2015" s="28" t="str">
        <f t="shared" si="204"/>
        <v>CHOOSE FORMULA</v>
      </c>
      <c r="Y2015" s="4"/>
      <c r="Z2015" s="4">
        <v>0</v>
      </c>
    </row>
    <row r="2016" spans="1:26">
      <c r="A2016" s="1" t="s">
        <v>720</v>
      </c>
      <c r="B2016" s="1" t="s">
        <v>7</v>
      </c>
      <c r="C2016" s="1" t="s">
        <v>8</v>
      </c>
      <c r="D2016" s="1" t="s">
        <v>721</v>
      </c>
      <c r="E2016" s="1" t="s">
        <v>8</v>
      </c>
      <c r="F2016" s="1" t="s">
        <v>722</v>
      </c>
      <c r="G2016" s="4">
        <v>0</v>
      </c>
      <c r="H2016" s="4">
        <v>0</v>
      </c>
      <c r="I2016" s="4">
        <v>0</v>
      </c>
      <c r="J2016" s="4">
        <v>0</v>
      </c>
      <c r="K2016" s="4">
        <v>0</v>
      </c>
      <c r="L2016" s="4">
        <v>-1258609.3799999999</v>
      </c>
      <c r="M2016" s="4">
        <v>-1258609.3799999999</v>
      </c>
      <c r="N2016" s="24">
        <f>IF(AND(B2016="60",C2016="32"),(J2016/'FD Date'!$B$4*'FD Date'!$B$6+K2016),(J2016/Date!$B$4*Date!$B$6+K2016))</f>
        <v>0</v>
      </c>
      <c r="O2016" s="24">
        <f t="shared" si="200"/>
        <v>0</v>
      </c>
      <c r="P2016" s="24">
        <f>K2016/Date!$B$2*Date!$B$3+K2016</f>
        <v>0</v>
      </c>
      <c r="Q2016" s="24">
        <f>J2016*Date!$B$3+K2016</f>
        <v>0</v>
      </c>
      <c r="R2016" s="24">
        <f t="shared" si="201"/>
        <v>0</v>
      </c>
      <c r="S2016" s="24">
        <f>J2016/2*Date!$B$7+K2016</f>
        <v>0</v>
      </c>
      <c r="T2016" s="24">
        <f t="shared" si="202"/>
        <v>0</v>
      </c>
      <c r="U2016" s="24">
        <f t="shared" si="203"/>
        <v>0</v>
      </c>
      <c r="V2016" s="4">
        <v>0</v>
      </c>
      <c r="W2016" s="4"/>
      <c r="X2016" s="28" t="str">
        <f t="shared" si="204"/>
        <v>CHOOSE FORMULA</v>
      </c>
      <c r="Y2016" s="4"/>
      <c r="Z2016" s="4">
        <v>0</v>
      </c>
    </row>
    <row r="2017" spans="1:26">
      <c r="A2017" s="1" t="s">
        <v>720</v>
      </c>
      <c r="B2017" s="1" t="s">
        <v>7</v>
      </c>
      <c r="C2017" s="1" t="s">
        <v>8</v>
      </c>
      <c r="D2017" s="1" t="s">
        <v>11</v>
      </c>
      <c r="E2017" s="1" t="s">
        <v>8</v>
      </c>
      <c r="F2017" s="1" t="s">
        <v>12</v>
      </c>
      <c r="G2017" s="4">
        <v>7798320</v>
      </c>
      <c r="H2017" s="4">
        <v>0</v>
      </c>
      <c r="I2017" s="4">
        <v>7798320</v>
      </c>
      <c r="J2017" s="4">
        <v>0</v>
      </c>
      <c r="K2017" s="4">
        <v>7447059</v>
      </c>
      <c r="L2017" s="4">
        <v>8092602.9199999999</v>
      </c>
      <c r="M2017" s="4">
        <v>7286720</v>
      </c>
      <c r="N2017" s="24">
        <f>IF(AND(B2017="60",C2017="32"),(J2017/'FD Date'!$B$4*'FD Date'!$B$6+K2017),(J2017/Date!$B$4*Date!$B$6+K2017))</f>
        <v>7447059</v>
      </c>
      <c r="O2017" s="24">
        <f t="shared" si="200"/>
        <v>0</v>
      </c>
      <c r="P2017" s="24">
        <f>K2017/Date!$B$2*Date!$B$3+K2017</f>
        <v>11170588.5</v>
      </c>
      <c r="Q2017" s="24">
        <f>J2017*Date!$B$3+K2017</f>
        <v>7447059</v>
      </c>
      <c r="R2017" s="24">
        <f t="shared" si="201"/>
        <v>6705461.0602938132</v>
      </c>
      <c r="S2017" s="24">
        <f>J2017/2*Date!$B$7+K2017</f>
        <v>7447059</v>
      </c>
      <c r="T2017" s="24">
        <f t="shared" si="202"/>
        <v>7798320</v>
      </c>
      <c r="U2017" s="24">
        <f t="shared" si="203"/>
        <v>7447059</v>
      </c>
      <c r="V2017" s="4">
        <v>0</v>
      </c>
      <c r="W2017" s="4"/>
      <c r="X2017" s="28" t="str">
        <f t="shared" si="204"/>
        <v>CHOOSE FORMULA</v>
      </c>
      <c r="Y2017" s="4"/>
      <c r="Z2017" s="4">
        <v>7798320</v>
      </c>
    </row>
    <row r="2018" spans="1:26">
      <c r="A2018" s="1" t="s">
        <v>720</v>
      </c>
      <c r="B2018" s="1" t="s">
        <v>7</v>
      </c>
      <c r="C2018" s="1" t="s">
        <v>8</v>
      </c>
      <c r="D2018" s="1" t="s">
        <v>17</v>
      </c>
      <c r="E2018" s="1" t="s">
        <v>8</v>
      </c>
      <c r="F2018" s="1" t="s">
        <v>18</v>
      </c>
      <c r="G2018" s="4">
        <v>7500</v>
      </c>
      <c r="H2018" s="4">
        <v>0</v>
      </c>
      <c r="I2018" s="4">
        <v>7500</v>
      </c>
      <c r="J2018" s="4">
        <v>0</v>
      </c>
      <c r="K2018" s="4">
        <v>-21388.14</v>
      </c>
      <c r="L2018" s="4">
        <v>7267.54</v>
      </c>
      <c r="M2018" s="4">
        <v>42359.4</v>
      </c>
      <c r="N2018" s="24">
        <f>IF(AND(B2018="60",C2018="32"),(J2018/'FD Date'!$B$4*'FD Date'!$B$6+K2018),(J2018/Date!$B$4*Date!$B$6+K2018))</f>
        <v>-21388.14</v>
      </c>
      <c r="O2018" s="24">
        <f t="shared" si="200"/>
        <v>0</v>
      </c>
      <c r="P2018" s="24">
        <f>K2018/Date!$B$2*Date!$B$3+K2018</f>
        <v>-32082.21</v>
      </c>
      <c r="Q2018" s="24">
        <f>J2018*Date!$B$3+K2018</f>
        <v>-21388.14</v>
      </c>
      <c r="R2018" s="24">
        <f t="shared" si="201"/>
        <v>-124662.37234552545</v>
      </c>
      <c r="S2018" s="24">
        <f>J2018/2*Date!$B$7+K2018</f>
        <v>-21388.14</v>
      </c>
      <c r="T2018" s="24">
        <f t="shared" si="202"/>
        <v>7500</v>
      </c>
      <c r="U2018" s="24">
        <f t="shared" si="203"/>
        <v>-21388.14</v>
      </c>
      <c r="V2018" s="4">
        <v>0</v>
      </c>
      <c r="W2018" s="4"/>
      <c r="X2018" s="28" t="str">
        <f t="shared" si="204"/>
        <v>CHOOSE FORMULA</v>
      </c>
      <c r="Y2018" s="4"/>
      <c r="Z2018" s="4">
        <v>-25190</v>
      </c>
    </row>
    <row r="2019" spans="1:26">
      <c r="A2019" s="1" t="s">
        <v>720</v>
      </c>
      <c r="B2019" s="1" t="s">
        <v>7</v>
      </c>
      <c r="C2019" s="1" t="s">
        <v>8</v>
      </c>
      <c r="D2019" s="1" t="s">
        <v>19</v>
      </c>
      <c r="E2019" s="1" t="s">
        <v>8</v>
      </c>
      <c r="F2019" s="1" t="s">
        <v>20</v>
      </c>
      <c r="G2019" s="4">
        <v>20000</v>
      </c>
      <c r="H2019" s="4">
        <v>0</v>
      </c>
      <c r="I2019" s="4">
        <v>20000</v>
      </c>
      <c r="J2019" s="4">
        <v>0</v>
      </c>
      <c r="K2019" s="4">
        <v>101772.98</v>
      </c>
      <c r="L2019" s="4">
        <v>-67074.23</v>
      </c>
      <c r="M2019" s="4">
        <v>25367.93</v>
      </c>
      <c r="N2019" s="24">
        <f>IF(AND(B2019="60",C2019="32"),(J2019/'FD Date'!$B$4*'FD Date'!$B$6+K2019),(J2019/Date!$B$4*Date!$B$6+K2019))</f>
        <v>101772.98</v>
      </c>
      <c r="O2019" s="24">
        <f t="shared" si="200"/>
        <v>0</v>
      </c>
      <c r="P2019" s="24">
        <f>K2019/Date!$B$2*Date!$B$3+K2019</f>
        <v>152659.47</v>
      </c>
      <c r="Q2019" s="24">
        <f>J2019*Date!$B$3+K2019</f>
        <v>101772.98</v>
      </c>
      <c r="R2019" s="24">
        <f t="shared" si="201"/>
        <v>-38491.233258009823</v>
      </c>
      <c r="S2019" s="24">
        <f>J2019/2*Date!$B$7+K2019</f>
        <v>101772.98</v>
      </c>
      <c r="T2019" s="24">
        <f t="shared" si="202"/>
        <v>20000</v>
      </c>
      <c r="U2019" s="24">
        <f t="shared" si="203"/>
        <v>101772.98</v>
      </c>
      <c r="V2019" s="4">
        <v>0</v>
      </c>
      <c r="W2019" s="4"/>
      <c r="X2019" s="28" t="str">
        <f t="shared" si="204"/>
        <v>CHOOSE FORMULA</v>
      </c>
      <c r="Y2019" s="4"/>
      <c r="Z2019" s="4">
        <v>134885</v>
      </c>
    </row>
    <row r="2020" spans="1:26">
      <c r="A2020" s="1" t="s">
        <v>720</v>
      </c>
      <c r="B2020" s="1" t="s">
        <v>7</v>
      </c>
      <c r="C2020" s="1" t="s">
        <v>8</v>
      </c>
      <c r="D2020" s="1" t="s">
        <v>44</v>
      </c>
      <c r="E2020" s="1" t="s">
        <v>50</v>
      </c>
      <c r="F2020" s="1" t="s">
        <v>51</v>
      </c>
      <c r="G2020" s="4">
        <v>0</v>
      </c>
      <c r="H2020" s="4">
        <v>0</v>
      </c>
      <c r="I2020" s="4">
        <v>0</v>
      </c>
      <c r="J2020" s="4">
        <v>0</v>
      </c>
      <c r="K2020" s="4">
        <v>0</v>
      </c>
      <c r="L2020" s="4">
        <v>0</v>
      </c>
      <c r="M2020" s="4">
        <v>0</v>
      </c>
      <c r="N2020" s="24">
        <f>IF(AND(B2020="60",C2020="32"),(J2020/'FD Date'!$B$4*'FD Date'!$B$6+K2020),(J2020/Date!$B$4*Date!$B$6+K2020))</f>
        <v>0</v>
      </c>
      <c r="O2020" s="24">
        <f t="shared" si="200"/>
        <v>0</v>
      </c>
      <c r="P2020" s="24">
        <f>K2020/Date!$B$2*Date!$B$3+K2020</f>
        <v>0</v>
      </c>
      <c r="Q2020" s="24">
        <f>J2020*Date!$B$3+K2020</f>
        <v>0</v>
      </c>
      <c r="R2020" s="24">
        <f t="shared" si="201"/>
        <v>0</v>
      </c>
      <c r="S2020" s="24">
        <f>J2020/2*Date!$B$7+K2020</f>
        <v>0</v>
      </c>
      <c r="T2020" s="24">
        <f t="shared" si="202"/>
        <v>0</v>
      </c>
      <c r="U2020" s="24">
        <f t="shared" si="203"/>
        <v>0</v>
      </c>
      <c r="V2020" s="4">
        <v>0</v>
      </c>
      <c r="W2020" s="4"/>
      <c r="X2020" s="28" t="str">
        <f t="shared" si="204"/>
        <v>CHOOSE FORMULA</v>
      </c>
      <c r="Y2020" s="4"/>
      <c r="Z2020" s="4">
        <v>0</v>
      </c>
    </row>
    <row r="2021" spans="1:26">
      <c r="A2021" s="1" t="s">
        <v>720</v>
      </c>
      <c r="B2021" s="1" t="s">
        <v>7</v>
      </c>
      <c r="C2021" s="1" t="s">
        <v>8</v>
      </c>
      <c r="D2021" s="1" t="s">
        <v>44</v>
      </c>
      <c r="E2021" s="1" t="s">
        <v>647</v>
      </c>
      <c r="F2021" s="1" t="s">
        <v>648</v>
      </c>
      <c r="G2021" s="4">
        <v>0</v>
      </c>
      <c r="H2021" s="4">
        <v>0</v>
      </c>
      <c r="I2021" s="4">
        <v>0</v>
      </c>
      <c r="J2021" s="4">
        <v>0</v>
      </c>
      <c r="K2021" s="4">
        <v>0</v>
      </c>
      <c r="L2021" s="4">
        <v>0</v>
      </c>
      <c r="M2021" s="4">
        <v>0</v>
      </c>
      <c r="N2021" s="24">
        <f>IF(AND(B2021="60",C2021="32"),(J2021/'FD Date'!$B$4*'FD Date'!$B$6+K2021),(J2021/Date!$B$4*Date!$B$6+K2021))</f>
        <v>0</v>
      </c>
      <c r="O2021" s="24">
        <f t="shared" si="200"/>
        <v>0</v>
      </c>
      <c r="P2021" s="24">
        <f>K2021/Date!$B$2*Date!$B$3+K2021</f>
        <v>0</v>
      </c>
      <c r="Q2021" s="24">
        <f>J2021*Date!$B$3+K2021</f>
        <v>0</v>
      </c>
      <c r="R2021" s="24">
        <f t="shared" si="201"/>
        <v>0</v>
      </c>
      <c r="S2021" s="24">
        <f>J2021/2*Date!$B$7+K2021</f>
        <v>0</v>
      </c>
      <c r="T2021" s="24">
        <f t="shared" si="202"/>
        <v>0</v>
      </c>
      <c r="U2021" s="24">
        <f t="shared" si="203"/>
        <v>0</v>
      </c>
      <c r="V2021" s="4">
        <v>0</v>
      </c>
      <c r="W2021" s="4"/>
      <c r="X2021" s="28" t="str">
        <f t="shared" si="204"/>
        <v>CHOOSE FORMULA</v>
      </c>
      <c r="Y2021" s="4"/>
      <c r="Z2021" s="4">
        <v>0</v>
      </c>
    </row>
    <row r="2022" spans="1:26">
      <c r="A2022" s="1" t="s">
        <v>720</v>
      </c>
      <c r="B2022" s="1" t="s">
        <v>7</v>
      </c>
      <c r="C2022" s="1" t="s">
        <v>8</v>
      </c>
      <c r="D2022" s="1" t="s">
        <v>44</v>
      </c>
      <c r="E2022" s="1" t="s">
        <v>712</v>
      </c>
      <c r="F2022" s="1" t="s">
        <v>723</v>
      </c>
      <c r="G2022" s="4">
        <v>0</v>
      </c>
      <c r="H2022" s="4">
        <v>0</v>
      </c>
      <c r="I2022" s="4">
        <v>0</v>
      </c>
      <c r="J2022" s="4">
        <v>10415.629999999999</v>
      </c>
      <c r="K2022" s="4">
        <v>10415.629999999999</v>
      </c>
      <c r="L2022" s="4">
        <v>0</v>
      </c>
      <c r="M2022" s="4">
        <v>0</v>
      </c>
      <c r="N2022" s="24">
        <f>IF(AND(B2022="60",C2022="32"),(J2022/'FD Date'!$B$4*'FD Date'!$B$6+K2022),(J2022/Date!$B$4*Date!$B$6+K2022))</f>
        <v>62493.779999999992</v>
      </c>
      <c r="O2022" s="24">
        <f t="shared" si="200"/>
        <v>20831.259999999998</v>
      </c>
      <c r="P2022" s="24">
        <f>K2022/Date!$B$2*Date!$B$3+K2022</f>
        <v>15623.445</v>
      </c>
      <c r="Q2022" s="24">
        <f>J2022*Date!$B$3+K2022</f>
        <v>52078.149999999994</v>
      </c>
      <c r="R2022" s="24">
        <f t="shared" si="201"/>
        <v>0</v>
      </c>
      <c r="S2022" s="24">
        <f>J2022/2*Date!$B$7+K2022</f>
        <v>52078.149999999994</v>
      </c>
      <c r="T2022" s="24">
        <f t="shared" si="202"/>
        <v>0</v>
      </c>
      <c r="U2022" s="24">
        <f t="shared" si="203"/>
        <v>10415.629999999999</v>
      </c>
      <c r="V2022" s="4">
        <v>0</v>
      </c>
      <c r="W2022" s="4"/>
      <c r="X2022" s="28" t="str">
        <f t="shared" si="204"/>
        <v>CHOOSE FORMULA</v>
      </c>
      <c r="Y2022" s="4"/>
      <c r="Z2022" s="4">
        <v>0</v>
      </c>
    </row>
    <row r="2023" spans="1:26">
      <c r="A2023" s="1" t="s">
        <v>720</v>
      </c>
      <c r="B2023" s="1" t="s">
        <v>7</v>
      </c>
      <c r="C2023" s="1" t="s">
        <v>8</v>
      </c>
      <c r="D2023" s="1" t="s">
        <v>177</v>
      </c>
      <c r="E2023" s="1" t="s">
        <v>8</v>
      </c>
      <c r="F2023" s="1" t="s">
        <v>178</v>
      </c>
      <c r="G2023" s="4">
        <v>10000</v>
      </c>
      <c r="H2023" s="4">
        <v>0</v>
      </c>
      <c r="I2023" s="4">
        <v>10000</v>
      </c>
      <c r="J2023" s="4">
        <v>1386.77</v>
      </c>
      <c r="K2023" s="4">
        <v>5501.73</v>
      </c>
      <c r="L2023" s="4">
        <v>4662.5600000000004</v>
      </c>
      <c r="M2023" s="4">
        <v>6979.54</v>
      </c>
      <c r="N2023" s="24">
        <f>IF(AND(B2023="60",C2023="32"),(J2023/'FD Date'!$B$4*'FD Date'!$B$6+K2023),(J2023/Date!$B$4*Date!$B$6+K2023))</f>
        <v>12435.58</v>
      </c>
      <c r="O2023" s="24">
        <f t="shared" si="200"/>
        <v>2773.54</v>
      </c>
      <c r="P2023" s="24">
        <f>K2023/Date!$B$2*Date!$B$3+K2023</f>
        <v>8252.5949999999993</v>
      </c>
      <c r="Q2023" s="24">
        <f>J2023*Date!$B$3+K2023</f>
        <v>11048.81</v>
      </c>
      <c r="R2023" s="24">
        <f t="shared" si="201"/>
        <v>8235.7212784822059</v>
      </c>
      <c r="S2023" s="24">
        <f>J2023/2*Date!$B$7+K2023</f>
        <v>11048.81</v>
      </c>
      <c r="T2023" s="24">
        <f t="shared" si="202"/>
        <v>10000</v>
      </c>
      <c r="U2023" s="24">
        <f t="shared" si="203"/>
        <v>5501.73</v>
      </c>
      <c r="V2023" s="4">
        <v>0</v>
      </c>
      <c r="W2023" s="4"/>
      <c r="X2023" s="28" t="str">
        <f t="shared" si="204"/>
        <v>CHOOSE FORMULA</v>
      </c>
      <c r="Y2023" s="4"/>
      <c r="Z2023" s="4">
        <v>5716</v>
      </c>
    </row>
    <row r="2024" spans="1:26">
      <c r="A2024" s="1" t="s">
        <v>720</v>
      </c>
      <c r="B2024" s="1" t="s">
        <v>7</v>
      </c>
      <c r="C2024" s="1" t="s">
        <v>8</v>
      </c>
      <c r="D2024" s="1" t="s">
        <v>97</v>
      </c>
      <c r="E2024" s="1" t="s">
        <v>8</v>
      </c>
      <c r="F2024" s="1" t="s">
        <v>184</v>
      </c>
      <c r="G2024" s="4">
        <v>0</v>
      </c>
      <c r="H2024" s="4">
        <v>0</v>
      </c>
      <c r="I2024" s="4">
        <v>0</v>
      </c>
      <c r="J2024" s="4">
        <v>0</v>
      </c>
      <c r="K2024" s="4">
        <v>0</v>
      </c>
      <c r="L2024" s="4">
        <v>0</v>
      </c>
      <c r="M2024" s="4">
        <v>0</v>
      </c>
      <c r="N2024" s="24">
        <f>IF(AND(B2024="60",C2024="32"),(J2024/'FD Date'!$B$4*'FD Date'!$B$6+K2024),(J2024/Date!$B$4*Date!$B$6+K2024))</f>
        <v>0</v>
      </c>
      <c r="O2024" s="24">
        <f t="shared" si="200"/>
        <v>0</v>
      </c>
      <c r="P2024" s="24">
        <f>K2024/Date!$B$2*Date!$B$3+K2024</f>
        <v>0</v>
      </c>
      <c r="Q2024" s="24">
        <f>J2024*Date!$B$3+K2024</f>
        <v>0</v>
      </c>
      <c r="R2024" s="24">
        <f t="shared" si="201"/>
        <v>0</v>
      </c>
      <c r="S2024" s="24">
        <f>J2024/2*Date!$B$7+K2024</f>
        <v>0</v>
      </c>
      <c r="T2024" s="24">
        <f t="shared" si="202"/>
        <v>0</v>
      </c>
      <c r="U2024" s="24">
        <f t="shared" si="203"/>
        <v>0</v>
      </c>
      <c r="V2024" s="4">
        <v>0</v>
      </c>
      <c r="W2024" s="4"/>
      <c r="X2024" s="28" t="str">
        <f t="shared" si="204"/>
        <v>CHOOSE FORMULA</v>
      </c>
      <c r="Y2024" s="4"/>
      <c r="Z2024" s="4">
        <v>0</v>
      </c>
    </row>
    <row r="2025" spans="1:26">
      <c r="A2025" s="1" t="s">
        <v>58</v>
      </c>
      <c r="B2025" s="1" t="s">
        <v>7</v>
      </c>
      <c r="C2025" s="1" t="s">
        <v>8</v>
      </c>
      <c r="D2025" s="1" t="s">
        <v>9</v>
      </c>
      <c r="E2025" s="1" t="s">
        <v>8</v>
      </c>
      <c r="F2025" s="1" t="s">
        <v>10</v>
      </c>
      <c r="G2025" s="4">
        <v>0</v>
      </c>
      <c r="H2025" s="4">
        <v>0</v>
      </c>
      <c r="I2025" s="4">
        <v>0</v>
      </c>
      <c r="J2025" s="4">
        <v>0</v>
      </c>
      <c r="K2025" s="4">
        <v>0</v>
      </c>
      <c r="L2025" s="4">
        <v>0</v>
      </c>
      <c r="M2025" s="4">
        <v>0</v>
      </c>
      <c r="N2025" s="24">
        <f>IF(AND(B2025="60",C2025="32"),(J2025/'FD Date'!$B$4*'FD Date'!$B$6+K2025),(J2025/Date!$B$4*Date!$B$6+K2025))</f>
        <v>0</v>
      </c>
      <c r="O2025" s="24">
        <f t="shared" si="200"/>
        <v>0</v>
      </c>
      <c r="P2025" s="24">
        <f>K2025/Date!$B$2*Date!$B$3+K2025</f>
        <v>0</v>
      </c>
      <c r="Q2025" s="24">
        <f>J2025*Date!$B$3+K2025</f>
        <v>0</v>
      </c>
      <c r="R2025" s="24">
        <f t="shared" si="201"/>
        <v>0</v>
      </c>
      <c r="S2025" s="24">
        <f>J2025/2*Date!$B$7+K2025</f>
        <v>0</v>
      </c>
      <c r="T2025" s="24">
        <f t="shared" si="202"/>
        <v>0</v>
      </c>
      <c r="U2025" s="24">
        <f t="shared" si="203"/>
        <v>0</v>
      </c>
      <c r="V2025" s="4">
        <v>0</v>
      </c>
      <c r="W2025" s="4"/>
      <c r="X2025" s="28" t="str">
        <f t="shared" si="204"/>
        <v>CHOOSE FORMULA</v>
      </c>
      <c r="Y2025" s="4"/>
      <c r="Z2025" s="4">
        <v>0</v>
      </c>
    </row>
    <row r="2026" spans="1:26">
      <c r="A2026" s="1" t="s">
        <v>58</v>
      </c>
      <c r="B2026" s="1" t="s">
        <v>7</v>
      </c>
      <c r="C2026" s="1" t="s">
        <v>8</v>
      </c>
      <c r="D2026" s="1" t="s">
        <v>44</v>
      </c>
      <c r="E2026" s="1" t="s">
        <v>8</v>
      </c>
      <c r="F2026" s="1" t="s">
        <v>45</v>
      </c>
      <c r="G2026" s="4">
        <v>0</v>
      </c>
      <c r="H2026" s="4">
        <v>0</v>
      </c>
      <c r="I2026" s="4">
        <v>0</v>
      </c>
      <c r="J2026" s="4">
        <v>0</v>
      </c>
      <c r="K2026" s="4">
        <v>0</v>
      </c>
      <c r="L2026" s="4">
        <v>2245000</v>
      </c>
      <c r="M2026" s="4">
        <v>2245000</v>
      </c>
      <c r="N2026" s="24">
        <f>IF(AND(B2026="60",C2026="32"),(J2026/'FD Date'!$B$4*'FD Date'!$B$6+K2026),(J2026/Date!$B$4*Date!$B$6+K2026))</f>
        <v>0</v>
      </c>
      <c r="O2026" s="24">
        <f t="shared" si="200"/>
        <v>0</v>
      </c>
      <c r="P2026" s="24">
        <f>K2026/Date!$B$2*Date!$B$3+K2026</f>
        <v>0</v>
      </c>
      <c r="Q2026" s="24">
        <f>J2026*Date!$B$3+K2026</f>
        <v>0</v>
      </c>
      <c r="R2026" s="24">
        <f t="shared" si="201"/>
        <v>0</v>
      </c>
      <c r="S2026" s="24">
        <f>J2026/2*Date!$B$7+K2026</f>
        <v>0</v>
      </c>
      <c r="T2026" s="24">
        <f t="shared" si="202"/>
        <v>0</v>
      </c>
      <c r="U2026" s="24">
        <f t="shared" si="203"/>
        <v>0</v>
      </c>
      <c r="V2026" s="4">
        <v>0</v>
      </c>
      <c r="W2026" s="4"/>
      <c r="X2026" s="28" t="str">
        <f t="shared" si="204"/>
        <v>CHOOSE FORMULA</v>
      </c>
      <c r="Y2026" s="4"/>
      <c r="Z2026" s="4">
        <v>0</v>
      </c>
    </row>
    <row r="2027" spans="1:26">
      <c r="A2027" s="1" t="s">
        <v>58</v>
      </c>
      <c r="B2027" s="1" t="s">
        <v>7</v>
      </c>
      <c r="C2027" s="1" t="s">
        <v>8</v>
      </c>
      <c r="D2027" s="1" t="s">
        <v>44</v>
      </c>
      <c r="E2027" s="1" t="s">
        <v>60</v>
      </c>
      <c r="F2027" s="1" t="s">
        <v>61</v>
      </c>
      <c r="G2027" s="4">
        <v>74437</v>
      </c>
      <c r="H2027" s="4">
        <v>0</v>
      </c>
      <c r="I2027" s="4">
        <v>74437</v>
      </c>
      <c r="J2027" s="4">
        <v>6200</v>
      </c>
      <c r="K2027" s="4">
        <v>49637</v>
      </c>
      <c r="L2027" s="4">
        <v>147883</v>
      </c>
      <c r="M2027" s="4">
        <v>221823</v>
      </c>
      <c r="N2027" s="24">
        <f>IF(AND(B2027="60",C2027="32"),(J2027/'FD Date'!$B$4*'FD Date'!$B$6+K2027),(J2027/Date!$B$4*Date!$B$6+K2027))</f>
        <v>80637</v>
      </c>
      <c r="O2027" s="24">
        <f t="shared" si="200"/>
        <v>12400</v>
      </c>
      <c r="P2027" s="24">
        <f>K2027/Date!$B$2*Date!$B$3+K2027</f>
        <v>74455.5</v>
      </c>
      <c r="Q2027" s="24">
        <f>J2027*Date!$B$3+K2027</f>
        <v>74437</v>
      </c>
      <c r="R2027" s="24">
        <f t="shared" si="201"/>
        <v>74454.996524279341</v>
      </c>
      <c r="S2027" s="24">
        <f>J2027/2*Date!$B$7+K2027</f>
        <v>74437</v>
      </c>
      <c r="T2027" s="24">
        <f t="shared" si="202"/>
        <v>74437</v>
      </c>
      <c r="U2027" s="24">
        <f t="shared" si="203"/>
        <v>49637</v>
      </c>
      <c r="V2027" s="4">
        <v>0</v>
      </c>
      <c r="W2027" s="4"/>
      <c r="X2027" s="28" t="str">
        <f t="shared" si="204"/>
        <v>CHOOSE FORMULA</v>
      </c>
      <c r="Y2027" s="4"/>
      <c r="Z2027" s="4">
        <v>74437</v>
      </c>
    </row>
    <row r="2028" spans="1:26">
      <c r="A2028" s="1" t="s">
        <v>58</v>
      </c>
      <c r="B2028" s="1" t="s">
        <v>7</v>
      </c>
      <c r="C2028" s="1" t="s">
        <v>8</v>
      </c>
      <c r="D2028" s="1" t="s">
        <v>162</v>
      </c>
      <c r="E2028" s="1" t="s">
        <v>13</v>
      </c>
      <c r="F2028" s="1" t="s">
        <v>724</v>
      </c>
      <c r="G2028" s="4">
        <v>10000</v>
      </c>
      <c r="H2028" s="4">
        <v>0</v>
      </c>
      <c r="I2028" s="4">
        <v>10000</v>
      </c>
      <c r="J2028" s="4">
        <v>570</v>
      </c>
      <c r="K2028" s="4">
        <v>11550</v>
      </c>
      <c r="L2028" s="4">
        <v>9370</v>
      </c>
      <c r="M2028" s="4">
        <v>12980</v>
      </c>
      <c r="N2028" s="24">
        <f>IF(AND(B2028="60",C2028="32"),(J2028/'FD Date'!$B$4*'FD Date'!$B$6+K2028),(J2028/Date!$B$4*Date!$B$6+K2028))</f>
        <v>14400</v>
      </c>
      <c r="O2028" s="24">
        <f t="shared" si="200"/>
        <v>1140</v>
      </c>
      <c r="P2028" s="24">
        <f>K2028/Date!$B$2*Date!$B$3+K2028</f>
        <v>17325</v>
      </c>
      <c r="Q2028" s="24">
        <f>J2028*Date!$B$3+K2028</f>
        <v>13830</v>
      </c>
      <c r="R2028" s="24">
        <f t="shared" si="201"/>
        <v>15999.893276414088</v>
      </c>
      <c r="S2028" s="24">
        <f>J2028/2*Date!$B$7+K2028</f>
        <v>13830</v>
      </c>
      <c r="T2028" s="24">
        <f t="shared" si="202"/>
        <v>10000</v>
      </c>
      <c r="U2028" s="24">
        <f t="shared" si="203"/>
        <v>11550</v>
      </c>
      <c r="V2028" s="4">
        <v>0</v>
      </c>
      <c r="W2028" s="4"/>
      <c r="X2028" s="28" t="str">
        <f t="shared" si="204"/>
        <v>CHOOSE FORMULA</v>
      </c>
      <c r="Y2028" s="4"/>
      <c r="Z2028" s="4">
        <v>20544</v>
      </c>
    </row>
    <row r="2029" spans="1:26">
      <c r="A2029" s="1" t="s">
        <v>58</v>
      </c>
      <c r="B2029" s="1" t="s">
        <v>7</v>
      </c>
      <c r="C2029" s="1" t="s">
        <v>8</v>
      </c>
      <c r="D2029" s="1" t="s">
        <v>162</v>
      </c>
      <c r="E2029" s="1" t="s">
        <v>15</v>
      </c>
      <c r="F2029" s="1" t="s">
        <v>725</v>
      </c>
      <c r="G2029" s="4">
        <v>2500</v>
      </c>
      <c r="H2029" s="4">
        <v>0</v>
      </c>
      <c r="I2029" s="4">
        <v>2500</v>
      </c>
      <c r="J2029" s="4">
        <v>0</v>
      </c>
      <c r="K2029" s="4">
        <v>1880</v>
      </c>
      <c r="L2029" s="4">
        <v>1790</v>
      </c>
      <c r="M2029" s="4">
        <v>9920</v>
      </c>
      <c r="N2029" s="24">
        <f>IF(AND(B2029="60",C2029="32"),(J2029/'FD Date'!$B$4*'FD Date'!$B$6+K2029),(J2029/Date!$B$4*Date!$B$6+K2029))</f>
        <v>1880</v>
      </c>
      <c r="O2029" s="24">
        <f t="shared" si="200"/>
        <v>0</v>
      </c>
      <c r="P2029" s="24">
        <f>K2029/Date!$B$2*Date!$B$3+K2029</f>
        <v>2820</v>
      </c>
      <c r="Q2029" s="24">
        <f>J2029*Date!$B$3+K2029</f>
        <v>1880</v>
      </c>
      <c r="R2029" s="24">
        <f t="shared" si="201"/>
        <v>10418.770949720671</v>
      </c>
      <c r="S2029" s="24">
        <f>J2029/2*Date!$B$7+K2029</f>
        <v>1880</v>
      </c>
      <c r="T2029" s="24">
        <f t="shared" si="202"/>
        <v>2500</v>
      </c>
      <c r="U2029" s="24">
        <f t="shared" si="203"/>
        <v>1880</v>
      </c>
      <c r="V2029" s="4">
        <v>0</v>
      </c>
      <c r="W2029" s="4"/>
      <c r="X2029" s="28" t="str">
        <f t="shared" si="204"/>
        <v>CHOOSE FORMULA</v>
      </c>
      <c r="Y2029" s="4"/>
      <c r="Z2029" s="4">
        <v>3564</v>
      </c>
    </row>
    <row r="2030" spans="1:26">
      <c r="A2030" s="1" t="s">
        <v>58</v>
      </c>
      <c r="B2030" s="1" t="s">
        <v>7</v>
      </c>
      <c r="C2030" s="1" t="s">
        <v>8</v>
      </c>
      <c r="D2030" s="1" t="s">
        <v>177</v>
      </c>
      <c r="E2030" s="1" t="s">
        <v>8</v>
      </c>
      <c r="F2030" s="1" t="s">
        <v>178</v>
      </c>
      <c r="G2030" s="4">
        <v>4000</v>
      </c>
      <c r="H2030" s="4">
        <v>0</v>
      </c>
      <c r="I2030" s="4">
        <v>4000</v>
      </c>
      <c r="J2030" s="4">
        <v>207.57</v>
      </c>
      <c r="K2030" s="4">
        <v>4420.33</v>
      </c>
      <c r="L2030" s="4">
        <v>2317.4499999999998</v>
      </c>
      <c r="M2030" s="4">
        <v>3940.37</v>
      </c>
      <c r="N2030" s="24">
        <f>IF(AND(B2030="60",C2030="32"),(J2030/'FD Date'!$B$4*'FD Date'!$B$6+K2030),(J2030/Date!$B$4*Date!$B$6+K2030))</f>
        <v>5458.18</v>
      </c>
      <c r="O2030" s="24">
        <f t="shared" si="200"/>
        <v>415.14</v>
      </c>
      <c r="P2030" s="24">
        <f>K2030/Date!$B$2*Date!$B$3+K2030</f>
        <v>6630.4949999999999</v>
      </c>
      <c r="Q2030" s="24">
        <f>J2030*Date!$B$3+K2030</f>
        <v>5250.61</v>
      </c>
      <c r="R2030" s="24">
        <f t="shared" si="201"/>
        <v>7515.9057248700083</v>
      </c>
      <c r="S2030" s="24">
        <f>J2030/2*Date!$B$7+K2030</f>
        <v>5250.61</v>
      </c>
      <c r="T2030" s="24">
        <f t="shared" si="202"/>
        <v>4000</v>
      </c>
      <c r="U2030" s="24">
        <f t="shared" si="203"/>
        <v>4420.33</v>
      </c>
      <c r="V2030" s="4">
        <v>0</v>
      </c>
      <c r="W2030" s="4"/>
      <c r="X2030" s="28" t="str">
        <f t="shared" si="204"/>
        <v>CHOOSE FORMULA</v>
      </c>
      <c r="Y2030" s="4"/>
      <c r="Z2030" s="4">
        <v>5669</v>
      </c>
    </row>
    <row r="2031" spans="1:26">
      <c r="A2031" s="1" t="s">
        <v>58</v>
      </c>
      <c r="B2031" s="1" t="s">
        <v>7</v>
      </c>
      <c r="C2031" s="1" t="s">
        <v>8</v>
      </c>
      <c r="D2031" s="1" t="s">
        <v>95</v>
      </c>
      <c r="E2031" s="1" t="s">
        <v>8</v>
      </c>
      <c r="F2031" s="1" t="s">
        <v>179</v>
      </c>
      <c r="G2031" s="4">
        <v>0</v>
      </c>
      <c r="H2031" s="4">
        <v>0</v>
      </c>
      <c r="I2031" s="4">
        <v>0</v>
      </c>
      <c r="J2031" s="4">
        <v>0</v>
      </c>
      <c r="K2031" s="4">
        <v>0</v>
      </c>
      <c r="L2031" s="4">
        <v>18.559999999999999</v>
      </c>
      <c r="M2031" s="4">
        <v>18.559999999999999</v>
      </c>
      <c r="N2031" s="24">
        <f>IF(AND(B2031="60",C2031="32"),(J2031/'FD Date'!$B$4*'FD Date'!$B$6+K2031),(J2031/Date!$B$4*Date!$B$6+K2031))</f>
        <v>0</v>
      </c>
      <c r="O2031" s="24">
        <f t="shared" si="200"/>
        <v>0</v>
      </c>
      <c r="P2031" s="24">
        <f>K2031/Date!$B$2*Date!$B$3+K2031</f>
        <v>0</v>
      </c>
      <c r="Q2031" s="24">
        <f>J2031*Date!$B$3+K2031</f>
        <v>0</v>
      </c>
      <c r="R2031" s="24">
        <f t="shared" si="201"/>
        <v>0</v>
      </c>
      <c r="S2031" s="24">
        <f>J2031/2*Date!$B$7+K2031</f>
        <v>0</v>
      </c>
      <c r="T2031" s="24">
        <f t="shared" si="202"/>
        <v>0</v>
      </c>
      <c r="U2031" s="24">
        <f t="shared" si="203"/>
        <v>0</v>
      </c>
      <c r="V2031" s="4">
        <v>0</v>
      </c>
      <c r="W2031" s="4"/>
      <c r="X2031" s="28" t="str">
        <f t="shared" si="204"/>
        <v>CHOOSE FORMULA</v>
      </c>
      <c r="Y2031" s="4"/>
      <c r="Z2031" s="4">
        <v>0</v>
      </c>
    </row>
    <row r="2032" spans="1:26">
      <c r="A2032" s="1" t="s">
        <v>58</v>
      </c>
      <c r="B2032" s="1" t="s">
        <v>7</v>
      </c>
      <c r="C2032" s="1" t="s">
        <v>8</v>
      </c>
      <c r="D2032" s="1" t="s">
        <v>180</v>
      </c>
      <c r="E2032" s="1" t="s">
        <v>8</v>
      </c>
      <c r="F2032" s="1" t="s">
        <v>181</v>
      </c>
      <c r="G2032" s="4">
        <v>1500</v>
      </c>
      <c r="H2032" s="4">
        <v>0</v>
      </c>
      <c r="I2032" s="4">
        <v>1500</v>
      </c>
      <c r="J2032" s="4">
        <v>60</v>
      </c>
      <c r="K2032" s="4">
        <v>360</v>
      </c>
      <c r="L2032" s="4">
        <v>600</v>
      </c>
      <c r="M2032" s="4">
        <v>870</v>
      </c>
      <c r="N2032" s="24">
        <f>IF(AND(B2032="60",C2032="32"),(J2032/'FD Date'!$B$4*'FD Date'!$B$6+K2032),(J2032/Date!$B$4*Date!$B$6+K2032))</f>
        <v>660</v>
      </c>
      <c r="O2032" s="24">
        <f t="shared" si="200"/>
        <v>120</v>
      </c>
      <c r="P2032" s="24">
        <f>K2032/Date!$B$2*Date!$B$3+K2032</f>
        <v>540</v>
      </c>
      <c r="Q2032" s="24">
        <f>J2032*Date!$B$3+K2032</f>
        <v>600</v>
      </c>
      <c r="R2032" s="24">
        <f t="shared" si="201"/>
        <v>522</v>
      </c>
      <c r="S2032" s="24">
        <f>J2032/2*Date!$B$7+K2032</f>
        <v>600</v>
      </c>
      <c r="T2032" s="24">
        <f t="shared" si="202"/>
        <v>1500</v>
      </c>
      <c r="U2032" s="24">
        <f t="shared" si="203"/>
        <v>360</v>
      </c>
      <c r="V2032" s="4">
        <v>0</v>
      </c>
      <c r="W2032" s="4"/>
      <c r="X2032" s="28" t="str">
        <f t="shared" si="204"/>
        <v>CHOOSE FORMULA</v>
      </c>
      <c r="Y2032" s="4"/>
      <c r="Z2032" s="4">
        <v>300</v>
      </c>
    </row>
    <row r="2033" spans="1:26">
      <c r="A2033" s="1" t="s">
        <v>58</v>
      </c>
      <c r="B2033" s="1" t="s">
        <v>7</v>
      </c>
      <c r="C2033" s="1" t="s">
        <v>8</v>
      </c>
      <c r="D2033" s="1" t="s">
        <v>97</v>
      </c>
      <c r="E2033" s="1" t="s">
        <v>8</v>
      </c>
      <c r="F2033" s="1" t="s">
        <v>184</v>
      </c>
      <c r="G2033" s="4">
        <v>10000</v>
      </c>
      <c r="H2033" s="4">
        <v>0</v>
      </c>
      <c r="I2033" s="4">
        <v>10000</v>
      </c>
      <c r="J2033" s="4">
        <v>85.83</v>
      </c>
      <c r="K2033" s="4">
        <v>4456.78</v>
      </c>
      <c r="L2033" s="4">
        <v>10825.86</v>
      </c>
      <c r="M2033" s="4">
        <v>12075.34</v>
      </c>
      <c r="N2033" s="24">
        <f>IF(AND(B2033="60",C2033="32"),(J2033/'FD Date'!$B$4*'FD Date'!$B$6+K2033),(J2033/Date!$B$4*Date!$B$6+K2033))</f>
        <v>4885.9299999999994</v>
      </c>
      <c r="O2033" s="24">
        <f t="shared" si="200"/>
        <v>171.66</v>
      </c>
      <c r="P2033" s="24">
        <f>K2033/Date!$B$2*Date!$B$3+K2033</f>
        <v>6685.17</v>
      </c>
      <c r="Q2033" s="24">
        <f>J2033*Date!$B$3+K2033</f>
        <v>4800.0999999999995</v>
      </c>
      <c r="R2033" s="24">
        <f t="shared" si="201"/>
        <v>4971.1647670670036</v>
      </c>
      <c r="S2033" s="24">
        <f>J2033/2*Date!$B$7+K2033</f>
        <v>4800.0999999999995</v>
      </c>
      <c r="T2033" s="24">
        <f t="shared" si="202"/>
        <v>10000</v>
      </c>
      <c r="U2033" s="24">
        <f t="shared" si="203"/>
        <v>4456.78</v>
      </c>
      <c r="V2033" s="4">
        <v>0</v>
      </c>
      <c r="W2033" s="4"/>
      <c r="X2033" s="28" t="str">
        <f t="shared" si="204"/>
        <v>CHOOSE FORMULA</v>
      </c>
      <c r="Y2033" s="4"/>
      <c r="Z2033" s="4">
        <v>4862</v>
      </c>
    </row>
    <row r="2034" spans="1:26">
      <c r="A2034" s="1" t="s">
        <v>58</v>
      </c>
      <c r="B2034" s="1" t="s">
        <v>7</v>
      </c>
      <c r="C2034" s="1" t="s">
        <v>8</v>
      </c>
      <c r="D2034" s="1" t="s">
        <v>205</v>
      </c>
      <c r="E2034" s="1" t="s">
        <v>8</v>
      </c>
      <c r="F2034" s="1" t="s">
        <v>206</v>
      </c>
      <c r="G2034" s="4">
        <v>0</v>
      </c>
      <c r="H2034" s="4">
        <v>0</v>
      </c>
      <c r="I2034" s="4">
        <v>0</v>
      </c>
      <c r="J2034" s="4">
        <v>0</v>
      </c>
      <c r="K2034" s="4">
        <v>0</v>
      </c>
      <c r="L2034" s="4">
        <v>0</v>
      </c>
      <c r="M2034" s="4">
        <v>0</v>
      </c>
      <c r="N2034" s="24">
        <f>IF(AND(B2034="60",C2034="32"),(J2034/'FD Date'!$B$4*'FD Date'!$B$6+K2034),(J2034/Date!$B$4*Date!$B$6+K2034))</f>
        <v>0</v>
      </c>
      <c r="O2034" s="24">
        <f t="shared" si="200"/>
        <v>0</v>
      </c>
      <c r="P2034" s="24">
        <f>K2034/Date!$B$2*Date!$B$3+K2034</f>
        <v>0</v>
      </c>
      <c r="Q2034" s="24">
        <f>J2034*Date!$B$3+K2034</f>
        <v>0</v>
      </c>
      <c r="R2034" s="24">
        <f t="shared" si="201"/>
        <v>0</v>
      </c>
      <c r="S2034" s="24">
        <f>J2034/2*Date!$B$7+K2034</f>
        <v>0</v>
      </c>
      <c r="T2034" s="24">
        <f t="shared" si="202"/>
        <v>0</v>
      </c>
      <c r="U2034" s="24">
        <f t="shared" si="203"/>
        <v>0</v>
      </c>
      <c r="V2034" s="4">
        <v>0</v>
      </c>
      <c r="W2034" s="4"/>
      <c r="X2034" s="28" t="str">
        <f t="shared" si="204"/>
        <v>CHOOSE FORMULA</v>
      </c>
      <c r="Y2034" s="4"/>
      <c r="Z2034" s="4">
        <v>0</v>
      </c>
    </row>
    <row r="2035" spans="1:26">
      <c r="A2035" s="1" t="s">
        <v>58</v>
      </c>
      <c r="B2035" s="1" t="s">
        <v>7</v>
      </c>
      <c r="C2035" s="1" t="s">
        <v>8</v>
      </c>
      <c r="D2035" s="1" t="s">
        <v>622</v>
      </c>
      <c r="E2035" s="1" t="s">
        <v>8</v>
      </c>
      <c r="F2035" s="1" t="s">
        <v>623</v>
      </c>
      <c r="G2035" s="4">
        <v>0</v>
      </c>
      <c r="H2035" s="4">
        <v>0</v>
      </c>
      <c r="I2035" s="4">
        <v>0</v>
      </c>
      <c r="J2035" s="4">
        <v>0</v>
      </c>
      <c r="K2035" s="4">
        <v>0</v>
      </c>
      <c r="L2035" s="4">
        <v>0</v>
      </c>
      <c r="M2035" s="4">
        <v>0</v>
      </c>
      <c r="N2035" s="24">
        <f>IF(AND(B2035="60",C2035="32"),(J2035/'FD Date'!$B$4*'FD Date'!$B$6+K2035),(J2035/Date!$B$4*Date!$B$6+K2035))</f>
        <v>0</v>
      </c>
      <c r="O2035" s="24">
        <f t="shared" si="200"/>
        <v>0</v>
      </c>
      <c r="P2035" s="24">
        <f>K2035/Date!$B$2*Date!$B$3+K2035</f>
        <v>0</v>
      </c>
      <c r="Q2035" s="24">
        <f>J2035*Date!$B$3+K2035</f>
        <v>0</v>
      </c>
      <c r="R2035" s="24">
        <f t="shared" si="201"/>
        <v>0</v>
      </c>
      <c r="S2035" s="24">
        <f>J2035/2*Date!$B$7+K2035</f>
        <v>0</v>
      </c>
      <c r="T2035" s="24">
        <f t="shared" si="202"/>
        <v>0</v>
      </c>
      <c r="U2035" s="24">
        <f t="shared" si="203"/>
        <v>0</v>
      </c>
      <c r="V2035" s="4">
        <v>0</v>
      </c>
      <c r="W2035" s="4"/>
      <c r="X2035" s="28" t="str">
        <f t="shared" si="204"/>
        <v>CHOOSE FORMULA</v>
      </c>
      <c r="Y2035" s="4"/>
      <c r="Z2035" s="4">
        <v>0</v>
      </c>
    </row>
    <row r="2036" spans="1:26">
      <c r="A2036" s="1" t="s">
        <v>58</v>
      </c>
      <c r="B2036" s="1" t="s">
        <v>7</v>
      </c>
      <c r="C2036" s="1" t="s">
        <v>8</v>
      </c>
      <c r="D2036" s="1" t="s">
        <v>217</v>
      </c>
      <c r="E2036" s="1" t="s">
        <v>8</v>
      </c>
      <c r="F2036" s="1" t="s">
        <v>218</v>
      </c>
      <c r="G2036" s="4">
        <v>500</v>
      </c>
      <c r="H2036" s="4">
        <v>0</v>
      </c>
      <c r="I2036" s="4">
        <v>500</v>
      </c>
      <c r="J2036" s="4">
        <v>0</v>
      </c>
      <c r="K2036" s="4">
        <v>5664.9</v>
      </c>
      <c r="L2036" s="4">
        <v>404.53</v>
      </c>
      <c r="M2036" s="4">
        <v>814.73</v>
      </c>
      <c r="N2036" s="24">
        <f>IF(AND(B2036="60",C2036="32"),(J2036/'FD Date'!$B$4*'FD Date'!$B$6+K2036),(J2036/Date!$B$4*Date!$B$6+K2036))</f>
        <v>5664.9</v>
      </c>
      <c r="O2036" s="24">
        <f t="shared" si="200"/>
        <v>0</v>
      </c>
      <c r="P2036" s="24">
        <f>K2036/Date!$B$2*Date!$B$3+K2036</f>
        <v>8497.3499999999985</v>
      </c>
      <c r="Q2036" s="24">
        <f>J2036*Date!$B$3+K2036</f>
        <v>5664.9</v>
      </c>
      <c r="R2036" s="24">
        <f t="shared" si="201"/>
        <v>11409.200744073371</v>
      </c>
      <c r="S2036" s="24">
        <f>J2036/2*Date!$B$7+K2036</f>
        <v>5664.9</v>
      </c>
      <c r="T2036" s="24">
        <f t="shared" si="202"/>
        <v>500</v>
      </c>
      <c r="U2036" s="24">
        <f t="shared" si="203"/>
        <v>5664.9</v>
      </c>
      <c r="V2036" s="4">
        <v>0</v>
      </c>
      <c r="W2036" s="4"/>
      <c r="X2036" s="28" t="str">
        <f t="shared" si="204"/>
        <v>CHOOSE FORMULA</v>
      </c>
      <c r="Y2036" s="4"/>
      <c r="Z2036" s="4">
        <v>5104</v>
      </c>
    </row>
    <row r="2037" spans="1:26">
      <c r="A2037" s="1" t="s">
        <v>58</v>
      </c>
      <c r="B2037" s="1" t="s">
        <v>7</v>
      </c>
      <c r="C2037" s="1" t="s">
        <v>8</v>
      </c>
      <c r="D2037" s="1" t="s">
        <v>225</v>
      </c>
      <c r="E2037" s="1" t="s">
        <v>8</v>
      </c>
      <c r="F2037" s="1" t="s">
        <v>226</v>
      </c>
      <c r="G2037" s="4">
        <v>0</v>
      </c>
      <c r="H2037" s="4">
        <v>0</v>
      </c>
      <c r="I2037" s="4">
        <v>0</v>
      </c>
      <c r="J2037" s="4">
        <v>0</v>
      </c>
      <c r="K2037" s="4">
        <v>0</v>
      </c>
      <c r="L2037" s="4">
        <v>0</v>
      </c>
      <c r="M2037" s="4">
        <v>0</v>
      </c>
      <c r="N2037" s="24">
        <f>IF(AND(B2037="60",C2037="32"),(J2037/'FD Date'!$B$4*'FD Date'!$B$6+K2037),(J2037/Date!$B$4*Date!$B$6+K2037))</f>
        <v>0</v>
      </c>
      <c r="O2037" s="24">
        <f t="shared" si="200"/>
        <v>0</v>
      </c>
      <c r="P2037" s="24">
        <f>K2037/Date!$B$2*Date!$B$3+K2037</f>
        <v>0</v>
      </c>
      <c r="Q2037" s="24">
        <f>J2037*Date!$B$3+K2037</f>
        <v>0</v>
      </c>
      <c r="R2037" s="24">
        <f t="shared" si="201"/>
        <v>0</v>
      </c>
      <c r="S2037" s="24">
        <f>J2037/2*Date!$B$7+K2037</f>
        <v>0</v>
      </c>
      <c r="T2037" s="24">
        <f t="shared" si="202"/>
        <v>0</v>
      </c>
      <c r="U2037" s="24">
        <f t="shared" si="203"/>
        <v>0</v>
      </c>
      <c r="V2037" s="4">
        <v>0</v>
      </c>
      <c r="W2037" s="4"/>
      <c r="X2037" s="28" t="str">
        <f t="shared" si="204"/>
        <v>CHOOSE FORMULA</v>
      </c>
      <c r="Y2037" s="4"/>
      <c r="Z2037" s="4">
        <v>0</v>
      </c>
    </row>
    <row r="2038" spans="1:26">
      <c r="A2038" s="1" t="s">
        <v>58</v>
      </c>
      <c r="B2038" s="1" t="s">
        <v>7</v>
      </c>
      <c r="C2038" s="1" t="s">
        <v>8</v>
      </c>
      <c r="D2038" s="1" t="s">
        <v>726</v>
      </c>
      <c r="E2038" s="1" t="s">
        <v>8</v>
      </c>
      <c r="F2038" s="1" t="s">
        <v>727</v>
      </c>
      <c r="G2038" s="4">
        <v>15098790</v>
      </c>
      <c r="H2038" s="4">
        <v>0</v>
      </c>
      <c r="I2038" s="4">
        <v>15098790</v>
      </c>
      <c r="J2038" s="4">
        <v>1219779.3500000001</v>
      </c>
      <c r="K2038" s="4">
        <v>9493752.9499999993</v>
      </c>
      <c r="L2038" s="4">
        <v>9052946.2300000004</v>
      </c>
      <c r="M2038" s="4">
        <v>14573782.24</v>
      </c>
      <c r="N2038" s="24">
        <f>IF(AND(B2038="60",C2038="32"),(J2038/'FD Date'!$B$4*'FD Date'!$B$6+K2038),(J2038/Date!$B$4*Date!$B$6+K2038))</f>
        <v>15592649.699999999</v>
      </c>
      <c r="O2038" s="24">
        <f t="shared" si="200"/>
        <v>2439558.7000000002</v>
      </c>
      <c r="P2038" s="24">
        <f>K2038/Date!$B$2*Date!$B$3+K2038</f>
        <v>14240629.424999999</v>
      </c>
      <c r="Q2038" s="24">
        <f>J2038*Date!$B$3+K2038</f>
        <v>14372870.35</v>
      </c>
      <c r="R2038" s="24">
        <f t="shared" si="201"/>
        <v>15283409.910815032</v>
      </c>
      <c r="S2038" s="24">
        <f>J2038/2*Date!$B$7+K2038</f>
        <v>14372870.35</v>
      </c>
      <c r="T2038" s="24">
        <f t="shared" si="202"/>
        <v>15098790</v>
      </c>
      <c r="U2038" s="24">
        <f t="shared" si="203"/>
        <v>9493752.9499999993</v>
      </c>
      <c r="V2038" s="4">
        <v>0</v>
      </c>
      <c r="W2038" s="4"/>
      <c r="X2038" s="28" t="str">
        <f t="shared" si="204"/>
        <v>CHOOSE FORMULA</v>
      </c>
      <c r="Y2038" s="4"/>
      <c r="Z2038" s="4">
        <v>15023587</v>
      </c>
    </row>
    <row r="2039" spans="1:26">
      <c r="A2039" s="1" t="s">
        <v>58</v>
      </c>
      <c r="B2039" s="1" t="s">
        <v>7</v>
      </c>
      <c r="C2039" s="1" t="s">
        <v>8</v>
      </c>
      <c r="D2039" s="1" t="s">
        <v>728</v>
      </c>
      <c r="E2039" s="1" t="s">
        <v>8</v>
      </c>
      <c r="F2039" s="1" t="s">
        <v>729</v>
      </c>
      <c r="G2039" s="4">
        <v>170000</v>
      </c>
      <c r="H2039" s="4">
        <v>0</v>
      </c>
      <c r="I2039" s="4">
        <v>170000</v>
      </c>
      <c r="J2039" s="4">
        <v>14833.59</v>
      </c>
      <c r="K2039" s="4">
        <v>65472.57</v>
      </c>
      <c r="L2039" s="4">
        <v>0</v>
      </c>
      <c r="M2039" s="4">
        <v>36854.050000000003</v>
      </c>
      <c r="N2039" s="24">
        <f>IF(AND(B2039="60",C2039="32"),(J2039/'FD Date'!$B$4*'FD Date'!$B$6+K2039),(J2039/Date!$B$4*Date!$B$6+K2039))</f>
        <v>139640.51999999999</v>
      </c>
      <c r="O2039" s="24">
        <f t="shared" si="200"/>
        <v>29667.18</v>
      </c>
      <c r="P2039" s="24">
        <f>K2039/Date!$B$2*Date!$B$3+K2039</f>
        <v>98208.854999999996</v>
      </c>
      <c r="Q2039" s="24">
        <f>J2039*Date!$B$3+K2039</f>
        <v>124806.93</v>
      </c>
      <c r="R2039" s="24">
        <f t="shared" si="201"/>
        <v>0</v>
      </c>
      <c r="S2039" s="24">
        <f>J2039/2*Date!$B$7+K2039</f>
        <v>124806.93</v>
      </c>
      <c r="T2039" s="24">
        <f t="shared" si="202"/>
        <v>170000</v>
      </c>
      <c r="U2039" s="24">
        <f t="shared" si="203"/>
        <v>65472.57</v>
      </c>
      <c r="V2039" s="4">
        <v>0</v>
      </c>
      <c r="W2039" s="4"/>
      <c r="X2039" s="28" t="str">
        <f t="shared" si="204"/>
        <v>CHOOSE FORMULA</v>
      </c>
      <c r="Y2039" s="4"/>
      <c r="Z2039" s="4">
        <v>45996</v>
      </c>
    </row>
    <row r="2040" spans="1:26">
      <c r="A2040" s="1" t="s">
        <v>58</v>
      </c>
      <c r="B2040" s="1" t="s">
        <v>7</v>
      </c>
      <c r="C2040" s="1" t="s">
        <v>8</v>
      </c>
      <c r="D2040" s="1" t="s">
        <v>730</v>
      </c>
      <c r="E2040" s="1" t="s">
        <v>8</v>
      </c>
      <c r="F2040" s="1" t="s">
        <v>731</v>
      </c>
      <c r="G2040" s="4">
        <v>4000</v>
      </c>
      <c r="H2040" s="4">
        <v>0</v>
      </c>
      <c r="I2040" s="4">
        <v>4000</v>
      </c>
      <c r="J2040" s="4">
        <v>0</v>
      </c>
      <c r="K2040" s="4">
        <v>2289.85</v>
      </c>
      <c r="L2040" s="4">
        <v>10</v>
      </c>
      <c r="M2040" s="4">
        <v>4010</v>
      </c>
      <c r="N2040" s="24">
        <f>IF(AND(B2040="60",C2040="32"),(J2040/'FD Date'!$B$4*'FD Date'!$B$6+K2040),(J2040/Date!$B$4*Date!$B$6+K2040))</f>
        <v>2289.85</v>
      </c>
      <c r="O2040" s="24">
        <f t="shared" si="200"/>
        <v>0</v>
      </c>
      <c r="P2040" s="24">
        <f>K2040/Date!$B$2*Date!$B$3+K2040</f>
        <v>3434.7749999999996</v>
      </c>
      <c r="Q2040" s="24">
        <f>J2040*Date!$B$3+K2040</f>
        <v>2289.85</v>
      </c>
      <c r="R2040" s="24">
        <f t="shared" si="201"/>
        <v>918229.85</v>
      </c>
      <c r="S2040" s="24">
        <f>J2040/2*Date!$B$7+K2040</f>
        <v>2289.85</v>
      </c>
      <c r="T2040" s="24">
        <f t="shared" si="202"/>
        <v>4000</v>
      </c>
      <c r="U2040" s="24">
        <f t="shared" si="203"/>
        <v>2289.85</v>
      </c>
      <c r="V2040" s="4">
        <v>0</v>
      </c>
      <c r="W2040" s="4"/>
      <c r="X2040" s="28" t="str">
        <f t="shared" si="204"/>
        <v>CHOOSE FORMULA</v>
      </c>
      <c r="Y2040" s="4"/>
      <c r="Z2040" s="4">
        <v>2856</v>
      </c>
    </row>
    <row r="2041" spans="1:26">
      <c r="A2041" s="1" t="s">
        <v>58</v>
      </c>
      <c r="B2041" s="1" t="s">
        <v>7</v>
      </c>
      <c r="C2041" s="1" t="s">
        <v>8</v>
      </c>
      <c r="D2041" s="1" t="s">
        <v>732</v>
      </c>
      <c r="E2041" s="1" t="s">
        <v>8</v>
      </c>
      <c r="F2041" s="1" t="s">
        <v>733</v>
      </c>
      <c r="G2041" s="4">
        <v>7500</v>
      </c>
      <c r="H2041" s="4">
        <v>0</v>
      </c>
      <c r="I2041" s="4">
        <v>7500</v>
      </c>
      <c r="J2041" s="4">
        <v>0</v>
      </c>
      <c r="K2041" s="4">
        <v>3150</v>
      </c>
      <c r="L2041" s="4">
        <v>2195</v>
      </c>
      <c r="M2041" s="4">
        <v>4140</v>
      </c>
      <c r="N2041" s="24">
        <f>IF(AND(B2041="60",C2041="32"),(J2041/'FD Date'!$B$4*'FD Date'!$B$6+K2041),(J2041/Date!$B$4*Date!$B$6+K2041))</f>
        <v>3150</v>
      </c>
      <c r="O2041" s="24">
        <f t="shared" si="200"/>
        <v>0</v>
      </c>
      <c r="P2041" s="24">
        <f>K2041/Date!$B$2*Date!$B$3+K2041</f>
        <v>4725</v>
      </c>
      <c r="Q2041" s="24">
        <f>J2041*Date!$B$3+K2041</f>
        <v>3150</v>
      </c>
      <c r="R2041" s="24">
        <f t="shared" si="201"/>
        <v>5941.2300683371295</v>
      </c>
      <c r="S2041" s="24">
        <f>J2041/2*Date!$B$7+K2041</f>
        <v>3150</v>
      </c>
      <c r="T2041" s="24">
        <f t="shared" si="202"/>
        <v>7500</v>
      </c>
      <c r="U2041" s="24">
        <f t="shared" si="203"/>
        <v>3150</v>
      </c>
      <c r="V2041" s="4">
        <v>0</v>
      </c>
      <c r="W2041" s="4"/>
      <c r="X2041" s="28" t="str">
        <f t="shared" si="204"/>
        <v>CHOOSE FORMULA</v>
      </c>
      <c r="Y2041" s="4"/>
      <c r="Z2041" s="4">
        <v>3150</v>
      </c>
    </row>
    <row r="2042" spans="1:26">
      <c r="A2042" s="1" t="s">
        <v>58</v>
      </c>
      <c r="B2042" s="1" t="s">
        <v>7</v>
      </c>
      <c r="C2042" s="1" t="s">
        <v>8</v>
      </c>
      <c r="D2042" s="1" t="s">
        <v>734</v>
      </c>
      <c r="E2042" s="1" t="s">
        <v>8</v>
      </c>
      <c r="F2042" s="1" t="s">
        <v>735</v>
      </c>
      <c r="G2042" s="4">
        <v>14000</v>
      </c>
      <c r="H2042" s="4">
        <v>0</v>
      </c>
      <c r="I2042" s="4">
        <v>14000</v>
      </c>
      <c r="J2042" s="4">
        <v>1925</v>
      </c>
      <c r="K2042" s="4">
        <v>9550</v>
      </c>
      <c r="L2042" s="4">
        <v>8822.18</v>
      </c>
      <c r="M2042" s="4">
        <v>14222.18</v>
      </c>
      <c r="N2042" s="24">
        <f>IF(AND(B2042="60",C2042="32"),(J2042/'FD Date'!$B$4*'FD Date'!$B$6+K2042),(J2042/Date!$B$4*Date!$B$6+K2042))</f>
        <v>19175</v>
      </c>
      <c r="O2042" s="24">
        <f t="shared" si="200"/>
        <v>3850</v>
      </c>
      <c r="P2042" s="24">
        <f>K2042/Date!$B$2*Date!$B$3+K2042</f>
        <v>14325</v>
      </c>
      <c r="Q2042" s="24">
        <f>J2042*Date!$B$3+K2042</f>
        <v>17250</v>
      </c>
      <c r="R2042" s="24">
        <f t="shared" si="201"/>
        <v>15395.493970877948</v>
      </c>
      <c r="S2042" s="24">
        <f>J2042/2*Date!$B$7+K2042</f>
        <v>17250</v>
      </c>
      <c r="T2042" s="24">
        <f t="shared" si="202"/>
        <v>14000</v>
      </c>
      <c r="U2042" s="24">
        <f t="shared" si="203"/>
        <v>9550</v>
      </c>
      <c r="V2042" s="4">
        <v>0</v>
      </c>
      <c r="W2042" s="4"/>
      <c r="X2042" s="28" t="str">
        <f t="shared" si="204"/>
        <v>CHOOSE FORMULA</v>
      </c>
      <c r="Y2042" s="4"/>
      <c r="Z2042" s="4">
        <v>13260</v>
      </c>
    </row>
    <row r="2043" spans="1:26">
      <c r="A2043" s="1" t="s">
        <v>58</v>
      </c>
      <c r="B2043" s="1" t="s">
        <v>7</v>
      </c>
      <c r="C2043" s="1" t="s">
        <v>8</v>
      </c>
      <c r="D2043" s="1" t="s">
        <v>736</v>
      </c>
      <c r="E2043" s="1" t="s">
        <v>8</v>
      </c>
      <c r="F2043" s="1" t="s">
        <v>737</v>
      </c>
      <c r="G2043" s="4">
        <v>9611570</v>
      </c>
      <c r="H2043" s="4">
        <v>0</v>
      </c>
      <c r="I2043" s="4">
        <v>9611570</v>
      </c>
      <c r="J2043" s="4">
        <v>764861.56</v>
      </c>
      <c r="K2043" s="4">
        <v>5847589.3099999996</v>
      </c>
      <c r="L2043" s="4">
        <v>5738017.8499999996</v>
      </c>
      <c r="M2043" s="4">
        <v>8673373.9800000004</v>
      </c>
      <c r="N2043" s="24">
        <f>IF(AND(B2043="60",C2043="32"),(J2043/'FD Date'!$B$4*'FD Date'!$B$6+K2043),(J2043/Date!$B$4*Date!$B$6+K2043))</f>
        <v>9671897.1099999994</v>
      </c>
      <c r="O2043" s="24">
        <f t="shared" si="200"/>
        <v>1529723.12</v>
      </c>
      <c r="P2043" s="24">
        <f>K2043/Date!$B$2*Date!$B$3+K2043</f>
        <v>8771383.9649999999</v>
      </c>
      <c r="Q2043" s="24">
        <f>J2043*Date!$B$3+K2043</f>
        <v>8907035.5500000007</v>
      </c>
      <c r="R2043" s="24">
        <f t="shared" si="201"/>
        <v>8838998.1162362806</v>
      </c>
      <c r="S2043" s="24">
        <f>J2043/2*Date!$B$7+K2043</f>
        <v>8907035.5500000007</v>
      </c>
      <c r="T2043" s="24">
        <f t="shared" si="202"/>
        <v>9611570</v>
      </c>
      <c r="U2043" s="24">
        <f t="shared" si="203"/>
        <v>5847589.3099999996</v>
      </c>
      <c r="V2043" s="4">
        <v>0</v>
      </c>
      <c r="W2043" s="4"/>
      <c r="X2043" s="28" t="str">
        <f t="shared" si="204"/>
        <v>CHOOSE FORMULA</v>
      </c>
      <c r="Y2043" s="4"/>
      <c r="Z2043" s="4">
        <v>8746941</v>
      </c>
    </row>
    <row r="2044" spans="1:26">
      <c r="A2044" s="1" t="s">
        <v>58</v>
      </c>
      <c r="B2044" s="1" t="s">
        <v>7</v>
      </c>
      <c r="C2044" s="1" t="s">
        <v>8</v>
      </c>
      <c r="D2044" s="1" t="s">
        <v>738</v>
      </c>
      <c r="E2044" s="1" t="s">
        <v>8</v>
      </c>
      <c r="F2044" s="1" t="s">
        <v>739</v>
      </c>
      <c r="G2044" s="4">
        <v>3000</v>
      </c>
      <c r="H2044" s="4">
        <v>0</v>
      </c>
      <c r="I2044" s="4">
        <v>3000</v>
      </c>
      <c r="J2044" s="4">
        <v>0</v>
      </c>
      <c r="K2044" s="4">
        <v>7450</v>
      </c>
      <c r="L2044" s="4">
        <v>1800</v>
      </c>
      <c r="M2044" s="4">
        <v>3600</v>
      </c>
      <c r="N2044" s="24">
        <f>IF(AND(B2044="60",C2044="32"),(J2044/'FD Date'!$B$4*'FD Date'!$B$6+K2044),(J2044/Date!$B$4*Date!$B$6+K2044))</f>
        <v>7450</v>
      </c>
      <c r="O2044" s="24">
        <f t="shared" si="200"/>
        <v>0</v>
      </c>
      <c r="P2044" s="24">
        <f>K2044/Date!$B$2*Date!$B$3+K2044</f>
        <v>11175</v>
      </c>
      <c r="Q2044" s="24">
        <f>J2044*Date!$B$3+K2044</f>
        <v>7450</v>
      </c>
      <c r="R2044" s="24">
        <f t="shared" si="201"/>
        <v>14900</v>
      </c>
      <c r="S2044" s="24">
        <f>J2044/2*Date!$B$7+K2044</f>
        <v>7450</v>
      </c>
      <c r="T2044" s="24">
        <f t="shared" si="202"/>
        <v>3000</v>
      </c>
      <c r="U2044" s="24">
        <f t="shared" si="203"/>
        <v>7450</v>
      </c>
      <c r="V2044" s="4">
        <v>0</v>
      </c>
      <c r="W2044" s="4"/>
      <c r="X2044" s="28" t="str">
        <f t="shared" si="204"/>
        <v>CHOOSE FORMULA</v>
      </c>
      <c r="Y2044" s="4"/>
      <c r="Z2044" s="4">
        <v>7450</v>
      </c>
    </row>
    <row r="2045" spans="1:26">
      <c r="A2045" s="1" t="s">
        <v>58</v>
      </c>
      <c r="B2045" s="1" t="s">
        <v>7</v>
      </c>
      <c r="C2045" s="1" t="s">
        <v>8</v>
      </c>
      <c r="D2045" s="1" t="s">
        <v>740</v>
      </c>
      <c r="E2045" s="1" t="s">
        <v>8</v>
      </c>
      <c r="F2045" s="1" t="s">
        <v>741</v>
      </c>
      <c r="G2045" s="4">
        <v>15000</v>
      </c>
      <c r="H2045" s="4">
        <v>0</v>
      </c>
      <c r="I2045" s="4">
        <v>15000</v>
      </c>
      <c r="J2045" s="4">
        <v>21472.84</v>
      </c>
      <c r="K2045" s="4">
        <v>26171.64</v>
      </c>
      <c r="L2045" s="4">
        <v>8976.57</v>
      </c>
      <c r="M2045" s="4">
        <v>16250.81</v>
      </c>
      <c r="N2045" s="24">
        <f>IF(AND(B2045="60",C2045="32"),(J2045/'FD Date'!$B$4*'FD Date'!$B$6+K2045),(J2045/Date!$B$4*Date!$B$6+K2045))</f>
        <v>133535.84</v>
      </c>
      <c r="O2045" s="24">
        <f t="shared" si="200"/>
        <v>42945.68</v>
      </c>
      <c r="P2045" s="24">
        <f>K2045/Date!$B$2*Date!$B$3+K2045</f>
        <v>39257.46</v>
      </c>
      <c r="Q2045" s="24">
        <f>J2045*Date!$B$3+K2045</f>
        <v>112063</v>
      </c>
      <c r="R2045" s="24">
        <f t="shared" si="201"/>
        <v>47380.051515044164</v>
      </c>
      <c r="S2045" s="24">
        <f>J2045/2*Date!$B$7+K2045</f>
        <v>112063</v>
      </c>
      <c r="T2045" s="24">
        <f t="shared" si="202"/>
        <v>15000</v>
      </c>
      <c r="U2045" s="24">
        <f t="shared" si="203"/>
        <v>26171.64</v>
      </c>
      <c r="V2045" s="4">
        <v>0</v>
      </c>
      <c r="W2045" s="4"/>
      <c r="X2045" s="28" t="str">
        <f t="shared" si="204"/>
        <v>CHOOSE FORMULA</v>
      </c>
      <c r="Y2045" s="4"/>
      <c r="Z2045" s="4">
        <v>2501</v>
      </c>
    </row>
    <row r="2046" spans="1:26">
      <c r="A2046" s="1" t="s">
        <v>58</v>
      </c>
      <c r="B2046" s="1" t="s">
        <v>7</v>
      </c>
      <c r="C2046" s="1" t="s">
        <v>8</v>
      </c>
      <c r="D2046" s="1" t="s">
        <v>742</v>
      </c>
      <c r="E2046" s="1" t="s">
        <v>8</v>
      </c>
      <c r="F2046" s="1" t="s">
        <v>743</v>
      </c>
      <c r="G2046" s="4">
        <v>90000</v>
      </c>
      <c r="H2046" s="4">
        <v>0</v>
      </c>
      <c r="I2046" s="4">
        <v>90000</v>
      </c>
      <c r="J2046" s="4">
        <v>9386.58</v>
      </c>
      <c r="K2046" s="4">
        <v>76346.320000000007</v>
      </c>
      <c r="L2046" s="4">
        <v>63010.15</v>
      </c>
      <c r="M2046" s="4">
        <v>97296.18</v>
      </c>
      <c r="N2046" s="24">
        <f>IF(AND(B2046="60",C2046="32"),(J2046/'FD Date'!$B$4*'FD Date'!$B$6+K2046),(J2046/Date!$B$4*Date!$B$6+K2046))</f>
        <v>123279.22</v>
      </c>
      <c r="O2046" s="24">
        <f t="shared" si="200"/>
        <v>18773.16</v>
      </c>
      <c r="P2046" s="24">
        <f>K2046/Date!$B$2*Date!$B$3+K2046</f>
        <v>114519.48000000001</v>
      </c>
      <c r="Q2046" s="24">
        <f>J2046*Date!$B$3+K2046</f>
        <v>113892.64000000001</v>
      </c>
      <c r="R2046" s="24">
        <f t="shared" si="201"/>
        <v>117889.02729254891</v>
      </c>
      <c r="S2046" s="24">
        <f>J2046/2*Date!$B$7+K2046</f>
        <v>113892.64000000001</v>
      </c>
      <c r="T2046" s="24">
        <f t="shared" si="202"/>
        <v>90000</v>
      </c>
      <c r="U2046" s="24">
        <f t="shared" si="203"/>
        <v>76346.320000000007</v>
      </c>
      <c r="V2046" s="4">
        <v>0</v>
      </c>
      <c r="W2046" s="4"/>
      <c r="X2046" s="28" t="str">
        <f t="shared" si="204"/>
        <v>CHOOSE FORMULA</v>
      </c>
      <c r="Y2046" s="4"/>
      <c r="Z2046" s="4">
        <v>113875</v>
      </c>
    </row>
    <row r="2047" spans="1:26">
      <c r="A2047" s="1" t="s">
        <v>58</v>
      </c>
      <c r="B2047" s="1" t="s">
        <v>7</v>
      </c>
      <c r="C2047" s="1" t="s">
        <v>8</v>
      </c>
      <c r="D2047" s="1" t="s">
        <v>744</v>
      </c>
      <c r="E2047" s="1" t="s">
        <v>8</v>
      </c>
      <c r="F2047" s="1" t="s">
        <v>745</v>
      </c>
      <c r="G2047" s="4">
        <v>20000</v>
      </c>
      <c r="H2047" s="4">
        <v>0</v>
      </c>
      <c r="I2047" s="4">
        <v>20000</v>
      </c>
      <c r="J2047" s="4">
        <v>550</v>
      </c>
      <c r="K2047" s="4">
        <v>2100.6799999999998</v>
      </c>
      <c r="L2047" s="4">
        <v>75</v>
      </c>
      <c r="M2047" s="4">
        <v>0</v>
      </c>
      <c r="N2047" s="24">
        <f>IF(AND(B2047="60",C2047="32"),(J2047/'FD Date'!$B$4*'FD Date'!$B$6+K2047),(J2047/Date!$B$4*Date!$B$6+K2047))</f>
        <v>4850.68</v>
      </c>
      <c r="O2047" s="24">
        <f t="shared" si="200"/>
        <v>1100</v>
      </c>
      <c r="P2047" s="24">
        <f>K2047/Date!$B$2*Date!$B$3+K2047</f>
        <v>3151.0199999999995</v>
      </c>
      <c r="Q2047" s="24">
        <f>J2047*Date!$B$3+K2047</f>
        <v>4300.68</v>
      </c>
      <c r="R2047" s="24">
        <f t="shared" si="201"/>
        <v>0</v>
      </c>
      <c r="S2047" s="24">
        <f>J2047/2*Date!$B$7+K2047</f>
        <v>4300.68</v>
      </c>
      <c r="T2047" s="24">
        <f t="shared" si="202"/>
        <v>20000</v>
      </c>
      <c r="U2047" s="24">
        <f t="shared" si="203"/>
        <v>2100.6799999999998</v>
      </c>
      <c r="V2047" s="4">
        <v>0</v>
      </c>
      <c r="W2047" s="4"/>
      <c r="X2047" s="28" t="str">
        <f t="shared" si="204"/>
        <v>CHOOSE FORMULA</v>
      </c>
      <c r="Y2047" s="4"/>
      <c r="Z2047" s="4">
        <v>1551</v>
      </c>
    </row>
    <row r="2048" spans="1:26">
      <c r="A2048" s="1" t="s">
        <v>58</v>
      </c>
      <c r="B2048" s="1" t="s">
        <v>7</v>
      </c>
      <c r="C2048" s="1" t="s">
        <v>8</v>
      </c>
      <c r="D2048" s="1" t="s">
        <v>744</v>
      </c>
      <c r="E2048" s="1" t="s">
        <v>13</v>
      </c>
      <c r="F2048" s="1" t="s">
        <v>746</v>
      </c>
      <c r="G2048" s="4">
        <v>0</v>
      </c>
      <c r="H2048" s="4">
        <v>0</v>
      </c>
      <c r="I2048" s="4">
        <v>0</v>
      </c>
      <c r="J2048" s="4">
        <v>0</v>
      </c>
      <c r="K2048" s="4">
        <v>0</v>
      </c>
      <c r="L2048" s="4">
        <v>265</v>
      </c>
      <c r="M2048" s="4">
        <v>265</v>
      </c>
      <c r="N2048" s="24">
        <f>IF(AND(B2048="60",C2048="32"),(J2048/'FD Date'!$B$4*'FD Date'!$B$6+K2048),(J2048/Date!$B$4*Date!$B$6+K2048))</f>
        <v>0</v>
      </c>
      <c r="O2048" s="24">
        <f t="shared" si="200"/>
        <v>0</v>
      </c>
      <c r="P2048" s="24">
        <f>K2048/Date!$B$2*Date!$B$3+K2048</f>
        <v>0</v>
      </c>
      <c r="Q2048" s="24">
        <f>J2048*Date!$B$3+K2048</f>
        <v>0</v>
      </c>
      <c r="R2048" s="24">
        <f t="shared" si="201"/>
        <v>0</v>
      </c>
      <c r="S2048" s="24">
        <f>J2048/2*Date!$B$7+K2048</f>
        <v>0</v>
      </c>
      <c r="T2048" s="24">
        <f t="shared" si="202"/>
        <v>0</v>
      </c>
      <c r="U2048" s="24">
        <f t="shared" si="203"/>
        <v>0</v>
      </c>
      <c r="V2048" s="4">
        <v>0</v>
      </c>
      <c r="W2048" s="4"/>
      <c r="X2048" s="28" t="str">
        <f t="shared" si="204"/>
        <v>CHOOSE FORMULA</v>
      </c>
      <c r="Y2048" s="4"/>
      <c r="Z2048" s="4">
        <v>0</v>
      </c>
    </row>
    <row r="2049" spans="1:26">
      <c r="A2049" s="1" t="s">
        <v>58</v>
      </c>
      <c r="B2049" s="1" t="s">
        <v>7</v>
      </c>
      <c r="C2049" s="1" t="s">
        <v>8</v>
      </c>
      <c r="D2049" s="1" t="s">
        <v>747</v>
      </c>
      <c r="E2049" s="1" t="s">
        <v>8</v>
      </c>
      <c r="F2049" s="1" t="s">
        <v>748</v>
      </c>
      <c r="G2049" s="4">
        <v>0</v>
      </c>
      <c r="H2049" s="4">
        <v>0</v>
      </c>
      <c r="I2049" s="4">
        <v>0</v>
      </c>
      <c r="J2049" s="4">
        <v>0</v>
      </c>
      <c r="K2049" s="4">
        <v>0</v>
      </c>
      <c r="L2049" s="4">
        <v>0</v>
      </c>
      <c r="M2049" s="4">
        <v>0</v>
      </c>
      <c r="N2049" s="24">
        <f>IF(AND(B2049="60",C2049="32"),(J2049/'FD Date'!$B$4*'FD Date'!$B$6+K2049),(J2049/Date!$B$4*Date!$B$6+K2049))</f>
        <v>0</v>
      </c>
      <c r="O2049" s="24">
        <f t="shared" si="200"/>
        <v>0</v>
      </c>
      <c r="P2049" s="24">
        <f>K2049/Date!$B$2*Date!$B$3+K2049</f>
        <v>0</v>
      </c>
      <c r="Q2049" s="24">
        <f>J2049*Date!$B$3+K2049</f>
        <v>0</v>
      </c>
      <c r="R2049" s="24">
        <f t="shared" si="201"/>
        <v>0</v>
      </c>
      <c r="S2049" s="24">
        <f>J2049/2*Date!$B$7+K2049</f>
        <v>0</v>
      </c>
      <c r="T2049" s="24">
        <f t="shared" si="202"/>
        <v>0</v>
      </c>
      <c r="U2049" s="24">
        <f t="shared" si="203"/>
        <v>0</v>
      </c>
      <c r="V2049" s="4">
        <v>0</v>
      </c>
      <c r="W2049" s="4"/>
      <c r="X2049" s="28" t="str">
        <f t="shared" si="204"/>
        <v>CHOOSE FORMULA</v>
      </c>
      <c r="Y2049" s="4"/>
      <c r="Z2049" s="4">
        <v>0</v>
      </c>
    </row>
    <row r="2050" spans="1:26">
      <c r="A2050" s="1" t="s">
        <v>58</v>
      </c>
      <c r="B2050" s="1" t="s">
        <v>7</v>
      </c>
      <c r="C2050" s="1" t="s">
        <v>8</v>
      </c>
      <c r="D2050" s="1" t="s">
        <v>749</v>
      </c>
      <c r="E2050" s="1" t="s">
        <v>8</v>
      </c>
      <c r="F2050" s="1" t="s">
        <v>750</v>
      </c>
      <c r="G2050" s="4">
        <v>9000</v>
      </c>
      <c r="H2050" s="4">
        <v>0</v>
      </c>
      <c r="I2050" s="4">
        <v>9000</v>
      </c>
      <c r="J2050" s="4">
        <v>480</v>
      </c>
      <c r="K2050" s="4">
        <v>7850</v>
      </c>
      <c r="L2050" s="4">
        <v>8140</v>
      </c>
      <c r="M2050" s="4">
        <v>8860</v>
      </c>
      <c r="N2050" s="24">
        <f>IF(AND(B2050="60",C2050="32"),(J2050/'FD Date'!$B$4*'FD Date'!$B$6+K2050),(J2050/Date!$B$4*Date!$B$6+K2050))</f>
        <v>10250</v>
      </c>
      <c r="O2050" s="24">
        <f t="shared" si="200"/>
        <v>960</v>
      </c>
      <c r="P2050" s="24">
        <f>K2050/Date!$B$2*Date!$B$3+K2050</f>
        <v>11775</v>
      </c>
      <c r="Q2050" s="24">
        <f>J2050*Date!$B$3+K2050</f>
        <v>9770</v>
      </c>
      <c r="R2050" s="24">
        <f t="shared" si="201"/>
        <v>8544.3488943488937</v>
      </c>
      <c r="S2050" s="24">
        <f>J2050/2*Date!$B$7+K2050</f>
        <v>9770</v>
      </c>
      <c r="T2050" s="24">
        <f t="shared" si="202"/>
        <v>9000</v>
      </c>
      <c r="U2050" s="24">
        <f t="shared" si="203"/>
        <v>7850</v>
      </c>
      <c r="V2050" s="4">
        <v>0</v>
      </c>
      <c r="W2050" s="4"/>
      <c r="X2050" s="28" t="str">
        <f t="shared" si="204"/>
        <v>CHOOSE FORMULA</v>
      </c>
      <c r="Y2050" s="4"/>
      <c r="Z2050" s="4">
        <v>14976</v>
      </c>
    </row>
    <row r="2051" spans="1:26">
      <c r="A2051" s="1" t="s">
        <v>58</v>
      </c>
      <c r="B2051" s="1" t="s">
        <v>7</v>
      </c>
      <c r="C2051" s="1" t="s">
        <v>8</v>
      </c>
      <c r="D2051" s="1" t="s">
        <v>749</v>
      </c>
      <c r="E2051" s="1" t="s">
        <v>13</v>
      </c>
      <c r="F2051" s="1" t="s">
        <v>751</v>
      </c>
      <c r="G2051" s="4">
        <v>12000</v>
      </c>
      <c r="H2051" s="4">
        <v>0</v>
      </c>
      <c r="I2051" s="4">
        <v>12000</v>
      </c>
      <c r="J2051" s="4">
        <v>200</v>
      </c>
      <c r="K2051" s="4">
        <v>13650</v>
      </c>
      <c r="L2051" s="4">
        <v>14525</v>
      </c>
      <c r="M2051" s="4">
        <v>14900</v>
      </c>
      <c r="N2051" s="24">
        <f>IF(AND(B2051="60",C2051="32"),(J2051/'FD Date'!$B$4*'FD Date'!$B$6+K2051),(J2051/Date!$B$4*Date!$B$6+K2051))</f>
        <v>14650</v>
      </c>
      <c r="O2051" s="24">
        <f t="shared" si="200"/>
        <v>400</v>
      </c>
      <c r="P2051" s="24">
        <f>K2051/Date!$B$2*Date!$B$3+K2051</f>
        <v>20475</v>
      </c>
      <c r="Q2051" s="24">
        <f>J2051*Date!$B$3+K2051</f>
        <v>14450</v>
      </c>
      <c r="R2051" s="24">
        <f t="shared" si="201"/>
        <v>14002.409638554218</v>
      </c>
      <c r="S2051" s="24">
        <f>J2051/2*Date!$B$7+K2051</f>
        <v>14450</v>
      </c>
      <c r="T2051" s="24">
        <f t="shared" si="202"/>
        <v>12000</v>
      </c>
      <c r="U2051" s="24">
        <f t="shared" si="203"/>
        <v>13650</v>
      </c>
      <c r="V2051" s="4">
        <v>0</v>
      </c>
      <c r="W2051" s="4"/>
      <c r="X2051" s="28" t="str">
        <f t="shared" si="204"/>
        <v>CHOOSE FORMULA</v>
      </c>
      <c r="Y2051" s="4"/>
      <c r="Z2051" s="4">
        <v>27540</v>
      </c>
    </row>
    <row r="2052" spans="1:26">
      <c r="A2052" s="1" t="s">
        <v>58</v>
      </c>
      <c r="B2052" s="1" t="s">
        <v>244</v>
      </c>
      <c r="C2052" s="1" t="s">
        <v>451</v>
      </c>
      <c r="D2052" s="1" t="s">
        <v>315</v>
      </c>
      <c r="E2052" s="1" t="s">
        <v>13</v>
      </c>
      <c r="F2052" s="1" t="s">
        <v>316</v>
      </c>
      <c r="G2052" s="4">
        <v>0</v>
      </c>
      <c r="H2052" s="4">
        <v>0</v>
      </c>
      <c r="I2052" s="4">
        <v>0</v>
      </c>
      <c r="J2052" s="4">
        <v>0</v>
      </c>
      <c r="K2052" s="4">
        <v>0</v>
      </c>
      <c r="L2052" s="4">
        <v>2209.5500000000002</v>
      </c>
      <c r="M2052" s="4">
        <v>2209.5500000000002</v>
      </c>
      <c r="N2052" s="24">
        <f>IF(AND(B2052="60",C2052="32"),(J2052/'FD Date'!$B$4*'FD Date'!$B$6+K2052),(J2052/Date!$B$4*Date!$B$6+K2052))</f>
        <v>0</v>
      </c>
      <c r="O2052" s="24">
        <f t="shared" ref="O2052:O2080" si="205">J2052*2</f>
        <v>0</v>
      </c>
      <c r="P2052" s="24">
        <f>K2052/Date!$B$2*Date!$B$3+K2052</f>
        <v>0</v>
      </c>
      <c r="Q2052" s="24">
        <f>J2052*Date!$B$3+K2052</f>
        <v>0</v>
      </c>
      <c r="R2052" s="24">
        <f t="shared" ref="R2052:R2080" si="206">IF(OR(L2052=0,M2052=0),0,K2052/(L2052/M2052))</f>
        <v>0</v>
      </c>
      <c r="S2052" s="24">
        <f>J2052/2*Date!$B$7+K2052</f>
        <v>0</v>
      </c>
      <c r="T2052" s="24">
        <f t="shared" ref="T2052:T2080" si="207">I2052</f>
        <v>0</v>
      </c>
      <c r="U2052" s="24">
        <f t="shared" ref="U2052:U2080" si="208">K2052</f>
        <v>0</v>
      </c>
      <c r="V2052" s="4">
        <v>0</v>
      </c>
      <c r="W2052" s="4"/>
      <c r="X2052" s="28" t="str">
        <f t="shared" ref="X2052:X2080" si="209">IF($W2052=1,($N2052+$V2052),IF($W2052=2,($O2052+$V2052), IF($W2052=3,($P2052+$V2052), IF($W2052=4,($Q2052+$V2052), IF($W2052=5,($R2052+$V2052), IF($W2052=6,($S2052+$V2052), IF($W2052=7,($T2052+$V2052), IF($W2052=8,($U2052+$V2052),"CHOOSE FORMULA"))))))))</f>
        <v>CHOOSE FORMULA</v>
      </c>
      <c r="Y2052" s="4"/>
      <c r="Z2052" s="4">
        <v>0</v>
      </c>
    </row>
    <row r="2053" spans="1:26">
      <c r="A2053" s="1" t="s">
        <v>58</v>
      </c>
      <c r="B2053" s="1" t="s">
        <v>244</v>
      </c>
      <c r="C2053" s="1" t="s">
        <v>451</v>
      </c>
      <c r="D2053" s="1" t="s">
        <v>318</v>
      </c>
      <c r="E2053" s="1" t="s">
        <v>8</v>
      </c>
      <c r="F2053" s="1" t="s">
        <v>319</v>
      </c>
      <c r="G2053" s="4">
        <v>326014</v>
      </c>
      <c r="H2053" s="4">
        <v>0</v>
      </c>
      <c r="I2053" s="4">
        <v>326014</v>
      </c>
      <c r="J2053" s="4">
        <v>29614.97</v>
      </c>
      <c r="K2053" s="4">
        <v>267546.98</v>
      </c>
      <c r="L2053" s="4">
        <v>223018.55</v>
      </c>
      <c r="M2053" s="4">
        <v>338438</v>
      </c>
      <c r="N2053" s="24">
        <f>IF(AND(B2053="60",C2053="32"),(J2053/'FD Date'!$B$4*'FD Date'!$B$6+K2053),(J2053/Date!$B$4*Date!$B$6+K2053))</f>
        <v>415621.82999999996</v>
      </c>
      <c r="O2053" s="24">
        <f t="shared" si="205"/>
        <v>59229.94</v>
      </c>
      <c r="P2053" s="24">
        <f>K2053/Date!$B$2*Date!$B$3+K2053</f>
        <v>401320.47</v>
      </c>
      <c r="Q2053" s="24">
        <f>J2053*Date!$B$3+K2053</f>
        <v>386006.86</v>
      </c>
      <c r="R2053" s="24">
        <f t="shared" si="206"/>
        <v>406011.36011887796</v>
      </c>
      <c r="S2053" s="24">
        <f>J2053/2*Date!$B$7+K2053</f>
        <v>386006.86</v>
      </c>
      <c r="T2053" s="24">
        <f t="shared" si="207"/>
        <v>326014</v>
      </c>
      <c r="U2053" s="24">
        <f t="shared" si="208"/>
        <v>267546.98</v>
      </c>
      <c r="V2053" s="4">
        <v>0</v>
      </c>
      <c r="W2053" s="4"/>
      <c r="X2053" s="28" t="str">
        <f t="shared" si="209"/>
        <v>CHOOSE FORMULA</v>
      </c>
      <c r="Y2053" s="4"/>
      <c r="Z2053" s="4">
        <v>415555</v>
      </c>
    </row>
    <row r="2054" spans="1:26">
      <c r="A2054" s="1" t="s">
        <v>58</v>
      </c>
      <c r="B2054" s="1" t="s">
        <v>244</v>
      </c>
      <c r="C2054" s="1" t="s">
        <v>451</v>
      </c>
      <c r="D2054" s="1" t="s">
        <v>318</v>
      </c>
      <c r="E2054" s="1" t="s">
        <v>80</v>
      </c>
      <c r="F2054" s="1" t="s">
        <v>322</v>
      </c>
      <c r="G2054" s="4">
        <v>0</v>
      </c>
      <c r="H2054" s="4">
        <v>0</v>
      </c>
      <c r="I2054" s="4">
        <v>0</v>
      </c>
      <c r="J2054" s="4">
        <v>115.4</v>
      </c>
      <c r="K2054" s="4">
        <v>927.32</v>
      </c>
      <c r="L2054" s="4">
        <v>196.18</v>
      </c>
      <c r="M2054" s="4">
        <v>319</v>
      </c>
      <c r="N2054" s="24">
        <f>IF(AND(B2054="60",C2054="32"),(J2054/'FD Date'!$B$4*'FD Date'!$B$6+K2054),(J2054/Date!$B$4*Date!$B$6+K2054))</f>
        <v>1504.3200000000002</v>
      </c>
      <c r="O2054" s="24">
        <f t="shared" si="205"/>
        <v>230.8</v>
      </c>
      <c r="P2054" s="24">
        <f>K2054/Date!$B$2*Date!$B$3+K2054</f>
        <v>1390.98</v>
      </c>
      <c r="Q2054" s="24">
        <f>J2054*Date!$B$3+K2054</f>
        <v>1388.92</v>
      </c>
      <c r="R2054" s="24">
        <f t="shared" si="206"/>
        <v>1507.8758283209297</v>
      </c>
      <c r="S2054" s="24">
        <f>J2054/2*Date!$B$7+K2054</f>
        <v>1388.92</v>
      </c>
      <c r="T2054" s="24">
        <f t="shared" si="207"/>
        <v>0</v>
      </c>
      <c r="U2054" s="24">
        <f t="shared" si="208"/>
        <v>927.32</v>
      </c>
      <c r="V2054" s="4">
        <v>0</v>
      </c>
      <c r="W2054" s="4"/>
      <c r="X2054" s="28" t="str">
        <f t="shared" si="209"/>
        <v>CHOOSE FORMULA</v>
      </c>
      <c r="Y2054" s="4"/>
      <c r="Z2054" s="4">
        <v>1504</v>
      </c>
    </row>
    <row r="2055" spans="1:26">
      <c r="A2055" s="1" t="s">
        <v>58</v>
      </c>
      <c r="B2055" s="1" t="s">
        <v>244</v>
      </c>
      <c r="C2055" s="1" t="s">
        <v>451</v>
      </c>
      <c r="D2055" s="1" t="s">
        <v>318</v>
      </c>
      <c r="E2055" s="1" t="s">
        <v>323</v>
      </c>
      <c r="F2055" s="1" t="s">
        <v>324</v>
      </c>
      <c r="G2055" s="4">
        <v>630</v>
      </c>
      <c r="H2055" s="4">
        <v>0</v>
      </c>
      <c r="I2055" s="4">
        <v>630</v>
      </c>
      <c r="J2055" s="4">
        <v>150</v>
      </c>
      <c r="K2055" s="4">
        <v>953.57</v>
      </c>
      <c r="L2055" s="4">
        <v>345.44</v>
      </c>
      <c r="M2055" s="4">
        <v>629.37</v>
      </c>
      <c r="N2055" s="24">
        <f>IF(AND(B2055="60",C2055="32"),(J2055/'FD Date'!$B$4*'FD Date'!$B$6+K2055),(J2055/Date!$B$4*Date!$B$6+K2055))</f>
        <v>1703.5700000000002</v>
      </c>
      <c r="O2055" s="24">
        <f t="shared" si="205"/>
        <v>300</v>
      </c>
      <c r="P2055" s="24">
        <f>K2055/Date!$B$2*Date!$B$3+K2055</f>
        <v>1430.355</v>
      </c>
      <c r="Q2055" s="24">
        <f>J2055*Date!$B$3+K2055</f>
        <v>1553.5700000000002</v>
      </c>
      <c r="R2055" s="24">
        <f t="shared" si="206"/>
        <v>1737.3446934344606</v>
      </c>
      <c r="S2055" s="24">
        <f>J2055/2*Date!$B$7+K2055</f>
        <v>1553.5700000000002</v>
      </c>
      <c r="T2055" s="24">
        <f t="shared" si="207"/>
        <v>630</v>
      </c>
      <c r="U2055" s="24">
        <f t="shared" si="208"/>
        <v>953.57</v>
      </c>
      <c r="V2055" s="4">
        <v>0</v>
      </c>
      <c r="W2055" s="4"/>
      <c r="X2055" s="28" t="str">
        <f t="shared" si="209"/>
        <v>CHOOSE FORMULA</v>
      </c>
      <c r="Y2055" s="4"/>
      <c r="Z2055" s="4">
        <v>1704</v>
      </c>
    </row>
    <row r="2056" spans="1:26">
      <c r="A2056" s="1" t="s">
        <v>58</v>
      </c>
      <c r="B2056" s="1" t="s">
        <v>244</v>
      </c>
      <c r="C2056" s="1" t="s">
        <v>451</v>
      </c>
      <c r="D2056" s="1" t="s">
        <v>318</v>
      </c>
      <c r="E2056" s="1" t="s">
        <v>325</v>
      </c>
      <c r="F2056" s="1" t="s">
        <v>326</v>
      </c>
      <c r="G2056" s="4">
        <v>0</v>
      </c>
      <c r="H2056" s="4">
        <v>0</v>
      </c>
      <c r="I2056" s="4">
        <v>0</v>
      </c>
      <c r="J2056" s="4">
        <v>0</v>
      </c>
      <c r="K2056" s="4">
        <v>0</v>
      </c>
      <c r="L2056" s="4">
        <v>0</v>
      </c>
      <c r="M2056" s="4">
        <v>0</v>
      </c>
      <c r="N2056" s="24">
        <f>IF(AND(B2056="60",C2056="32"),(J2056/'FD Date'!$B$4*'FD Date'!$B$6+K2056),(J2056/Date!$B$4*Date!$B$6+K2056))</f>
        <v>0</v>
      </c>
      <c r="O2056" s="24">
        <f t="shared" si="205"/>
        <v>0</v>
      </c>
      <c r="P2056" s="24">
        <f>K2056/Date!$B$2*Date!$B$3+K2056</f>
        <v>0</v>
      </c>
      <c r="Q2056" s="24">
        <f>J2056*Date!$B$3+K2056</f>
        <v>0</v>
      </c>
      <c r="R2056" s="24">
        <f t="shared" si="206"/>
        <v>0</v>
      </c>
      <c r="S2056" s="24">
        <f>J2056/2*Date!$B$7+K2056</f>
        <v>0</v>
      </c>
      <c r="T2056" s="24">
        <f t="shared" si="207"/>
        <v>0</v>
      </c>
      <c r="U2056" s="24">
        <f t="shared" si="208"/>
        <v>0</v>
      </c>
      <c r="V2056" s="4">
        <v>0</v>
      </c>
      <c r="W2056" s="4"/>
      <c r="X2056" s="28" t="str">
        <f t="shared" si="209"/>
        <v>CHOOSE FORMULA</v>
      </c>
      <c r="Y2056" s="4"/>
      <c r="Z2056" s="4">
        <v>0</v>
      </c>
    </row>
    <row r="2057" spans="1:26">
      <c r="A2057" s="1" t="s">
        <v>58</v>
      </c>
      <c r="B2057" s="1" t="s">
        <v>244</v>
      </c>
      <c r="C2057" s="1" t="s">
        <v>451</v>
      </c>
      <c r="D2057" s="1" t="s">
        <v>327</v>
      </c>
      <c r="E2057" s="1" t="s">
        <v>8</v>
      </c>
      <c r="F2057" s="1" t="s">
        <v>328</v>
      </c>
      <c r="G2057" s="4">
        <v>1320</v>
      </c>
      <c r="H2057" s="4">
        <v>0</v>
      </c>
      <c r="I2057" s="4">
        <v>1320</v>
      </c>
      <c r="J2057" s="4">
        <v>0</v>
      </c>
      <c r="K2057" s="4">
        <v>752.5</v>
      </c>
      <c r="L2057" s="4">
        <v>0</v>
      </c>
      <c r="M2057" s="4">
        <v>950</v>
      </c>
      <c r="N2057" s="24">
        <f>IF(AND(B2057="60",C2057="32"),(J2057/'FD Date'!$B$4*'FD Date'!$B$6+K2057),(J2057/Date!$B$4*Date!$B$6+K2057))</f>
        <v>752.5</v>
      </c>
      <c r="O2057" s="24">
        <f t="shared" si="205"/>
        <v>0</v>
      </c>
      <c r="P2057" s="24">
        <f>K2057/Date!$B$2*Date!$B$3+K2057</f>
        <v>1128.75</v>
      </c>
      <c r="Q2057" s="24">
        <f>J2057*Date!$B$3+K2057</f>
        <v>752.5</v>
      </c>
      <c r="R2057" s="24">
        <f t="shared" si="206"/>
        <v>0</v>
      </c>
      <c r="S2057" s="24">
        <f>J2057/2*Date!$B$7+K2057</f>
        <v>752.5</v>
      </c>
      <c r="T2057" s="24">
        <f t="shared" si="207"/>
        <v>1320</v>
      </c>
      <c r="U2057" s="24">
        <f t="shared" si="208"/>
        <v>752.5</v>
      </c>
      <c r="V2057" s="4">
        <v>0</v>
      </c>
      <c r="W2057" s="4"/>
      <c r="X2057" s="28" t="str">
        <f t="shared" si="209"/>
        <v>CHOOSE FORMULA</v>
      </c>
      <c r="Y2057" s="4"/>
      <c r="Z2057" s="4">
        <v>1320</v>
      </c>
    </row>
    <row r="2058" spans="1:26">
      <c r="A2058" s="1" t="s">
        <v>58</v>
      </c>
      <c r="B2058" s="1" t="s">
        <v>244</v>
      </c>
      <c r="C2058" s="1" t="s">
        <v>451</v>
      </c>
      <c r="D2058" s="1" t="s">
        <v>329</v>
      </c>
      <c r="E2058" s="1" t="s">
        <v>8</v>
      </c>
      <c r="F2058" s="1" t="s">
        <v>330</v>
      </c>
      <c r="G2058" s="4">
        <v>0</v>
      </c>
      <c r="H2058" s="4">
        <v>0</v>
      </c>
      <c r="I2058" s="4">
        <v>0</v>
      </c>
      <c r="J2058" s="4">
        <v>0</v>
      </c>
      <c r="K2058" s="4">
        <v>0</v>
      </c>
      <c r="L2058" s="4">
        <v>177.5</v>
      </c>
      <c r="M2058" s="4">
        <v>177.5</v>
      </c>
      <c r="N2058" s="24">
        <f>IF(AND(B2058="60",C2058="32"),(J2058/'FD Date'!$B$4*'FD Date'!$B$6+K2058),(J2058/Date!$B$4*Date!$B$6+K2058))</f>
        <v>0</v>
      </c>
      <c r="O2058" s="24">
        <f t="shared" si="205"/>
        <v>0</v>
      </c>
      <c r="P2058" s="24">
        <f>K2058/Date!$B$2*Date!$B$3+K2058</f>
        <v>0</v>
      </c>
      <c r="Q2058" s="24">
        <f>J2058*Date!$B$3+K2058</f>
        <v>0</v>
      </c>
      <c r="R2058" s="24">
        <f t="shared" si="206"/>
        <v>0</v>
      </c>
      <c r="S2058" s="24">
        <f>J2058/2*Date!$B$7+K2058</f>
        <v>0</v>
      </c>
      <c r="T2058" s="24">
        <f t="shared" si="207"/>
        <v>0</v>
      </c>
      <c r="U2058" s="24">
        <f t="shared" si="208"/>
        <v>0</v>
      </c>
      <c r="V2058" s="4">
        <v>0</v>
      </c>
      <c r="W2058" s="4"/>
      <c r="X2058" s="28" t="str">
        <f t="shared" si="209"/>
        <v>CHOOSE FORMULA</v>
      </c>
      <c r="Y2058" s="4"/>
      <c r="Z2058" s="4">
        <v>0</v>
      </c>
    </row>
    <row r="2059" spans="1:26">
      <c r="A2059" s="1" t="s">
        <v>58</v>
      </c>
      <c r="B2059" s="1" t="s">
        <v>244</v>
      </c>
      <c r="C2059" s="1" t="s">
        <v>451</v>
      </c>
      <c r="D2059" s="1" t="s">
        <v>331</v>
      </c>
      <c r="E2059" s="1" t="s">
        <v>84</v>
      </c>
      <c r="F2059" s="1" t="s">
        <v>333</v>
      </c>
      <c r="G2059" s="4">
        <v>360</v>
      </c>
      <c r="H2059" s="4">
        <v>0</v>
      </c>
      <c r="I2059" s="4">
        <v>360</v>
      </c>
      <c r="J2059" s="4">
        <v>41.04</v>
      </c>
      <c r="K2059" s="4">
        <v>327.69</v>
      </c>
      <c r="L2059" s="4">
        <v>3.93</v>
      </c>
      <c r="M2059" s="4">
        <v>156.72</v>
      </c>
      <c r="N2059" s="24">
        <f>IF(AND(B2059="60",C2059="32"),(J2059/'FD Date'!$B$4*'FD Date'!$B$6+K2059),(J2059/Date!$B$4*Date!$B$6+K2059))</f>
        <v>532.89</v>
      </c>
      <c r="O2059" s="24">
        <f t="shared" si="205"/>
        <v>82.08</v>
      </c>
      <c r="P2059" s="24">
        <f>K2059/Date!$B$2*Date!$B$3+K2059</f>
        <v>491.53499999999997</v>
      </c>
      <c r="Q2059" s="24">
        <f>J2059*Date!$B$3+K2059</f>
        <v>491.85</v>
      </c>
      <c r="R2059" s="24">
        <f t="shared" si="206"/>
        <v>13067.576793893129</v>
      </c>
      <c r="S2059" s="24">
        <f>J2059/2*Date!$B$7+K2059</f>
        <v>491.85</v>
      </c>
      <c r="T2059" s="24">
        <f t="shared" si="207"/>
        <v>360</v>
      </c>
      <c r="U2059" s="24">
        <f t="shared" si="208"/>
        <v>327.69</v>
      </c>
      <c r="V2059" s="4">
        <v>0</v>
      </c>
      <c r="W2059" s="4"/>
      <c r="X2059" s="28" t="str">
        <f t="shared" si="209"/>
        <v>CHOOSE FORMULA</v>
      </c>
      <c r="Y2059" s="4"/>
      <c r="Z2059" s="4">
        <v>492</v>
      </c>
    </row>
    <row r="2060" spans="1:26">
      <c r="A2060" s="1" t="s">
        <v>58</v>
      </c>
      <c r="B2060" s="1" t="s">
        <v>244</v>
      </c>
      <c r="C2060" s="1" t="s">
        <v>451</v>
      </c>
      <c r="D2060" s="1" t="s">
        <v>331</v>
      </c>
      <c r="E2060" s="1" t="s">
        <v>334</v>
      </c>
      <c r="F2060" s="1" t="s">
        <v>335</v>
      </c>
      <c r="G2060" s="4">
        <v>1370</v>
      </c>
      <c r="H2060" s="4">
        <v>0</v>
      </c>
      <c r="I2060" s="4">
        <v>1370</v>
      </c>
      <c r="J2060" s="4">
        <v>148.08000000000001</v>
      </c>
      <c r="K2060" s="4">
        <v>1162.99</v>
      </c>
      <c r="L2060" s="4">
        <v>909.59</v>
      </c>
      <c r="M2060" s="4">
        <v>1339.96</v>
      </c>
      <c r="N2060" s="24">
        <f>IF(AND(B2060="60",C2060="32"),(J2060/'FD Date'!$B$4*'FD Date'!$B$6+K2060),(J2060/Date!$B$4*Date!$B$6+K2060))</f>
        <v>1903.39</v>
      </c>
      <c r="O2060" s="24">
        <f t="shared" si="205"/>
        <v>296.16000000000003</v>
      </c>
      <c r="P2060" s="24">
        <f>K2060/Date!$B$2*Date!$B$3+K2060</f>
        <v>1744.4850000000001</v>
      </c>
      <c r="Q2060" s="24">
        <f>J2060*Date!$B$3+K2060</f>
        <v>1755.31</v>
      </c>
      <c r="R2060" s="24">
        <f t="shared" si="206"/>
        <v>1713.2555111643708</v>
      </c>
      <c r="S2060" s="24">
        <f>J2060/2*Date!$B$7+K2060</f>
        <v>1755.31</v>
      </c>
      <c r="T2060" s="24">
        <f t="shared" si="207"/>
        <v>1370</v>
      </c>
      <c r="U2060" s="24">
        <f t="shared" si="208"/>
        <v>1162.99</v>
      </c>
      <c r="V2060" s="4">
        <v>0</v>
      </c>
      <c r="W2060" s="4"/>
      <c r="X2060" s="28" t="str">
        <f t="shared" si="209"/>
        <v>CHOOSE FORMULA</v>
      </c>
      <c r="Y2060" s="4"/>
      <c r="Z2060" s="4">
        <v>1755</v>
      </c>
    </row>
    <row r="2061" spans="1:26">
      <c r="A2061" s="1" t="s">
        <v>58</v>
      </c>
      <c r="B2061" s="1" t="s">
        <v>244</v>
      </c>
      <c r="C2061" s="1" t="s">
        <v>451</v>
      </c>
      <c r="D2061" s="1" t="s">
        <v>331</v>
      </c>
      <c r="E2061" s="1" t="s">
        <v>336</v>
      </c>
      <c r="F2061" s="1" t="s">
        <v>337</v>
      </c>
      <c r="G2061" s="4">
        <v>28220</v>
      </c>
      <c r="H2061" s="4">
        <v>0</v>
      </c>
      <c r="I2061" s="4">
        <v>28220</v>
      </c>
      <c r="J2061" s="4">
        <v>3693.1</v>
      </c>
      <c r="K2061" s="4">
        <v>28484.29</v>
      </c>
      <c r="L2061" s="4">
        <v>15564.14</v>
      </c>
      <c r="M2061" s="4">
        <v>25003.27</v>
      </c>
      <c r="N2061" s="24">
        <f>IF(AND(B2061="60",C2061="32"),(J2061/'FD Date'!$B$4*'FD Date'!$B$6+K2061),(J2061/Date!$B$4*Date!$B$6+K2061))</f>
        <v>46949.79</v>
      </c>
      <c r="O2061" s="24">
        <f t="shared" si="205"/>
        <v>7386.2</v>
      </c>
      <c r="P2061" s="24">
        <f>K2061/Date!$B$2*Date!$B$3+K2061</f>
        <v>42726.434999999998</v>
      </c>
      <c r="Q2061" s="24">
        <f>J2061*Date!$B$3+K2061</f>
        <v>43256.69</v>
      </c>
      <c r="R2061" s="24">
        <f t="shared" si="206"/>
        <v>45759.058555647796</v>
      </c>
      <c r="S2061" s="24">
        <f>J2061/2*Date!$B$7+K2061</f>
        <v>43256.69</v>
      </c>
      <c r="T2061" s="24">
        <f t="shared" si="207"/>
        <v>28220</v>
      </c>
      <c r="U2061" s="24">
        <f t="shared" si="208"/>
        <v>28484.29</v>
      </c>
      <c r="V2061" s="4">
        <v>0</v>
      </c>
      <c r="W2061" s="4"/>
      <c r="X2061" s="28" t="str">
        <f t="shared" si="209"/>
        <v>CHOOSE FORMULA</v>
      </c>
      <c r="Y2061" s="4"/>
      <c r="Z2061" s="4">
        <v>43257</v>
      </c>
    </row>
    <row r="2062" spans="1:26">
      <c r="A2062" s="1" t="s">
        <v>58</v>
      </c>
      <c r="B2062" s="1" t="s">
        <v>244</v>
      </c>
      <c r="C2062" s="1" t="s">
        <v>451</v>
      </c>
      <c r="D2062" s="1" t="s">
        <v>331</v>
      </c>
      <c r="E2062" s="1" t="s">
        <v>338</v>
      </c>
      <c r="F2062" s="1" t="s">
        <v>339</v>
      </c>
      <c r="G2062" s="4">
        <v>0</v>
      </c>
      <c r="H2062" s="4">
        <v>0</v>
      </c>
      <c r="I2062" s="4">
        <v>0</v>
      </c>
      <c r="J2062" s="4">
        <v>0</v>
      </c>
      <c r="K2062" s="4">
        <v>250</v>
      </c>
      <c r="L2062" s="4">
        <v>2500</v>
      </c>
      <c r="M2062" s="4">
        <v>5750</v>
      </c>
      <c r="N2062" s="24">
        <f>IF(AND(B2062="60",C2062="32"),(J2062/'FD Date'!$B$4*'FD Date'!$B$6+K2062),(J2062/Date!$B$4*Date!$B$6+K2062))</f>
        <v>250</v>
      </c>
      <c r="O2062" s="24">
        <f t="shared" si="205"/>
        <v>0</v>
      </c>
      <c r="P2062" s="24">
        <f>K2062/Date!$B$2*Date!$B$3+K2062</f>
        <v>375</v>
      </c>
      <c r="Q2062" s="24">
        <f>J2062*Date!$B$3+K2062</f>
        <v>250</v>
      </c>
      <c r="R2062" s="24">
        <f t="shared" si="206"/>
        <v>575</v>
      </c>
      <c r="S2062" s="24">
        <f>J2062/2*Date!$B$7+K2062</f>
        <v>250</v>
      </c>
      <c r="T2062" s="24">
        <f t="shared" si="207"/>
        <v>0</v>
      </c>
      <c r="U2062" s="24">
        <f t="shared" si="208"/>
        <v>250</v>
      </c>
      <c r="V2062" s="4">
        <v>0</v>
      </c>
      <c r="W2062" s="4"/>
      <c r="X2062" s="28" t="str">
        <f t="shared" si="209"/>
        <v>CHOOSE FORMULA</v>
      </c>
      <c r="Y2062" s="4"/>
      <c r="Z2062" s="4">
        <v>250</v>
      </c>
    </row>
    <row r="2063" spans="1:26">
      <c r="A2063" s="1" t="s">
        <v>58</v>
      </c>
      <c r="B2063" s="1" t="s">
        <v>244</v>
      </c>
      <c r="C2063" s="1" t="s">
        <v>451</v>
      </c>
      <c r="D2063" s="1" t="s">
        <v>331</v>
      </c>
      <c r="E2063" s="1" t="s">
        <v>340</v>
      </c>
      <c r="F2063" s="1" t="s">
        <v>341</v>
      </c>
      <c r="G2063" s="4">
        <v>910</v>
      </c>
      <c r="H2063" s="4">
        <v>0</v>
      </c>
      <c r="I2063" s="4">
        <v>910</v>
      </c>
      <c r="J2063" s="4">
        <v>82</v>
      </c>
      <c r="K2063" s="4">
        <v>733.46</v>
      </c>
      <c r="L2063" s="4">
        <v>697.69</v>
      </c>
      <c r="M2063" s="4">
        <v>1048.73</v>
      </c>
      <c r="N2063" s="24">
        <f>IF(AND(B2063="60",C2063="32"),(J2063/'FD Date'!$B$4*'FD Date'!$B$6+K2063),(J2063/Date!$B$4*Date!$B$6+K2063))</f>
        <v>1143.46</v>
      </c>
      <c r="O2063" s="24">
        <f t="shared" si="205"/>
        <v>164</v>
      </c>
      <c r="P2063" s="24">
        <f>K2063/Date!$B$2*Date!$B$3+K2063</f>
        <v>1100.19</v>
      </c>
      <c r="Q2063" s="24">
        <f>J2063*Date!$B$3+K2063</f>
        <v>1061.46</v>
      </c>
      <c r="R2063" s="24">
        <f t="shared" si="206"/>
        <v>1102.4975358683657</v>
      </c>
      <c r="S2063" s="24">
        <f>J2063/2*Date!$B$7+K2063</f>
        <v>1061.46</v>
      </c>
      <c r="T2063" s="24">
        <f t="shared" si="207"/>
        <v>910</v>
      </c>
      <c r="U2063" s="24">
        <f t="shared" si="208"/>
        <v>733.46</v>
      </c>
      <c r="V2063" s="4">
        <v>0</v>
      </c>
      <c r="W2063" s="4"/>
      <c r="X2063" s="28" t="str">
        <f t="shared" si="209"/>
        <v>CHOOSE FORMULA</v>
      </c>
      <c r="Y2063" s="4"/>
      <c r="Z2063" s="4">
        <v>1201</v>
      </c>
    </row>
    <row r="2064" spans="1:26">
      <c r="A2064" s="1" t="s">
        <v>58</v>
      </c>
      <c r="B2064" s="1" t="s">
        <v>244</v>
      </c>
      <c r="C2064" s="1" t="s">
        <v>451</v>
      </c>
      <c r="D2064" s="1" t="s">
        <v>342</v>
      </c>
      <c r="E2064" s="1" t="s">
        <v>13</v>
      </c>
      <c r="F2064" s="1" t="s">
        <v>344</v>
      </c>
      <c r="G2064" s="4">
        <v>53230</v>
      </c>
      <c r="H2064" s="4">
        <v>0</v>
      </c>
      <c r="I2064" s="4">
        <v>53230</v>
      </c>
      <c r="J2064" s="4">
        <v>4957.1499999999996</v>
      </c>
      <c r="K2064" s="4">
        <v>43997.52</v>
      </c>
      <c r="L2064" s="4">
        <v>29946.86</v>
      </c>
      <c r="M2064" s="4">
        <v>48292.12</v>
      </c>
      <c r="N2064" s="24">
        <f>IF(AND(B2064="60",C2064="32"),(J2064/'FD Date'!$B$4*'FD Date'!$B$6+K2064),(J2064/Date!$B$4*Date!$B$6+K2064))</f>
        <v>68783.26999999999</v>
      </c>
      <c r="O2064" s="24">
        <f t="shared" si="205"/>
        <v>9914.2999999999993</v>
      </c>
      <c r="P2064" s="24">
        <f>K2064/Date!$B$2*Date!$B$3+K2064</f>
        <v>65996.28</v>
      </c>
      <c r="Q2064" s="24">
        <f>J2064*Date!$B$3+K2064</f>
        <v>63826.119999999995</v>
      </c>
      <c r="R2064" s="24">
        <f t="shared" si="206"/>
        <v>70950.126842760816</v>
      </c>
      <c r="S2064" s="24">
        <f>J2064/2*Date!$B$7+K2064</f>
        <v>63826.119999999995</v>
      </c>
      <c r="T2064" s="24">
        <f t="shared" si="207"/>
        <v>53230</v>
      </c>
      <c r="U2064" s="24">
        <f t="shared" si="208"/>
        <v>43997.52</v>
      </c>
      <c r="V2064" s="4">
        <v>0</v>
      </c>
      <c r="W2064" s="4"/>
      <c r="X2064" s="28" t="str">
        <f t="shared" si="209"/>
        <v>CHOOSE FORMULA</v>
      </c>
      <c r="Y2064" s="4"/>
      <c r="Z2064" s="4">
        <v>68772</v>
      </c>
    </row>
    <row r="2065" spans="1:26">
      <c r="A2065" s="1" t="s">
        <v>58</v>
      </c>
      <c r="B2065" s="1" t="s">
        <v>244</v>
      </c>
      <c r="C2065" s="1" t="s">
        <v>451</v>
      </c>
      <c r="D2065" s="1" t="s">
        <v>347</v>
      </c>
      <c r="E2065" s="1" t="s">
        <v>8</v>
      </c>
      <c r="F2065" s="1" t="s">
        <v>348</v>
      </c>
      <c r="G2065" s="4">
        <v>480</v>
      </c>
      <c r="H2065" s="4">
        <v>0</v>
      </c>
      <c r="I2065" s="4">
        <v>480</v>
      </c>
      <c r="J2065" s="4">
        <v>-776.99</v>
      </c>
      <c r="K2065" s="4">
        <v>211.29</v>
      </c>
      <c r="L2065" s="4">
        <v>343.64</v>
      </c>
      <c r="M2065" s="4">
        <v>411.81</v>
      </c>
      <c r="N2065" s="24">
        <f>IF(AND(B2065="60",C2065="32"),(J2065/'FD Date'!$B$4*'FD Date'!$B$6+K2065),(J2065/Date!$B$4*Date!$B$6+K2065))</f>
        <v>-3673.66</v>
      </c>
      <c r="O2065" s="24">
        <f t="shared" si="205"/>
        <v>-1553.98</v>
      </c>
      <c r="P2065" s="24">
        <f>K2065/Date!$B$2*Date!$B$3+K2065</f>
        <v>316.935</v>
      </c>
      <c r="Q2065" s="24">
        <f>J2065*Date!$B$3+K2065</f>
        <v>-2896.67</v>
      </c>
      <c r="R2065" s="24">
        <f t="shared" si="206"/>
        <v>253.20490891630777</v>
      </c>
      <c r="S2065" s="24">
        <f>J2065/2*Date!$B$7+K2065</f>
        <v>-2896.67</v>
      </c>
      <c r="T2065" s="24">
        <f t="shared" si="207"/>
        <v>480</v>
      </c>
      <c r="U2065" s="24">
        <f t="shared" si="208"/>
        <v>211.29</v>
      </c>
      <c r="V2065" s="4">
        <v>0</v>
      </c>
      <c r="W2065" s="4"/>
      <c r="X2065" s="28" t="str">
        <f t="shared" si="209"/>
        <v>CHOOSE FORMULA</v>
      </c>
      <c r="Y2065" s="4"/>
      <c r="Z2065" s="4">
        <v>1723</v>
      </c>
    </row>
    <row r="2066" spans="1:26">
      <c r="A2066" s="1" t="s">
        <v>58</v>
      </c>
      <c r="B2066" s="1" t="s">
        <v>244</v>
      </c>
      <c r="C2066" s="1" t="s">
        <v>451</v>
      </c>
      <c r="D2066" s="1" t="s">
        <v>349</v>
      </c>
      <c r="E2066" s="1" t="s">
        <v>8</v>
      </c>
      <c r="F2066" s="1" t="s">
        <v>350</v>
      </c>
      <c r="G2066" s="4">
        <v>0</v>
      </c>
      <c r="H2066" s="4">
        <v>0</v>
      </c>
      <c r="I2066" s="4">
        <v>0</v>
      </c>
      <c r="J2066" s="4">
        <v>0</v>
      </c>
      <c r="K2066" s="4">
        <v>36</v>
      </c>
      <c r="L2066" s="4">
        <v>0</v>
      </c>
      <c r="M2066" s="4">
        <v>543.71</v>
      </c>
      <c r="N2066" s="24">
        <f>IF(AND(B2066="60",C2066="32"),(J2066/'FD Date'!$B$4*'FD Date'!$B$6+K2066),(J2066/Date!$B$4*Date!$B$6+K2066))</f>
        <v>36</v>
      </c>
      <c r="O2066" s="24">
        <f t="shared" si="205"/>
        <v>0</v>
      </c>
      <c r="P2066" s="24">
        <f>K2066/Date!$B$2*Date!$B$3+K2066</f>
        <v>54</v>
      </c>
      <c r="Q2066" s="24">
        <f>J2066*Date!$B$3+K2066</f>
        <v>36</v>
      </c>
      <c r="R2066" s="24">
        <f t="shared" si="206"/>
        <v>0</v>
      </c>
      <c r="S2066" s="24">
        <f>J2066/2*Date!$B$7+K2066</f>
        <v>36</v>
      </c>
      <c r="T2066" s="24">
        <f t="shared" si="207"/>
        <v>0</v>
      </c>
      <c r="U2066" s="24">
        <f t="shared" si="208"/>
        <v>36</v>
      </c>
      <c r="V2066" s="4">
        <v>0</v>
      </c>
      <c r="W2066" s="4"/>
      <c r="X2066" s="28" t="str">
        <f t="shared" si="209"/>
        <v>CHOOSE FORMULA</v>
      </c>
      <c r="Y2066" s="4"/>
      <c r="Z2066" s="4">
        <v>0</v>
      </c>
    </row>
    <row r="2067" spans="1:26">
      <c r="A2067" s="1" t="s">
        <v>58</v>
      </c>
      <c r="B2067" s="1" t="s">
        <v>244</v>
      </c>
      <c r="C2067" s="1" t="s">
        <v>451</v>
      </c>
      <c r="D2067" s="1" t="s">
        <v>351</v>
      </c>
      <c r="E2067" s="1" t="s">
        <v>8</v>
      </c>
      <c r="F2067" s="1" t="s">
        <v>352</v>
      </c>
      <c r="G2067" s="4">
        <v>4660</v>
      </c>
      <c r="H2067" s="4">
        <v>0</v>
      </c>
      <c r="I2067" s="4">
        <v>4660</v>
      </c>
      <c r="J2067" s="4">
        <v>417.15</v>
      </c>
      <c r="K2067" s="4">
        <v>3799.77</v>
      </c>
      <c r="L2067" s="4">
        <v>3218.35</v>
      </c>
      <c r="M2067" s="4">
        <v>4846.59</v>
      </c>
      <c r="N2067" s="24">
        <f>IF(AND(B2067="60",C2067="32"),(J2067/'FD Date'!$B$4*'FD Date'!$B$6+K2067),(J2067/Date!$B$4*Date!$B$6+K2067))</f>
        <v>5885.52</v>
      </c>
      <c r="O2067" s="24">
        <f t="shared" si="205"/>
        <v>834.3</v>
      </c>
      <c r="P2067" s="24">
        <f>K2067/Date!$B$2*Date!$B$3+K2067</f>
        <v>5699.6549999999997</v>
      </c>
      <c r="Q2067" s="24">
        <f>J2067*Date!$B$3+K2067</f>
        <v>5468.37</v>
      </c>
      <c r="R2067" s="24">
        <f t="shared" si="206"/>
        <v>5722.1642407755526</v>
      </c>
      <c r="S2067" s="24">
        <f>J2067/2*Date!$B$7+K2067</f>
        <v>5468.37</v>
      </c>
      <c r="T2067" s="24">
        <f t="shared" si="207"/>
        <v>4660</v>
      </c>
      <c r="U2067" s="24">
        <f t="shared" si="208"/>
        <v>3799.77</v>
      </c>
      <c r="V2067" s="4">
        <v>0</v>
      </c>
      <c r="W2067" s="4"/>
      <c r="X2067" s="28" t="str">
        <f t="shared" si="209"/>
        <v>CHOOSE FORMULA</v>
      </c>
      <c r="Y2067" s="4"/>
      <c r="Z2067" s="4">
        <v>5885</v>
      </c>
    </row>
    <row r="2068" spans="1:26">
      <c r="A2068" s="1" t="s">
        <v>58</v>
      </c>
      <c r="B2068" s="1" t="s">
        <v>244</v>
      </c>
      <c r="C2068" s="1" t="s">
        <v>451</v>
      </c>
      <c r="D2068" s="1" t="s">
        <v>355</v>
      </c>
      <c r="E2068" s="1" t="s">
        <v>8</v>
      </c>
      <c r="F2068" s="1" t="s">
        <v>356</v>
      </c>
      <c r="G2068" s="4">
        <v>520</v>
      </c>
      <c r="H2068" s="4">
        <v>0</v>
      </c>
      <c r="I2068" s="4">
        <v>520</v>
      </c>
      <c r="J2068" s="4">
        <v>58.06</v>
      </c>
      <c r="K2068" s="4">
        <v>469.77</v>
      </c>
      <c r="L2068" s="4">
        <v>318.14</v>
      </c>
      <c r="M2068" s="4">
        <v>538.79</v>
      </c>
      <c r="N2068" s="24">
        <f>IF(AND(B2068="60",C2068="32"),(J2068/'FD Date'!$B$4*'FD Date'!$B$6+K2068),(J2068/Date!$B$4*Date!$B$6+K2068))</f>
        <v>760.06999999999994</v>
      </c>
      <c r="O2068" s="24">
        <f t="shared" si="205"/>
        <v>116.12</v>
      </c>
      <c r="P2068" s="24">
        <f>K2068/Date!$B$2*Date!$B$3+K2068</f>
        <v>704.65499999999997</v>
      </c>
      <c r="Q2068" s="24">
        <f>J2068*Date!$B$3+K2068</f>
        <v>702.01</v>
      </c>
      <c r="R2068" s="24">
        <f t="shared" si="206"/>
        <v>795.58489438611934</v>
      </c>
      <c r="S2068" s="24">
        <f>J2068/2*Date!$B$7+K2068</f>
        <v>702.01</v>
      </c>
      <c r="T2068" s="24">
        <f t="shared" si="207"/>
        <v>520</v>
      </c>
      <c r="U2068" s="24">
        <f t="shared" si="208"/>
        <v>469.77</v>
      </c>
      <c r="V2068" s="4">
        <v>0</v>
      </c>
      <c r="W2068" s="4"/>
      <c r="X2068" s="28" t="str">
        <f t="shared" si="209"/>
        <v>CHOOSE FORMULA</v>
      </c>
      <c r="Y2068" s="4"/>
      <c r="Z2068" s="4">
        <v>702</v>
      </c>
    </row>
    <row r="2069" spans="1:26">
      <c r="A2069" s="1" t="s">
        <v>58</v>
      </c>
      <c r="B2069" s="1" t="s">
        <v>244</v>
      </c>
      <c r="C2069" s="1" t="s">
        <v>451</v>
      </c>
      <c r="D2069" s="1" t="s">
        <v>359</v>
      </c>
      <c r="E2069" s="1" t="s">
        <v>8</v>
      </c>
      <c r="F2069" s="1" t="s">
        <v>360</v>
      </c>
      <c r="G2069" s="4">
        <v>0</v>
      </c>
      <c r="H2069" s="4">
        <v>0</v>
      </c>
      <c r="I2069" s="4">
        <v>0</v>
      </c>
      <c r="J2069" s="4">
        <v>0</v>
      </c>
      <c r="K2069" s="4">
        <v>0</v>
      </c>
      <c r="L2069" s="4">
        <v>1000</v>
      </c>
      <c r="M2069" s="4">
        <v>1000</v>
      </c>
      <c r="N2069" s="24">
        <f>IF(AND(B2069="60",C2069="32"),(J2069/'FD Date'!$B$4*'FD Date'!$B$6+K2069),(J2069/Date!$B$4*Date!$B$6+K2069))</f>
        <v>0</v>
      </c>
      <c r="O2069" s="24">
        <f t="shared" si="205"/>
        <v>0</v>
      </c>
      <c r="P2069" s="24">
        <f>K2069/Date!$B$2*Date!$B$3+K2069</f>
        <v>0</v>
      </c>
      <c r="Q2069" s="24">
        <f>J2069*Date!$B$3+K2069</f>
        <v>0</v>
      </c>
      <c r="R2069" s="24">
        <f t="shared" si="206"/>
        <v>0</v>
      </c>
      <c r="S2069" s="24">
        <f>J2069/2*Date!$B$7+K2069</f>
        <v>0</v>
      </c>
      <c r="T2069" s="24">
        <f t="shared" si="207"/>
        <v>0</v>
      </c>
      <c r="U2069" s="24">
        <f t="shared" si="208"/>
        <v>0</v>
      </c>
      <c r="V2069" s="4">
        <v>0</v>
      </c>
      <c r="W2069" s="4"/>
      <c r="X2069" s="28" t="str">
        <f t="shared" si="209"/>
        <v>CHOOSE FORMULA</v>
      </c>
      <c r="Y2069" s="4"/>
      <c r="Z2069" s="4">
        <v>0</v>
      </c>
    </row>
    <row r="2070" spans="1:26">
      <c r="A2070" s="1" t="s">
        <v>58</v>
      </c>
      <c r="B2070" s="1" t="s">
        <v>244</v>
      </c>
      <c r="C2070" s="1" t="s">
        <v>451</v>
      </c>
      <c r="D2070" s="1" t="s">
        <v>284</v>
      </c>
      <c r="E2070" s="1" t="s">
        <v>8</v>
      </c>
      <c r="F2070" s="1" t="s">
        <v>285</v>
      </c>
      <c r="G2070" s="4">
        <v>6000</v>
      </c>
      <c r="H2070" s="4">
        <v>0</v>
      </c>
      <c r="I2070" s="4">
        <v>6000</v>
      </c>
      <c r="J2070" s="4">
        <v>166.24</v>
      </c>
      <c r="K2070" s="4">
        <v>5294.87</v>
      </c>
      <c r="L2070" s="4">
        <v>6497.03</v>
      </c>
      <c r="M2070" s="4">
        <v>4148.4799999999996</v>
      </c>
      <c r="N2070" s="24">
        <f>IF(AND(B2070="60",C2070="32"),(J2070/'FD Date'!$B$4*'FD Date'!$B$6+K2070),(J2070/Date!$B$4*Date!$B$6+K2070))</f>
        <v>6126.07</v>
      </c>
      <c r="O2070" s="24">
        <f t="shared" si="205"/>
        <v>332.48</v>
      </c>
      <c r="P2070" s="24">
        <f>K2070/Date!$B$2*Date!$B$3+K2070</f>
        <v>7942.3050000000003</v>
      </c>
      <c r="Q2070" s="24">
        <f>J2070*Date!$B$3+K2070</f>
        <v>5959.83</v>
      </c>
      <c r="R2070" s="24">
        <f t="shared" si="206"/>
        <v>3380.8774621019143</v>
      </c>
      <c r="S2070" s="24">
        <f>J2070/2*Date!$B$7+K2070</f>
        <v>5959.83</v>
      </c>
      <c r="T2070" s="24">
        <f t="shared" si="207"/>
        <v>6000</v>
      </c>
      <c r="U2070" s="24">
        <f t="shared" si="208"/>
        <v>5294.87</v>
      </c>
      <c r="V2070" s="4">
        <v>0</v>
      </c>
      <c r="W2070" s="4"/>
      <c r="X2070" s="28" t="str">
        <f t="shared" si="209"/>
        <v>CHOOSE FORMULA</v>
      </c>
      <c r="Y2070" s="4"/>
      <c r="Z2070" s="4">
        <v>6000</v>
      </c>
    </row>
    <row r="2071" spans="1:26">
      <c r="A2071" s="1" t="s">
        <v>58</v>
      </c>
      <c r="B2071" s="1" t="s">
        <v>244</v>
      </c>
      <c r="C2071" s="1" t="s">
        <v>451</v>
      </c>
      <c r="D2071" s="1" t="s">
        <v>363</v>
      </c>
      <c r="E2071" s="1" t="s">
        <v>8</v>
      </c>
      <c r="F2071" s="1" t="s">
        <v>364</v>
      </c>
      <c r="G2071" s="4">
        <v>200</v>
      </c>
      <c r="H2071" s="4">
        <v>0</v>
      </c>
      <c r="I2071" s="4">
        <v>200</v>
      </c>
      <c r="J2071" s="4">
        <v>160</v>
      </c>
      <c r="K2071" s="4">
        <v>160</v>
      </c>
      <c r="L2071" s="4">
        <v>482.62</v>
      </c>
      <c r="M2071" s="4">
        <v>482.62</v>
      </c>
      <c r="N2071" s="24">
        <f>IF(AND(B2071="60",C2071="32"),(J2071/'FD Date'!$B$4*'FD Date'!$B$6+K2071),(J2071/Date!$B$4*Date!$B$6+K2071))</f>
        <v>960</v>
      </c>
      <c r="O2071" s="24">
        <f t="shared" si="205"/>
        <v>320</v>
      </c>
      <c r="P2071" s="24">
        <f>K2071/Date!$B$2*Date!$B$3+K2071</f>
        <v>240</v>
      </c>
      <c r="Q2071" s="24">
        <f>J2071*Date!$B$3+K2071</f>
        <v>800</v>
      </c>
      <c r="R2071" s="24">
        <f t="shared" si="206"/>
        <v>160</v>
      </c>
      <c r="S2071" s="24">
        <f>J2071/2*Date!$B$7+K2071</f>
        <v>800</v>
      </c>
      <c r="T2071" s="24">
        <f t="shared" si="207"/>
        <v>200</v>
      </c>
      <c r="U2071" s="24">
        <f t="shared" si="208"/>
        <v>160</v>
      </c>
      <c r="V2071" s="4">
        <v>0</v>
      </c>
      <c r="W2071" s="4"/>
      <c r="X2071" s="28" t="str">
        <f t="shared" si="209"/>
        <v>CHOOSE FORMULA</v>
      </c>
      <c r="Y2071" s="4"/>
      <c r="Z2071" s="4">
        <v>200</v>
      </c>
    </row>
    <row r="2072" spans="1:26">
      <c r="A2072" s="1" t="s">
        <v>58</v>
      </c>
      <c r="B2072" s="1" t="s">
        <v>244</v>
      </c>
      <c r="C2072" s="1" t="s">
        <v>451</v>
      </c>
      <c r="D2072" s="1" t="s">
        <v>365</v>
      </c>
      <c r="E2072" s="1" t="s">
        <v>8</v>
      </c>
      <c r="F2072" s="1" t="s">
        <v>366</v>
      </c>
      <c r="G2072" s="4">
        <v>1500</v>
      </c>
      <c r="H2072" s="4">
        <v>0</v>
      </c>
      <c r="I2072" s="4">
        <v>1500</v>
      </c>
      <c r="J2072" s="4">
        <v>0</v>
      </c>
      <c r="K2072" s="4">
        <v>0</v>
      </c>
      <c r="L2072" s="4">
        <v>116.55</v>
      </c>
      <c r="M2072" s="4">
        <v>116.55</v>
      </c>
      <c r="N2072" s="24">
        <f>IF(AND(B2072="60",C2072="32"),(J2072/'FD Date'!$B$4*'FD Date'!$B$6+K2072),(J2072/Date!$B$4*Date!$B$6+K2072))</f>
        <v>0</v>
      </c>
      <c r="O2072" s="24">
        <f t="shared" si="205"/>
        <v>0</v>
      </c>
      <c r="P2072" s="24">
        <f>K2072/Date!$B$2*Date!$B$3+K2072</f>
        <v>0</v>
      </c>
      <c r="Q2072" s="24">
        <f>J2072*Date!$B$3+K2072</f>
        <v>0</v>
      </c>
      <c r="R2072" s="24">
        <f t="shared" si="206"/>
        <v>0</v>
      </c>
      <c r="S2072" s="24">
        <f>J2072/2*Date!$B$7+K2072</f>
        <v>0</v>
      </c>
      <c r="T2072" s="24">
        <f t="shared" si="207"/>
        <v>1500</v>
      </c>
      <c r="U2072" s="24">
        <f t="shared" si="208"/>
        <v>0</v>
      </c>
      <c r="V2072" s="4">
        <v>0</v>
      </c>
      <c r="W2072" s="4"/>
      <c r="X2072" s="28" t="str">
        <f t="shared" si="209"/>
        <v>CHOOSE FORMULA</v>
      </c>
      <c r="Y2072" s="4"/>
      <c r="Z2072" s="4">
        <v>250</v>
      </c>
    </row>
    <row r="2073" spans="1:26">
      <c r="A2073" s="1" t="s">
        <v>58</v>
      </c>
      <c r="B2073" s="1" t="s">
        <v>244</v>
      </c>
      <c r="C2073" s="1" t="s">
        <v>451</v>
      </c>
      <c r="D2073" s="1" t="s">
        <v>367</v>
      </c>
      <c r="E2073" s="1" t="s">
        <v>8</v>
      </c>
      <c r="F2073" s="1" t="s">
        <v>368</v>
      </c>
      <c r="G2073" s="4">
        <v>4000</v>
      </c>
      <c r="H2073" s="4">
        <v>0</v>
      </c>
      <c r="I2073" s="4">
        <v>4000</v>
      </c>
      <c r="J2073" s="4">
        <v>0</v>
      </c>
      <c r="K2073" s="4">
        <v>0</v>
      </c>
      <c r="L2073" s="4">
        <v>0</v>
      </c>
      <c r="M2073" s="4">
        <v>21.88</v>
      </c>
      <c r="N2073" s="24">
        <f>IF(AND(B2073="60",C2073="32"),(J2073/'FD Date'!$B$4*'FD Date'!$B$6+K2073),(J2073/Date!$B$4*Date!$B$6+K2073))</f>
        <v>0</v>
      </c>
      <c r="O2073" s="24">
        <f t="shared" si="205"/>
        <v>0</v>
      </c>
      <c r="P2073" s="24">
        <f>K2073/Date!$B$2*Date!$B$3+K2073</f>
        <v>0</v>
      </c>
      <c r="Q2073" s="24">
        <f>J2073*Date!$B$3+K2073</f>
        <v>0</v>
      </c>
      <c r="R2073" s="24">
        <f t="shared" si="206"/>
        <v>0</v>
      </c>
      <c r="S2073" s="24">
        <f>J2073/2*Date!$B$7+K2073</f>
        <v>0</v>
      </c>
      <c r="T2073" s="24">
        <f t="shared" si="207"/>
        <v>4000</v>
      </c>
      <c r="U2073" s="24">
        <f t="shared" si="208"/>
        <v>0</v>
      </c>
      <c r="V2073" s="4">
        <v>0</v>
      </c>
      <c r="W2073" s="4"/>
      <c r="X2073" s="28" t="str">
        <f t="shared" si="209"/>
        <v>CHOOSE FORMULA</v>
      </c>
      <c r="Y2073" s="4"/>
      <c r="Z2073" s="4">
        <v>4000</v>
      </c>
    </row>
    <row r="2074" spans="1:26">
      <c r="A2074" s="1" t="s">
        <v>58</v>
      </c>
      <c r="B2074" s="1" t="s">
        <v>244</v>
      </c>
      <c r="C2074" s="1" t="s">
        <v>451</v>
      </c>
      <c r="D2074" s="1" t="s">
        <v>288</v>
      </c>
      <c r="E2074" s="1" t="s">
        <v>8</v>
      </c>
      <c r="F2074" s="1" t="s">
        <v>289</v>
      </c>
      <c r="G2074" s="4">
        <v>6400</v>
      </c>
      <c r="H2074" s="4">
        <v>0</v>
      </c>
      <c r="I2074" s="4">
        <v>6400</v>
      </c>
      <c r="J2074" s="4">
        <v>0</v>
      </c>
      <c r="K2074" s="4">
        <v>5170.25</v>
      </c>
      <c r="L2074" s="4">
        <v>0</v>
      </c>
      <c r="M2074" s="4">
        <v>3183.04</v>
      </c>
      <c r="N2074" s="24">
        <f>IF(AND(B2074="60",C2074="32"),(J2074/'FD Date'!$B$4*'FD Date'!$B$6+K2074),(J2074/Date!$B$4*Date!$B$6+K2074))</f>
        <v>5170.25</v>
      </c>
      <c r="O2074" s="24">
        <f t="shared" si="205"/>
        <v>0</v>
      </c>
      <c r="P2074" s="24">
        <f>K2074/Date!$B$2*Date!$B$3+K2074</f>
        <v>7755.375</v>
      </c>
      <c r="Q2074" s="24">
        <f>J2074*Date!$B$3+K2074</f>
        <v>5170.25</v>
      </c>
      <c r="R2074" s="24">
        <f t="shared" si="206"/>
        <v>0</v>
      </c>
      <c r="S2074" s="24">
        <f>J2074/2*Date!$B$7+K2074</f>
        <v>5170.25</v>
      </c>
      <c r="T2074" s="24">
        <f t="shared" si="207"/>
        <v>6400</v>
      </c>
      <c r="U2074" s="24">
        <f t="shared" si="208"/>
        <v>5170.25</v>
      </c>
      <c r="V2074" s="4">
        <v>0</v>
      </c>
      <c r="W2074" s="4"/>
      <c r="X2074" s="28" t="str">
        <f t="shared" si="209"/>
        <v>CHOOSE FORMULA</v>
      </c>
      <c r="Y2074" s="4"/>
      <c r="Z2074" s="4">
        <v>6000</v>
      </c>
    </row>
    <row r="2075" spans="1:26">
      <c r="A2075" s="1" t="s">
        <v>58</v>
      </c>
      <c r="B2075" s="1" t="s">
        <v>244</v>
      </c>
      <c r="C2075" s="1" t="s">
        <v>451</v>
      </c>
      <c r="D2075" s="1" t="s">
        <v>388</v>
      </c>
      <c r="E2075" s="1" t="s">
        <v>8</v>
      </c>
      <c r="F2075" s="1" t="s">
        <v>389</v>
      </c>
      <c r="G2075" s="4">
        <v>1500</v>
      </c>
      <c r="H2075" s="4">
        <v>0</v>
      </c>
      <c r="I2075" s="4">
        <v>1500</v>
      </c>
      <c r="J2075" s="4">
        <v>112.52</v>
      </c>
      <c r="K2075" s="4">
        <v>1080.3</v>
      </c>
      <c r="L2075" s="4">
        <v>458.93</v>
      </c>
      <c r="M2075" s="4">
        <v>948.9</v>
      </c>
      <c r="N2075" s="24">
        <f>IF(AND(B2075="60",C2075="32"),(J2075/'FD Date'!$B$4*'FD Date'!$B$6+K2075),(J2075/Date!$B$4*Date!$B$6+K2075))</f>
        <v>1642.9</v>
      </c>
      <c r="O2075" s="24">
        <f t="shared" si="205"/>
        <v>225.04</v>
      </c>
      <c r="P2075" s="24">
        <f>K2075/Date!$B$2*Date!$B$3+K2075</f>
        <v>1620.4499999999998</v>
      </c>
      <c r="Q2075" s="24">
        <f>J2075*Date!$B$3+K2075</f>
        <v>1530.3799999999999</v>
      </c>
      <c r="R2075" s="24">
        <f t="shared" si="206"/>
        <v>2233.666724772841</v>
      </c>
      <c r="S2075" s="24">
        <f>J2075/2*Date!$B$7+K2075</f>
        <v>1530.3799999999999</v>
      </c>
      <c r="T2075" s="24">
        <f t="shared" si="207"/>
        <v>1500</v>
      </c>
      <c r="U2075" s="24">
        <f t="shared" si="208"/>
        <v>1080.3</v>
      </c>
      <c r="V2075" s="4">
        <v>0</v>
      </c>
      <c r="W2075" s="4"/>
      <c r="X2075" s="28" t="str">
        <f t="shared" si="209"/>
        <v>CHOOSE FORMULA</v>
      </c>
      <c r="Y2075" s="4"/>
      <c r="Z2075" s="4">
        <v>1500</v>
      </c>
    </row>
    <row r="2076" spans="1:26">
      <c r="A2076" s="1" t="s">
        <v>58</v>
      </c>
      <c r="B2076" s="1" t="s">
        <v>244</v>
      </c>
      <c r="C2076" s="1" t="s">
        <v>451</v>
      </c>
      <c r="D2076" s="1" t="s">
        <v>452</v>
      </c>
      <c r="E2076" s="1" t="s">
        <v>8</v>
      </c>
      <c r="F2076" s="1" t="s">
        <v>453</v>
      </c>
      <c r="G2076" s="4">
        <v>6000</v>
      </c>
      <c r="H2076" s="4">
        <v>0</v>
      </c>
      <c r="I2076" s="4">
        <v>6000</v>
      </c>
      <c r="J2076" s="4">
        <v>0</v>
      </c>
      <c r="K2076" s="4">
        <v>0</v>
      </c>
      <c r="L2076" s="4">
        <v>6000</v>
      </c>
      <c r="M2076" s="4">
        <v>6000</v>
      </c>
      <c r="N2076" s="24">
        <f>IF(AND(B2076="60",C2076="32"),(J2076/'FD Date'!$B$4*'FD Date'!$B$6+K2076),(J2076/Date!$B$4*Date!$B$6+K2076))</f>
        <v>0</v>
      </c>
      <c r="O2076" s="24">
        <f t="shared" si="205"/>
        <v>0</v>
      </c>
      <c r="P2076" s="24">
        <f>K2076/Date!$B$2*Date!$B$3+K2076</f>
        <v>0</v>
      </c>
      <c r="Q2076" s="24">
        <f>J2076*Date!$B$3+K2076</f>
        <v>0</v>
      </c>
      <c r="R2076" s="24">
        <f t="shared" si="206"/>
        <v>0</v>
      </c>
      <c r="S2076" s="24">
        <f>J2076/2*Date!$B$7+K2076</f>
        <v>0</v>
      </c>
      <c r="T2076" s="24">
        <f t="shared" si="207"/>
        <v>6000</v>
      </c>
      <c r="U2076" s="24">
        <f t="shared" si="208"/>
        <v>0</v>
      </c>
      <c r="V2076" s="4">
        <v>0</v>
      </c>
      <c r="W2076" s="4"/>
      <c r="X2076" s="28" t="str">
        <f t="shared" si="209"/>
        <v>CHOOSE FORMULA</v>
      </c>
      <c r="Y2076" s="4"/>
      <c r="Z2076" s="4">
        <v>6000</v>
      </c>
    </row>
    <row r="2077" spans="1:26">
      <c r="A2077" s="1" t="s">
        <v>58</v>
      </c>
      <c r="B2077" s="1" t="s">
        <v>244</v>
      </c>
      <c r="C2077" s="1" t="s">
        <v>451</v>
      </c>
      <c r="D2077" s="1" t="s">
        <v>371</v>
      </c>
      <c r="E2077" s="1" t="s">
        <v>8</v>
      </c>
      <c r="F2077" s="1" t="s">
        <v>402</v>
      </c>
      <c r="G2077" s="4">
        <v>6850</v>
      </c>
      <c r="H2077" s="4">
        <v>0</v>
      </c>
      <c r="I2077" s="4">
        <v>6850</v>
      </c>
      <c r="J2077" s="4">
        <v>0</v>
      </c>
      <c r="K2077" s="4">
        <v>0</v>
      </c>
      <c r="L2077" s="4">
        <v>1386.32</v>
      </c>
      <c r="M2077" s="4">
        <v>1386.32</v>
      </c>
      <c r="N2077" s="24">
        <f>IF(AND(B2077="60",C2077="32"),(J2077/'FD Date'!$B$4*'FD Date'!$B$6+K2077),(J2077/Date!$B$4*Date!$B$6+K2077))</f>
        <v>0</v>
      </c>
      <c r="O2077" s="24">
        <f t="shared" si="205"/>
        <v>0</v>
      </c>
      <c r="P2077" s="24">
        <f>K2077/Date!$B$2*Date!$B$3+K2077</f>
        <v>0</v>
      </c>
      <c r="Q2077" s="24">
        <f>J2077*Date!$B$3+K2077</f>
        <v>0</v>
      </c>
      <c r="R2077" s="24">
        <f t="shared" si="206"/>
        <v>0</v>
      </c>
      <c r="S2077" s="24">
        <f>J2077/2*Date!$B$7+K2077</f>
        <v>0</v>
      </c>
      <c r="T2077" s="24">
        <f t="shared" si="207"/>
        <v>6850</v>
      </c>
      <c r="U2077" s="24">
        <f t="shared" si="208"/>
        <v>0</v>
      </c>
      <c r="V2077" s="4">
        <v>0</v>
      </c>
      <c r="W2077" s="4"/>
      <c r="X2077" s="28" t="str">
        <f t="shared" si="209"/>
        <v>CHOOSE FORMULA</v>
      </c>
      <c r="Y2077" s="4"/>
      <c r="Z2077" s="4">
        <v>6850</v>
      </c>
    </row>
    <row r="2078" spans="1:26">
      <c r="A2078" s="1" t="s">
        <v>58</v>
      </c>
      <c r="B2078" s="1" t="s">
        <v>244</v>
      </c>
      <c r="C2078" s="1" t="s">
        <v>451</v>
      </c>
      <c r="D2078" s="1" t="s">
        <v>292</v>
      </c>
      <c r="E2078" s="1" t="s">
        <v>8</v>
      </c>
      <c r="F2078" s="1" t="s">
        <v>293</v>
      </c>
      <c r="G2078" s="4">
        <v>0</v>
      </c>
      <c r="H2078" s="4">
        <v>0</v>
      </c>
      <c r="I2078" s="4">
        <v>0</v>
      </c>
      <c r="J2078" s="4">
        <v>15.8</v>
      </c>
      <c r="K2078" s="4">
        <v>3135.57</v>
      </c>
      <c r="L2078" s="4">
        <v>980.81</v>
      </c>
      <c r="M2078" s="4">
        <v>980.81</v>
      </c>
      <c r="N2078" s="24">
        <f>IF(AND(B2078="60",C2078="32"),(J2078/'FD Date'!$B$4*'FD Date'!$B$6+K2078),(J2078/Date!$B$4*Date!$B$6+K2078))</f>
        <v>3214.57</v>
      </c>
      <c r="O2078" s="24">
        <f t="shared" si="205"/>
        <v>31.6</v>
      </c>
      <c r="P2078" s="24">
        <f>K2078/Date!$B$2*Date!$B$3+K2078</f>
        <v>4703.3550000000005</v>
      </c>
      <c r="Q2078" s="24">
        <f>J2078*Date!$B$3+K2078</f>
        <v>3198.77</v>
      </c>
      <c r="R2078" s="24">
        <f t="shared" si="206"/>
        <v>3135.57</v>
      </c>
      <c r="S2078" s="24">
        <f>J2078/2*Date!$B$7+K2078</f>
        <v>3198.77</v>
      </c>
      <c r="T2078" s="24">
        <f t="shared" si="207"/>
        <v>0</v>
      </c>
      <c r="U2078" s="24">
        <f t="shared" si="208"/>
        <v>3135.57</v>
      </c>
      <c r="V2078" s="4">
        <v>0</v>
      </c>
      <c r="W2078" s="4"/>
      <c r="X2078" s="28" t="str">
        <f t="shared" si="209"/>
        <v>CHOOSE FORMULA</v>
      </c>
      <c r="Y2078" s="4"/>
      <c r="Z2078" s="4">
        <v>0</v>
      </c>
    </row>
    <row r="2079" spans="1:26">
      <c r="A2079" s="1" t="s">
        <v>58</v>
      </c>
      <c r="B2079" s="1" t="s">
        <v>244</v>
      </c>
      <c r="C2079" s="1" t="s">
        <v>451</v>
      </c>
      <c r="D2079" s="1" t="s">
        <v>375</v>
      </c>
      <c r="E2079" s="1" t="s">
        <v>8</v>
      </c>
      <c r="F2079" s="1" t="s">
        <v>376</v>
      </c>
      <c r="G2079" s="4">
        <v>34460</v>
      </c>
      <c r="H2079" s="4">
        <v>0</v>
      </c>
      <c r="I2079" s="4">
        <v>34460</v>
      </c>
      <c r="J2079" s="4">
        <v>4999.5200000000004</v>
      </c>
      <c r="K2079" s="4">
        <v>20948.78</v>
      </c>
      <c r="L2079" s="4">
        <v>7120.8</v>
      </c>
      <c r="M2079" s="4">
        <v>17646.14</v>
      </c>
      <c r="N2079" s="24">
        <f>IF(AND(B2079="60",C2079="32"),(J2079/'FD Date'!$B$4*'FD Date'!$B$6+K2079),(J2079/Date!$B$4*Date!$B$6+K2079))</f>
        <v>45946.380000000005</v>
      </c>
      <c r="O2079" s="24">
        <f t="shared" si="205"/>
        <v>9999.0400000000009</v>
      </c>
      <c r="P2079" s="24">
        <f>K2079/Date!$B$2*Date!$B$3+K2079</f>
        <v>31423.17</v>
      </c>
      <c r="Q2079" s="24">
        <f>J2079*Date!$B$3+K2079</f>
        <v>40946.86</v>
      </c>
      <c r="R2079" s="24">
        <f t="shared" si="206"/>
        <v>51913.423310470731</v>
      </c>
      <c r="S2079" s="24">
        <f>J2079/2*Date!$B$7+K2079</f>
        <v>40946.86</v>
      </c>
      <c r="T2079" s="24">
        <f t="shared" si="207"/>
        <v>34460</v>
      </c>
      <c r="U2079" s="24">
        <f t="shared" si="208"/>
        <v>20948.78</v>
      </c>
      <c r="V2079" s="4">
        <v>0</v>
      </c>
      <c r="W2079" s="4"/>
      <c r="X2079" s="28" t="str">
        <f t="shared" si="209"/>
        <v>CHOOSE FORMULA</v>
      </c>
      <c r="Y2079" s="4"/>
      <c r="Z2079" s="4">
        <v>34460</v>
      </c>
    </row>
    <row r="2080" spans="1:26">
      <c r="A2080" s="1" t="s">
        <v>58</v>
      </c>
      <c r="B2080" s="1" t="s">
        <v>244</v>
      </c>
      <c r="C2080" s="1" t="s">
        <v>451</v>
      </c>
      <c r="D2080" s="1" t="s">
        <v>297</v>
      </c>
      <c r="E2080" s="1" t="s">
        <v>8</v>
      </c>
      <c r="F2080" s="1" t="s">
        <v>298</v>
      </c>
      <c r="G2080" s="4">
        <v>4800</v>
      </c>
      <c r="H2080" s="4">
        <v>0</v>
      </c>
      <c r="I2080" s="4">
        <v>4800</v>
      </c>
      <c r="J2080" s="4">
        <v>29.05</v>
      </c>
      <c r="K2080" s="4">
        <v>738.05</v>
      </c>
      <c r="L2080" s="4">
        <v>1618.21</v>
      </c>
      <c r="M2080" s="4">
        <v>2708.84</v>
      </c>
      <c r="N2080" s="24">
        <f>IF(AND(B2080="60",C2080="32"),(J2080/'FD Date'!$B$4*'FD Date'!$B$6+K2080),(J2080/Date!$B$4*Date!$B$6+K2080))</f>
        <v>883.3</v>
      </c>
      <c r="O2080" s="24">
        <f t="shared" si="205"/>
        <v>58.1</v>
      </c>
      <c r="P2080" s="24">
        <f>K2080/Date!$B$2*Date!$B$3+K2080</f>
        <v>1107.0749999999998</v>
      </c>
      <c r="Q2080" s="24">
        <f>J2080*Date!$B$3+K2080</f>
        <v>854.25</v>
      </c>
      <c r="R2080" s="24">
        <f t="shared" si="206"/>
        <v>1235.4758418252266</v>
      </c>
      <c r="S2080" s="24">
        <f>J2080/2*Date!$B$7+K2080</f>
        <v>854.25</v>
      </c>
      <c r="T2080" s="24">
        <f t="shared" si="207"/>
        <v>4800</v>
      </c>
      <c r="U2080" s="24">
        <f t="shared" si="208"/>
        <v>738.05</v>
      </c>
      <c r="V2080" s="4">
        <v>0</v>
      </c>
      <c r="W2080" s="4"/>
      <c r="X2080" s="28" t="str">
        <f t="shared" si="209"/>
        <v>CHOOSE FORMULA</v>
      </c>
      <c r="Y2080" s="4"/>
      <c r="Z2080" s="4">
        <v>1500</v>
      </c>
    </row>
    <row r="2081" spans="1:26">
      <c r="A2081" s="1" t="s">
        <v>58</v>
      </c>
      <c r="B2081" s="1" t="s">
        <v>244</v>
      </c>
      <c r="C2081" s="1" t="s">
        <v>451</v>
      </c>
      <c r="D2081" s="1" t="s">
        <v>457</v>
      </c>
      <c r="E2081" s="1" t="s">
        <v>8</v>
      </c>
      <c r="F2081" s="1" t="s">
        <v>296</v>
      </c>
      <c r="G2081" s="4">
        <v>500</v>
      </c>
      <c r="H2081" s="4">
        <v>0</v>
      </c>
      <c r="I2081" s="4">
        <v>500</v>
      </c>
      <c r="J2081" s="4">
        <v>0</v>
      </c>
      <c r="K2081" s="4">
        <v>0</v>
      </c>
      <c r="L2081" s="4">
        <v>0</v>
      </c>
      <c r="M2081" s="4">
        <v>0</v>
      </c>
      <c r="N2081" s="24">
        <f>IF(AND(B2081="60",C2081="32"),(J2081/'FD Date'!$B$4*'FD Date'!$B$6+K2081),(J2081/Date!$B$4*Date!$B$6+K2081))</f>
        <v>0</v>
      </c>
      <c r="O2081" s="24">
        <f t="shared" ref="O2081:O2144" si="210">J2081*2</f>
        <v>0</v>
      </c>
      <c r="P2081" s="24">
        <f>K2081/Date!$B$2*Date!$B$3+K2081</f>
        <v>0</v>
      </c>
      <c r="Q2081" s="24">
        <f>J2081*Date!$B$3+K2081</f>
        <v>0</v>
      </c>
      <c r="R2081" s="24">
        <f t="shared" ref="R2081:R2144" si="211">IF(OR(L2081=0,M2081=0),0,K2081/(L2081/M2081))</f>
        <v>0</v>
      </c>
      <c r="S2081" s="24">
        <f>J2081/2*Date!$B$7+K2081</f>
        <v>0</v>
      </c>
      <c r="T2081" s="24">
        <f t="shared" ref="T2081:T2144" si="212">I2081</f>
        <v>500</v>
      </c>
      <c r="U2081" s="24">
        <f t="shared" ref="U2081:U2144" si="213">K2081</f>
        <v>0</v>
      </c>
      <c r="V2081" s="4">
        <v>0</v>
      </c>
      <c r="W2081" s="4"/>
      <c r="X2081" s="28" t="str">
        <f t="shared" ref="X2081:X2144" si="214">IF($W2081=1,($N2081+$V2081),IF($W2081=2,($O2081+$V2081), IF($W2081=3,($P2081+$V2081), IF($W2081=4,($Q2081+$V2081), IF($W2081=5,($R2081+$V2081), IF($W2081=6,($S2081+$V2081), IF($W2081=7,($T2081+$V2081), IF($W2081=8,($U2081+$V2081),"CHOOSE FORMULA"))))))))</f>
        <v>CHOOSE FORMULA</v>
      </c>
      <c r="Y2081" s="4"/>
      <c r="Z2081" s="4">
        <v>500</v>
      </c>
    </row>
    <row r="2082" spans="1:26">
      <c r="A2082" s="1" t="s">
        <v>58</v>
      </c>
      <c r="B2082" s="1" t="s">
        <v>244</v>
      </c>
      <c r="C2082" s="1" t="s">
        <v>451</v>
      </c>
      <c r="D2082" s="1" t="s">
        <v>406</v>
      </c>
      <c r="E2082" s="1" t="s">
        <v>8</v>
      </c>
      <c r="F2082" s="1" t="s">
        <v>407</v>
      </c>
      <c r="G2082" s="4">
        <v>15930</v>
      </c>
      <c r="H2082" s="4">
        <v>0</v>
      </c>
      <c r="I2082" s="4">
        <v>15930</v>
      </c>
      <c r="J2082" s="4">
        <v>0</v>
      </c>
      <c r="K2082" s="4">
        <v>1616</v>
      </c>
      <c r="L2082" s="4">
        <v>0</v>
      </c>
      <c r="M2082" s="4">
        <v>20419.400000000001</v>
      </c>
      <c r="N2082" s="24">
        <f>IF(AND(B2082="60",C2082="32"),(J2082/'FD Date'!$B$4*'FD Date'!$B$6+K2082),(J2082/Date!$B$4*Date!$B$6+K2082))</f>
        <v>1616</v>
      </c>
      <c r="O2082" s="24">
        <f t="shared" si="210"/>
        <v>0</v>
      </c>
      <c r="P2082" s="24">
        <f>K2082/Date!$B$2*Date!$B$3+K2082</f>
        <v>2424</v>
      </c>
      <c r="Q2082" s="24">
        <f>J2082*Date!$B$3+K2082</f>
        <v>1616</v>
      </c>
      <c r="R2082" s="24">
        <f t="shared" si="211"/>
        <v>0</v>
      </c>
      <c r="S2082" s="24">
        <f>J2082/2*Date!$B$7+K2082</f>
        <v>1616</v>
      </c>
      <c r="T2082" s="24">
        <f t="shared" si="212"/>
        <v>15930</v>
      </c>
      <c r="U2082" s="24">
        <f t="shared" si="213"/>
        <v>1616</v>
      </c>
      <c r="V2082" s="4">
        <v>0</v>
      </c>
      <c r="W2082" s="4"/>
      <c r="X2082" s="28" t="str">
        <f t="shared" si="214"/>
        <v>CHOOSE FORMULA</v>
      </c>
      <c r="Y2082" s="4"/>
      <c r="Z2082" s="4">
        <v>15930</v>
      </c>
    </row>
    <row r="2083" spans="1:26">
      <c r="A2083" s="1" t="s">
        <v>58</v>
      </c>
      <c r="B2083" s="1" t="s">
        <v>244</v>
      </c>
      <c r="C2083" s="1" t="s">
        <v>451</v>
      </c>
      <c r="D2083" s="1" t="s">
        <v>392</v>
      </c>
      <c r="E2083" s="1" t="s">
        <v>8</v>
      </c>
      <c r="F2083" s="1" t="s">
        <v>393</v>
      </c>
      <c r="G2083" s="4">
        <v>500</v>
      </c>
      <c r="H2083" s="4">
        <v>0</v>
      </c>
      <c r="I2083" s="4">
        <v>500</v>
      </c>
      <c r="J2083" s="4">
        <v>0</v>
      </c>
      <c r="K2083" s="4">
        <v>0</v>
      </c>
      <c r="L2083" s="4">
        <v>80.2</v>
      </c>
      <c r="M2083" s="4">
        <v>80.2</v>
      </c>
      <c r="N2083" s="24">
        <f>IF(AND(B2083="60",C2083="32"),(J2083/'FD Date'!$B$4*'FD Date'!$B$6+K2083),(J2083/Date!$B$4*Date!$B$6+K2083))</f>
        <v>0</v>
      </c>
      <c r="O2083" s="24">
        <f t="shared" si="210"/>
        <v>0</v>
      </c>
      <c r="P2083" s="24">
        <f>K2083/Date!$B$2*Date!$B$3+K2083</f>
        <v>0</v>
      </c>
      <c r="Q2083" s="24">
        <f>J2083*Date!$B$3+K2083</f>
        <v>0</v>
      </c>
      <c r="R2083" s="24">
        <f t="shared" si="211"/>
        <v>0</v>
      </c>
      <c r="S2083" s="24">
        <f>J2083/2*Date!$B$7+K2083</f>
        <v>0</v>
      </c>
      <c r="T2083" s="24">
        <f t="shared" si="212"/>
        <v>500</v>
      </c>
      <c r="U2083" s="24">
        <f t="shared" si="213"/>
        <v>0</v>
      </c>
      <c r="V2083" s="4">
        <v>0</v>
      </c>
      <c r="W2083" s="4"/>
      <c r="X2083" s="28" t="str">
        <f t="shared" si="214"/>
        <v>CHOOSE FORMULA</v>
      </c>
      <c r="Y2083" s="4"/>
      <c r="Z2083" s="4">
        <v>500</v>
      </c>
    </row>
    <row r="2084" spans="1:26">
      <c r="A2084" s="1" t="s">
        <v>58</v>
      </c>
      <c r="B2084" s="1" t="s">
        <v>244</v>
      </c>
      <c r="C2084" s="1" t="s">
        <v>451</v>
      </c>
      <c r="D2084" s="1" t="s">
        <v>301</v>
      </c>
      <c r="E2084" s="1" t="s">
        <v>8</v>
      </c>
      <c r="F2084" s="1" t="s">
        <v>302</v>
      </c>
      <c r="G2084" s="4">
        <v>4370</v>
      </c>
      <c r="H2084" s="4">
        <v>0</v>
      </c>
      <c r="I2084" s="4">
        <v>4370</v>
      </c>
      <c r="J2084" s="4">
        <v>0</v>
      </c>
      <c r="K2084" s="4">
        <v>407.37</v>
      </c>
      <c r="L2084" s="4">
        <v>24.79</v>
      </c>
      <c r="M2084" s="4">
        <v>37.450000000000003</v>
      </c>
      <c r="N2084" s="24">
        <f>IF(AND(B2084="60",C2084="32"),(J2084/'FD Date'!$B$4*'FD Date'!$B$6+K2084),(J2084/Date!$B$4*Date!$B$6+K2084))</f>
        <v>407.37</v>
      </c>
      <c r="O2084" s="24">
        <f t="shared" si="210"/>
        <v>0</v>
      </c>
      <c r="P2084" s="24">
        <f>K2084/Date!$B$2*Date!$B$3+K2084</f>
        <v>611.05500000000006</v>
      </c>
      <c r="Q2084" s="24">
        <f>J2084*Date!$B$3+K2084</f>
        <v>407.37</v>
      </c>
      <c r="R2084" s="24">
        <f t="shared" si="211"/>
        <v>615.40970149253735</v>
      </c>
      <c r="S2084" s="24">
        <f>J2084/2*Date!$B$7+K2084</f>
        <v>407.37</v>
      </c>
      <c r="T2084" s="24">
        <f t="shared" si="212"/>
        <v>4370</v>
      </c>
      <c r="U2084" s="24">
        <f t="shared" si="213"/>
        <v>407.37</v>
      </c>
      <c r="V2084" s="4">
        <v>0</v>
      </c>
      <c r="W2084" s="4"/>
      <c r="X2084" s="28" t="str">
        <f t="shared" si="214"/>
        <v>CHOOSE FORMULA</v>
      </c>
      <c r="Y2084" s="4"/>
      <c r="Z2084" s="4">
        <v>4000</v>
      </c>
    </row>
    <row r="2085" spans="1:26">
      <c r="A2085" s="1" t="s">
        <v>58</v>
      </c>
      <c r="B2085" s="1" t="s">
        <v>244</v>
      </c>
      <c r="C2085" s="1" t="s">
        <v>451</v>
      </c>
      <c r="D2085" s="1" t="s">
        <v>303</v>
      </c>
      <c r="E2085" s="1" t="s">
        <v>8</v>
      </c>
      <c r="F2085" s="1" t="s">
        <v>304</v>
      </c>
      <c r="G2085" s="4">
        <v>5560</v>
      </c>
      <c r="H2085" s="4">
        <v>0</v>
      </c>
      <c r="I2085" s="4">
        <v>5560</v>
      </c>
      <c r="J2085" s="4">
        <v>0</v>
      </c>
      <c r="K2085" s="4">
        <v>5534</v>
      </c>
      <c r="L2085" s="4">
        <v>4987</v>
      </c>
      <c r="M2085" s="4">
        <v>5107</v>
      </c>
      <c r="N2085" s="24">
        <f>IF(AND(B2085="60",C2085="32"),(J2085/'FD Date'!$B$4*'FD Date'!$B$6+K2085),(J2085/Date!$B$4*Date!$B$6+K2085))</f>
        <v>5534</v>
      </c>
      <c r="O2085" s="24">
        <f t="shared" si="210"/>
        <v>0</v>
      </c>
      <c r="P2085" s="24">
        <f>K2085/Date!$B$2*Date!$B$3+K2085</f>
        <v>8301</v>
      </c>
      <c r="Q2085" s="24">
        <f>J2085*Date!$B$3+K2085</f>
        <v>5534</v>
      </c>
      <c r="R2085" s="24">
        <f t="shared" si="211"/>
        <v>5667.1622217766189</v>
      </c>
      <c r="S2085" s="24">
        <f>J2085/2*Date!$B$7+K2085</f>
        <v>5534</v>
      </c>
      <c r="T2085" s="24">
        <f t="shared" si="212"/>
        <v>5560</v>
      </c>
      <c r="U2085" s="24">
        <f t="shared" si="213"/>
        <v>5534</v>
      </c>
      <c r="V2085" s="4">
        <v>0</v>
      </c>
      <c r="W2085" s="4"/>
      <c r="X2085" s="28" t="str">
        <f t="shared" si="214"/>
        <v>CHOOSE FORMULA</v>
      </c>
      <c r="Y2085" s="4"/>
      <c r="Z2085" s="4">
        <v>6000</v>
      </c>
    </row>
    <row r="2086" spans="1:26">
      <c r="A2086" s="1" t="s">
        <v>58</v>
      </c>
      <c r="B2086" s="1" t="s">
        <v>244</v>
      </c>
      <c r="C2086" s="1" t="s">
        <v>451</v>
      </c>
      <c r="D2086" s="1" t="s">
        <v>305</v>
      </c>
      <c r="E2086" s="1" t="s">
        <v>8</v>
      </c>
      <c r="F2086" s="1" t="s">
        <v>306</v>
      </c>
      <c r="G2086" s="4">
        <v>1500</v>
      </c>
      <c r="H2086" s="4">
        <v>0</v>
      </c>
      <c r="I2086" s="4">
        <v>1500</v>
      </c>
      <c r="J2086" s="4">
        <v>0</v>
      </c>
      <c r="K2086" s="4">
        <v>20</v>
      </c>
      <c r="L2086" s="4">
        <v>281</v>
      </c>
      <c r="M2086" s="4">
        <v>281</v>
      </c>
      <c r="N2086" s="24">
        <f>IF(AND(B2086="60",C2086="32"),(J2086/'FD Date'!$B$4*'FD Date'!$B$6+K2086),(J2086/Date!$B$4*Date!$B$6+K2086))</f>
        <v>20</v>
      </c>
      <c r="O2086" s="24">
        <f t="shared" si="210"/>
        <v>0</v>
      </c>
      <c r="P2086" s="24">
        <f>K2086/Date!$B$2*Date!$B$3+K2086</f>
        <v>30</v>
      </c>
      <c r="Q2086" s="24">
        <f>J2086*Date!$B$3+K2086</f>
        <v>20</v>
      </c>
      <c r="R2086" s="24">
        <f t="shared" si="211"/>
        <v>20</v>
      </c>
      <c r="S2086" s="24">
        <f>J2086/2*Date!$B$7+K2086</f>
        <v>20</v>
      </c>
      <c r="T2086" s="24">
        <f t="shared" si="212"/>
        <v>1500</v>
      </c>
      <c r="U2086" s="24">
        <f t="shared" si="213"/>
        <v>20</v>
      </c>
      <c r="V2086" s="4">
        <v>0</v>
      </c>
      <c r="W2086" s="4"/>
      <c r="X2086" s="28" t="str">
        <f t="shared" si="214"/>
        <v>CHOOSE FORMULA</v>
      </c>
      <c r="Y2086" s="4"/>
      <c r="Z2086" s="4">
        <v>1500</v>
      </c>
    </row>
    <row r="2087" spans="1:26">
      <c r="A2087" s="1" t="s">
        <v>58</v>
      </c>
      <c r="B2087" s="1" t="s">
        <v>244</v>
      </c>
      <c r="C2087" s="1" t="s">
        <v>451</v>
      </c>
      <c r="D2087" s="1" t="s">
        <v>379</v>
      </c>
      <c r="E2087" s="1" t="s">
        <v>8</v>
      </c>
      <c r="F2087" s="1" t="s">
        <v>380</v>
      </c>
      <c r="G2087" s="4">
        <v>15350</v>
      </c>
      <c r="H2087" s="4">
        <v>0</v>
      </c>
      <c r="I2087" s="4">
        <v>15350</v>
      </c>
      <c r="J2087" s="4">
        <v>1004.07</v>
      </c>
      <c r="K2087" s="4">
        <v>7132.39</v>
      </c>
      <c r="L2087" s="4">
        <v>4378.21</v>
      </c>
      <c r="M2087" s="4">
        <v>10033.200000000001</v>
      </c>
      <c r="N2087" s="24">
        <f>IF(AND(B2087="60",C2087="32"),(J2087/'FD Date'!$B$4*'FD Date'!$B$6+K2087),(J2087/Date!$B$4*Date!$B$6+K2087))</f>
        <v>12152.740000000002</v>
      </c>
      <c r="O2087" s="24">
        <f t="shared" si="210"/>
        <v>2008.14</v>
      </c>
      <c r="P2087" s="24">
        <f>K2087/Date!$B$2*Date!$B$3+K2087</f>
        <v>10698.585000000001</v>
      </c>
      <c r="Q2087" s="24">
        <f>J2087*Date!$B$3+K2087</f>
        <v>11148.67</v>
      </c>
      <c r="R2087" s="24">
        <f t="shared" si="211"/>
        <v>16344.737997492128</v>
      </c>
      <c r="S2087" s="24">
        <f>J2087/2*Date!$B$7+K2087</f>
        <v>11148.67</v>
      </c>
      <c r="T2087" s="24">
        <f t="shared" si="212"/>
        <v>15350</v>
      </c>
      <c r="U2087" s="24">
        <f t="shared" si="213"/>
        <v>7132.39</v>
      </c>
      <c r="V2087" s="4">
        <v>0</v>
      </c>
      <c r="W2087" s="4"/>
      <c r="X2087" s="28" t="str">
        <f t="shared" si="214"/>
        <v>CHOOSE FORMULA</v>
      </c>
      <c r="Y2087" s="4"/>
      <c r="Z2087" s="4">
        <v>16044</v>
      </c>
    </row>
    <row r="2088" spans="1:26">
      <c r="A2088" s="1" t="s">
        <v>58</v>
      </c>
      <c r="B2088" s="1" t="s">
        <v>244</v>
      </c>
      <c r="C2088" s="1" t="s">
        <v>451</v>
      </c>
      <c r="D2088" s="1" t="s">
        <v>381</v>
      </c>
      <c r="E2088" s="1" t="s">
        <v>8</v>
      </c>
      <c r="F2088" s="1" t="s">
        <v>382</v>
      </c>
      <c r="G2088" s="4">
        <v>5910</v>
      </c>
      <c r="H2088" s="4">
        <v>0</v>
      </c>
      <c r="I2088" s="4">
        <v>5910</v>
      </c>
      <c r="J2088" s="4">
        <v>228.86</v>
      </c>
      <c r="K2088" s="4">
        <v>1910.38</v>
      </c>
      <c r="L2088" s="4">
        <v>1951.41</v>
      </c>
      <c r="M2088" s="4">
        <v>2906.6</v>
      </c>
      <c r="N2088" s="24">
        <f>IF(AND(B2088="60",C2088="32"),(J2088/'FD Date'!$B$4*'FD Date'!$B$6+K2088),(J2088/Date!$B$4*Date!$B$6+K2088))</f>
        <v>3054.6800000000003</v>
      </c>
      <c r="O2088" s="24">
        <f t="shared" si="210"/>
        <v>457.72</v>
      </c>
      <c r="P2088" s="24">
        <f>K2088/Date!$B$2*Date!$B$3+K2088</f>
        <v>2865.57</v>
      </c>
      <c r="Q2088" s="24">
        <f>J2088*Date!$B$3+K2088</f>
        <v>2825.82</v>
      </c>
      <c r="R2088" s="24">
        <f t="shared" si="211"/>
        <v>2845.4863447455941</v>
      </c>
      <c r="S2088" s="24">
        <f>J2088/2*Date!$B$7+K2088</f>
        <v>2825.82</v>
      </c>
      <c r="T2088" s="24">
        <f t="shared" si="212"/>
        <v>5910</v>
      </c>
      <c r="U2088" s="24">
        <f t="shared" si="213"/>
        <v>1910.38</v>
      </c>
      <c r="V2088" s="4">
        <v>0</v>
      </c>
      <c r="W2088" s="4"/>
      <c r="X2088" s="28" t="str">
        <f t="shared" si="214"/>
        <v>CHOOSE FORMULA</v>
      </c>
      <c r="Y2088" s="4"/>
      <c r="Z2088" s="4">
        <v>2773</v>
      </c>
    </row>
    <row r="2089" spans="1:26">
      <c r="A2089" s="1" t="s">
        <v>58</v>
      </c>
      <c r="B2089" s="1" t="s">
        <v>244</v>
      </c>
      <c r="C2089" s="1" t="s">
        <v>451</v>
      </c>
      <c r="D2089" s="1" t="s">
        <v>383</v>
      </c>
      <c r="E2089" s="1" t="s">
        <v>8</v>
      </c>
      <c r="F2089" s="1" t="s">
        <v>384</v>
      </c>
      <c r="G2089" s="4">
        <v>10070</v>
      </c>
      <c r="H2089" s="4">
        <v>0</v>
      </c>
      <c r="I2089" s="4">
        <v>10070</v>
      </c>
      <c r="J2089" s="4">
        <v>1496.39</v>
      </c>
      <c r="K2089" s="4">
        <v>12593.5</v>
      </c>
      <c r="L2089" s="4">
        <v>6009.78</v>
      </c>
      <c r="M2089" s="4">
        <v>10168.290000000001</v>
      </c>
      <c r="N2089" s="24">
        <f>IF(AND(B2089="60",C2089="32"),(J2089/'FD Date'!$B$4*'FD Date'!$B$6+K2089),(J2089/Date!$B$4*Date!$B$6+K2089))</f>
        <v>20075.45</v>
      </c>
      <c r="O2089" s="24">
        <f t="shared" si="210"/>
        <v>2992.78</v>
      </c>
      <c r="P2089" s="24">
        <f>K2089/Date!$B$2*Date!$B$3+K2089</f>
        <v>18890.25</v>
      </c>
      <c r="Q2089" s="24">
        <f>J2089*Date!$B$3+K2089</f>
        <v>18579.060000000001</v>
      </c>
      <c r="R2089" s="24">
        <f t="shared" si="211"/>
        <v>21307.661863662233</v>
      </c>
      <c r="S2089" s="24">
        <f>J2089/2*Date!$B$7+K2089</f>
        <v>18579.060000000001</v>
      </c>
      <c r="T2089" s="24">
        <f t="shared" si="212"/>
        <v>10070</v>
      </c>
      <c r="U2089" s="24">
        <f t="shared" si="213"/>
        <v>12593.5</v>
      </c>
      <c r="V2089" s="4">
        <v>0</v>
      </c>
      <c r="W2089" s="4"/>
      <c r="X2089" s="28" t="str">
        <f t="shared" si="214"/>
        <v>CHOOSE FORMULA</v>
      </c>
      <c r="Y2089" s="4"/>
      <c r="Z2089" s="4">
        <v>9523</v>
      </c>
    </row>
    <row r="2090" spans="1:26">
      <c r="A2090" s="1" t="s">
        <v>58</v>
      </c>
      <c r="B2090" s="1" t="s">
        <v>244</v>
      </c>
      <c r="C2090" s="1" t="s">
        <v>451</v>
      </c>
      <c r="D2090" s="1" t="s">
        <v>313</v>
      </c>
      <c r="E2090" s="1" t="s">
        <v>8</v>
      </c>
      <c r="F2090" s="1" t="s">
        <v>314</v>
      </c>
      <c r="G2090" s="4">
        <v>3500</v>
      </c>
      <c r="H2090" s="4">
        <v>0</v>
      </c>
      <c r="I2090" s="4">
        <v>3500</v>
      </c>
      <c r="J2090" s="4">
        <v>250</v>
      </c>
      <c r="K2090" s="4">
        <v>818.63</v>
      </c>
      <c r="L2090" s="4">
        <v>3355.03</v>
      </c>
      <c r="M2090" s="4">
        <v>3780</v>
      </c>
      <c r="N2090" s="24">
        <f>IF(AND(B2090="60",C2090="32"),(J2090/'FD Date'!$B$4*'FD Date'!$B$6+K2090),(J2090/Date!$B$4*Date!$B$6+K2090))</f>
        <v>2068.63</v>
      </c>
      <c r="O2090" s="24">
        <f t="shared" si="210"/>
        <v>500</v>
      </c>
      <c r="P2090" s="24">
        <f>K2090/Date!$B$2*Date!$B$3+K2090</f>
        <v>1227.9449999999999</v>
      </c>
      <c r="Q2090" s="24">
        <f>J2090*Date!$B$3+K2090</f>
        <v>1818.63</v>
      </c>
      <c r="R2090" s="24">
        <f t="shared" si="211"/>
        <v>922.32301946629377</v>
      </c>
      <c r="S2090" s="24">
        <f>J2090/2*Date!$B$7+K2090</f>
        <v>1818.63</v>
      </c>
      <c r="T2090" s="24">
        <f t="shared" si="212"/>
        <v>3500</v>
      </c>
      <c r="U2090" s="24">
        <f t="shared" si="213"/>
        <v>818.63</v>
      </c>
      <c r="V2090" s="4">
        <v>0</v>
      </c>
      <c r="W2090" s="4"/>
      <c r="X2090" s="28" t="str">
        <f t="shared" si="214"/>
        <v>CHOOSE FORMULA</v>
      </c>
      <c r="Y2090" s="4"/>
      <c r="Z2090" s="4">
        <v>3500</v>
      </c>
    </row>
    <row r="2091" spans="1:26">
      <c r="A2091" s="1" t="s">
        <v>58</v>
      </c>
      <c r="B2091" s="1" t="s">
        <v>244</v>
      </c>
      <c r="C2091" s="1" t="s">
        <v>451</v>
      </c>
      <c r="D2091" s="1" t="s">
        <v>412</v>
      </c>
      <c r="E2091" s="1" t="s">
        <v>8</v>
      </c>
      <c r="F2091" s="1" t="s">
        <v>413</v>
      </c>
      <c r="G2091" s="4">
        <v>0</v>
      </c>
      <c r="H2091" s="4">
        <v>0</v>
      </c>
      <c r="I2091" s="4">
        <v>0</v>
      </c>
      <c r="J2091" s="4">
        <v>0</v>
      </c>
      <c r="K2091" s="4">
        <v>0</v>
      </c>
      <c r="L2091" s="4">
        <v>0</v>
      </c>
      <c r="M2091" s="4">
        <v>0</v>
      </c>
      <c r="N2091" s="24">
        <f>IF(AND(B2091="60",C2091="32"),(J2091/'FD Date'!$B$4*'FD Date'!$B$6+K2091),(J2091/Date!$B$4*Date!$B$6+K2091))</f>
        <v>0</v>
      </c>
      <c r="O2091" s="24">
        <f t="shared" si="210"/>
        <v>0</v>
      </c>
      <c r="P2091" s="24">
        <f>K2091/Date!$B$2*Date!$B$3+K2091</f>
        <v>0</v>
      </c>
      <c r="Q2091" s="24">
        <f>J2091*Date!$B$3+K2091</f>
        <v>0</v>
      </c>
      <c r="R2091" s="24">
        <f t="shared" si="211"/>
        <v>0</v>
      </c>
      <c r="S2091" s="24">
        <f>J2091/2*Date!$B$7+K2091</f>
        <v>0</v>
      </c>
      <c r="T2091" s="24">
        <f t="shared" si="212"/>
        <v>0</v>
      </c>
      <c r="U2091" s="24">
        <f t="shared" si="213"/>
        <v>0</v>
      </c>
      <c r="V2091" s="4">
        <v>0</v>
      </c>
      <c r="W2091" s="4"/>
      <c r="X2091" s="28" t="str">
        <f t="shared" si="214"/>
        <v>CHOOSE FORMULA</v>
      </c>
      <c r="Y2091" s="4"/>
      <c r="Z2091" s="4">
        <v>0</v>
      </c>
    </row>
    <row r="2092" spans="1:26">
      <c r="A2092" s="1" t="s">
        <v>58</v>
      </c>
      <c r="B2092" s="1" t="s">
        <v>244</v>
      </c>
      <c r="C2092" s="1" t="s">
        <v>451</v>
      </c>
      <c r="D2092" s="1" t="s">
        <v>385</v>
      </c>
      <c r="E2092" s="1" t="s">
        <v>8</v>
      </c>
      <c r="F2092" s="1" t="s">
        <v>386</v>
      </c>
      <c r="G2092" s="4">
        <v>168520</v>
      </c>
      <c r="H2092" s="4">
        <v>0</v>
      </c>
      <c r="I2092" s="4">
        <v>168520</v>
      </c>
      <c r="J2092" s="4">
        <v>14000</v>
      </c>
      <c r="K2092" s="4">
        <v>112520</v>
      </c>
      <c r="L2092" s="4">
        <v>0</v>
      </c>
      <c r="M2092" s="4">
        <v>97220</v>
      </c>
      <c r="N2092" s="24">
        <f>IF(AND(B2092="60",C2092="32"),(J2092/'FD Date'!$B$4*'FD Date'!$B$6+K2092),(J2092/Date!$B$4*Date!$B$6+K2092))</f>
        <v>182520</v>
      </c>
      <c r="O2092" s="24">
        <f t="shared" si="210"/>
        <v>28000</v>
      </c>
      <c r="P2092" s="24">
        <f>K2092/Date!$B$2*Date!$B$3+K2092</f>
        <v>168780</v>
      </c>
      <c r="Q2092" s="24">
        <f>J2092*Date!$B$3+K2092</f>
        <v>168520</v>
      </c>
      <c r="R2092" s="24">
        <f t="shared" si="211"/>
        <v>0</v>
      </c>
      <c r="S2092" s="24">
        <f>J2092/2*Date!$B$7+K2092</f>
        <v>168520</v>
      </c>
      <c r="T2092" s="24">
        <f t="shared" si="212"/>
        <v>168520</v>
      </c>
      <c r="U2092" s="24">
        <f t="shared" si="213"/>
        <v>112520</v>
      </c>
      <c r="V2092" s="4">
        <v>0</v>
      </c>
      <c r="W2092" s="4"/>
      <c r="X2092" s="28" t="str">
        <f t="shared" si="214"/>
        <v>CHOOSE FORMULA</v>
      </c>
      <c r="Y2092" s="4"/>
      <c r="Z2092" s="4">
        <v>168520</v>
      </c>
    </row>
    <row r="2093" spans="1:26">
      <c r="A2093" s="1" t="s">
        <v>58</v>
      </c>
      <c r="B2093" s="1" t="s">
        <v>244</v>
      </c>
      <c r="C2093" s="1" t="s">
        <v>477</v>
      </c>
      <c r="D2093" s="1" t="s">
        <v>315</v>
      </c>
      <c r="E2093" s="1" t="s">
        <v>13</v>
      </c>
      <c r="F2093" s="1" t="s">
        <v>316</v>
      </c>
      <c r="G2093" s="4">
        <v>0</v>
      </c>
      <c r="H2093" s="4">
        <v>0</v>
      </c>
      <c r="I2093" s="4">
        <v>0</v>
      </c>
      <c r="J2093" s="4">
        <v>0</v>
      </c>
      <c r="K2093" s="4">
        <v>0</v>
      </c>
      <c r="L2093" s="4">
        <v>2423.23</v>
      </c>
      <c r="M2093" s="4">
        <v>2423.23</v>
      </c>
      <c r="N2093" s="24">
        <f>IF(AND(B2093="60",C2093="32"),(J2093/'FD Date'!$B$4*'FD Date'!$B$6+K2093),(J2093/Date!$B$4*Date!$B$6+K2093))</f>
        <v>0</v>
      </c>
      <c r="O2093" s="24">
        <f t="shared" si="210"/>
        <v>0</v>
      </c>
      <c r="P2093" s="24">
        <f>K2093/Date!$B$2*Date!$B$3+K2093</f>
        <v>0</v>
      </c>
      <c r="Q2093" s="24">
        <f>J2093*Date!$B$3+K2093</f>
        <v>0</v>
      </c>
      <c r="R2093" s="24">
        <f t="shared" si="211"/>
        <v>0</v>
      </c>
      <c r="S2093" s="24">
        <f>J2093/2*Date!$B$7+K2093</f>
        <v>0</v>
      </c>
      <c r="T2093" s="24">
        <f t="shared" si="212"/>
        <v>0</v>
      </c>
      <c r="U2093" s="24">
        <f t="shared" si="213"/>
        <v>0</v>
      </c>
      <c r="V2093" s="4">
        <v>0</v>
      </c>
      <c r="W2093" s="4"/>
      <c r="X2093" s="28" t="str">
        <f t="shared" si="214"/>
        <v>CHOOSE FORMULA</v>
      </c>
      <c r="Y2093" s="4"/>
      <c r="Z2093" s="4">
        <v>0</v>
      </c>
    </row>
    <row r="2094" spans="1:26">
      <c r="A2094" s="1" t="s">
        <v>58</v>
      </c>
      <c r="B2094" s="1" t="s">
        <v>244</v>
      </c>
      <c r="C2094" s="1" t="s">
        <v>477</v>
      </c>
      <c r="D2094" s="1" t="s">
        <v>318</v>
      </c>
      <c r="E2094" s="1" t="s">
        <v>8</v>
      </c>
      <c r="F2094" s="1" t="s">
        <v>319</v>
      </c>
      <c r="G2094" s="4">
        <v>458336</v>
      </c>
      <c r="H2094" s="4">
        <v>0</v>
      </c>
      <c r="I2094" s="4">
        <v>458336</v>
      </c>
      <c r="J2094" s="4">
        <v>24949.59</v>
      </c>
      <c r="K2094" s="4">
        <v>200528.56</v>
      </c>
      <c r="L2094" s="4">
        <v>218371.82</v>
      </c>
      <c r="M2094" s="4">
        <v>352949.61</v>
      </c>
      <c r="N2094" s="24">
        <f>IF(AND(B2094="60",C2094="32"),(J2094/'FD Date'!$B$4*'FD Date'!$B$6+K2094),(J2094/Date!$B$4*Date!$B$6+K2094))</f>
        <v>325276.51</v>
      </c>
      <c r="O2094" s="24">
        <f t="shared" si="210"/>
        <v>49899.18</v>
      </c>
      <c r="P2094" s="24">
        <f>K2094/Date!$B$2*Date!$B$3+K2094</f>
        <v>300792.83999999997</v>
      </c>
      <c r="Q2094" s="24">
        <f>J2094*Date!$B$3+K2094</f>
        <v>300326.92</v>
      </c>
      <c r="R2094" s="24">
        <f t="shared" si="211"/>
        <v>324109.93802158901</v>
      </c>
      <c r="S2094" s="24">
        <f>J2094/2*Date!$B$7+K2094</f>
        <v>300326.92</v>
      </c>
      <c r="T2094" s="24">
        <f t="shared" si="212"/>
        <v>458336</v>
      </c>
      <c r="U2094" s="24">
        <f t="shared" si="213"/>
        <v>200528.56</v>
      </c>
      <c r="V2094" s="4">
        <v>0</v>
      </c>
      <c r="W2094" s="4"/>
      <c r="X2094" s="28" t="str">
        <f t="shared" si="214"/>
        <v>CHOOSE FORMULA</v>
      </c>
      <c r="Y2094" s="4"/>
      <c r="Z2094" s="4">
        <v>325232</v>
      </c>
    </row>
    <row r="2095" spans="1:26">
      <c r="A2095" s="1" t="s">
        <v>58</v>
      </c>
      <c r="B2095" s="1" t="s">
        <v>244</v>
      </c>
      <c r="C2095" s="1" t="s">
        <v>477</v>
      </c>
      <c r="D2095" s="1" t="s">
        <v>318</v>
      </c>
      <c r="E2095" s="1" t="s">
        <v>13</v>
      </c>
      <c r="F2095" s="1" t="s">
        <v>320</v>
      </c>
      <c r="G2095" s="4">
        <v>0</v>
      </c>
      <c r="H2095" s="4">
        <v>0</v>
      </c>
      <c r="I2095" s="4">
        <v>0</v>
      </c>
      <c r="J2095" s="4">
        <v>0</v>
      </c>
      <c r="K2095" s="4">
        <v>0</v>
      </c>
      <c r="L2095" s="4">
        <v>0</v>
      </c>
      <c r="M2095" s="4">
        <v>0</v>
      </c>
      <c r="N2095" s="24">
        <f>IF(AND(B2095="60",C2095="32"),(J2095/'FD Date'!$B$4*'FD Date'!$B$6+K2095),(J2095/Date!$B$4*Date!$B$6+K2095))</f>
        <v>0</v>
      </c>
      <c r="O2095" s="24">
        <f t="shared" si="210"/>
        <v>0</v>
      </c>
      <c r="P2095" s="24">
        <f>K2095/Date!$B$2*Date!$B$3+K2095</f>
        <v>0</v>
      </c>
      <c r="Q2095" s="24">
        <f>J2095*Date!$B$3+K2095</f>
        <v>0</v>
      </c>
      <c r="R2095" s="24">
        <f t="shared" si="211"/>
        <v>0</v>
      </c>
      <c r="S2095" s="24">
        <f>J2095/2*Date!$B$7+K2095</f>
        <v>0</v>
      </c>
      <c r="T2095" s="24">
        <f t="shared" si="212"/>
        <v>0</v>
      </c>
      <c r="U2095" s="24">
        <f t="shared" si="213"/>
        <v>0</v>
      </c>
      <c r="V2095" s="4">
        <v>0</v>
      </c>
      <c r="W2095" s="4"/>
      <c r="X2095" s="28" t="str">
        <f t="shared" si="214"/>
        <v>CHOOSE FORMULA</v>
      </c>
      <c r="Y2095" s="4"/>
      <c r="Z2095" s="4">
        <v>0</v>
      </c>
    </row>
    <row r="2096" spans="1:26">
      <c r="A2096" s="1" t="s">
        <v>58</v>
      </c>
      <c r="B2096" s="1" t="s">
        <v>244</v>
      </c>
      <c r="C2096" s="1" t="s">
        <v>477</v>
      </c>
      <c r="D2096" s="1" t="s">
        <v>318</v>
      </c>
      <c r="E2096" s="1" t="s">
        <v>80</v>
      </c>
      <c r="F2096" s="1" t="s">
        <v>322</v>
      </c>
      <c r="G2096" s="4">
        <v>1800</v>
      </c>
      <c r="H2096" s="4">
        <v>0</v>
      </c>
      <c r="I2096" s="4">
        <v>1800</v>
      </c>
      <c r="J2096" s="4">
        <v>138.46</v>
      </c>
      <c r="K2096" s="4">
        <v>1112.6300000000001</v>
      </c>
      <c r="L2096" s="4">
        <v>1090.3699999999999</v>
      </c>
      <c r="M2096" s="4">
        <v>1777.72</v>
      </c>
      <c r="N2096" s="24">
        <f>IF(AND(B2096="60",C2096="32"),(J2096/'FD Date'!$B$4*'FD Date'!$B$6+K2096),(J2096/Date!$B$4*Date!$B$6+K2096))</f>
        <v>1804.9300000000003</v>
      </c>
      <c r="O2096" s="24">
        <f t="shared" si="210"/>
        <v>276.92</v>
      </c>
      <c r="P2096" s="24">
        <f>K2096/Date!$B$2*Date!$B$3+K2096</f>
        <v>1668.9450000000002</v>
      </c>
      <c r="Q2096" s="24">
        <f>J2096*Date!$B$3+K2096</f>
        <v>1666.4700000000003</v>
      </c>
      <c r="R2096" s="24">
        <f t="shared" si="211"/>
        <v>1814.0123110503778</v>
      </c>
      <c r="S2096" s="24">
        <f>J2096/2*Date!$B$7+K2096</f>
        <v>1666.4700000000003</v>
      </c>
      <c r="T2096" s="24">
        <f t="shared" si="212"/>
        <v>1800</v>
      </c>
      <c r="U2096" s="24">
        <f t="shared" si="213"/>
        <v>1112.6300000000001</v>
      </c>
      <c r="V2096" s="4">
        <v>0</v>
      </c>
      <c r="W2096" s="4"/>
      <c r="X2096" s="28" t="str">
        <f t="shared" si="214"/>
        <v>CHOOSE FORMULA</v>
      </c>
      <c r="Y2096" s="4"/>
      <c r="Z2096" s="4">
        <v>1805</v>
      </c>
    </row>
    <row r="2097" spans="1:26">
      <c r="A2097" s="1" t="s">
        <v>58</v>
      </c>
      <c r="B2097" s="1" t="s">
        <v>244</v>
      </c>
      <c r="C2097" s="1" t="s">
        <v>477</v>
      </c>
      <c r="D2097" s="1" t="s">
        <v>318</v>
      </c>
      <c r="E2097" s="1" t="s">
        <v>323</v>
      </c>
      <c r="F2097" s="1" t="s">
        <v>324</v>
      </c>
      <c r="G2097" s="4">
        <v>600</v>
      </c>
      <c r="H2097" s="4">
        <v>0</v>
      </c>
      <c r="I2097" s="4">
        <v>600</v>
      </c>
      <c r="J2097" s="4">
        <v>50</v>
      </c>
      <c r="K2097" s="4">
        <v>375.89</v>
      </c>
      <c r="L2097" s="4">
        <v>310.81</v>
      </c>
      <c r="M2097" s="4">
        <v>497.42</v>
      </c>
      <c r="N2097" s="24">
        <f>IF(AND(B2097="60",C2097="32"),(J2097/'FD Date'!$B$4*'FD Date'!$B$6+K2097),(J2097/Date!$B$4*Date!$B$6+K2097))</f>
        <v>625.89</v>
      </c>
      <c r="O2097" s="24">
        <f t="shared" si="210"/>
        <v>100</v>
      </c>
      <c r="P2097" s="24">
        <f>K2097/Date!$B$2*Date!$B$3+K2097</f>
        <v>563.83500000000004</v>
      </c>
      <c r="Q2097" s="24">
        <f>J2097*Date!$B$3+K2097</f>
        <v>575.89</v>
      </c>
      <c r="R2097" s="24">
        <f t="shared" si="211"/>
        <v>601.57396415816743</v>
      </c>
      <c r="S2097" s="24">
        <f>J2097/2*Date!$B$7+K2097</f>
        <v>575.89</v>
      </c>
      <c r="T2097" s="24">
        <f t="shared" si="212"/>
        <v>600</v>
      </c>
      <c r="U2097" s="24">
        <f t="shared" si="213"/>
        <v>375.89</v>
      </c>
      <c r="V2097" s="4">
        <v>0</v>
      </c>
      <c r="W2097" s="4"/>
      <c r="X2097" s="28" t="str">
        <f t="shared" si="214"/>
        <v>CHOOSE FORMULA</v>
      </c>
      <c r="Y2097" s="4"/>
      <c r="Z2097" s="4">
        <v>626</v>
      </c>
    </row>
    <row r="2098" spans="1:26">
      <c r="A2098" s="1" t="s">
        <v>58</v>
      </c>
      <c r="B2098" s="1" t="s">
        <v>244</v>
      </c>
      <c r="C2098" s="1" t="s">
        <v>477</v>
      </c>
      <c r="D2098" s="1" t="s">
        <v>318</v>
      </c>
      <c r="E2098" s="1" t="s">
        <v>468</v>
      </c>
      <c r="F2098" s="1" t="s">
        <v>469</v>
      </c>
      <c r="G2098" s="4">
        <v>0</v>
      </c>
      <c r="H2098" s="4">
        <v>0</v>
      </c>
      <c r="I2098" s="4">
        <v>0</v>
      </c>
      <c r="J2098" s="4">
        <v>0</v>
      </c>
      <c r="K2098" s="4">
        <v>0</v>
      </c>
      <c r="L2098" s="4">
        <v>0</v>
      </c>
      <c r="M2098" s="4">
        <v>0</v>
      </c>
      <c r="N2098" s="24">
        <f>IF(AND(B2098="60",C2098="32"),(J2098/'FD Date'!$B$4*'FD Date'!$B$6+K2098),(J2098/Date!$B$4*Date!$B$6+K2098))</f>
        <v>0</v>
      </c>
      <c r="O2098" s="24">
        <f t="shared" si="210"/>
        <v>0</v>
      </c>
      <c r="P2098" s="24">
        <f>K2098/Date!$B$2*Date!$B$3+K2098</f>
        <v>0</v>
      </c>
      <c r="Q2098" s="24">
        <f>J2098*Date!$B$3+K2098</f>
        <v>0</v>
      </c>
      <c r="R2098" s="24">
        <f t="shared" si="211"/>
        <v>0</v>
      </c>
      <c r="S2098" s="24">
        <f>J2098/2*Date!$B$7+K2098</f>
        <v>0</v>
      </c>
      <c r="T2098" s="24">
        <f t="shared" si="212"/>
        <v>0</v>
      </c>
      <c r="U2098" s="24">
        <f t="shared" si="213"/>
        <v>0</v>
      </c>
      <c r="V2098" s="4">
        <v>0</v>
      </c>
      <c r="W2098" s="4"/>
      <c r="X2098" s="28" t="str">
        <f t="shared" si="214"/>
        <v>CHOOSE FORMULA</v>
      </c>
      <c r="Y2098" s="4"/>
      <c r="Z2098" s="4">
        <v>0</v>
      </c>
    </row>
    <row r="2099" spans="1:26">
      <c r="A2099" s="1" t="s">
        <v>58</v>
      </c>
      <c r="B2099" s="1" t="s">
        <v>244</v>
      </c>
      <c r="C2099" s="1" t="s">
        <v>477</v>
      </c>
      <c r="D2099" s="1" t="s">
        <v>318</v>
      </c>
      <c r="E2099" s="1" t="s">
        <v>325</v>
      </c>
      <c r="F2099" s="1" t="s">
        <v>326</v>
      </c>
      <c r="G2099" s="4">
        <v>0</v>
      </c>
      <c r="H2099" s="4">
        <v>0</v>
      </c>
      <c r="I2099" s="4">
        <v>0</v>
      </c>
      <c r="J2099" s="4">
        <v>0</v>
      </c>
      <c r="K2099" s="4">
        <v>0</v>
      </c>
      <c r="L2099" s="4">
        <v>0</v>
      </c>
      <c r="M2099" s="4">
        <v>0</v>
      </c>
      <c r="N2099" s="24">
        <f>IF(AND(B2099="60",C2099="32"),(J2099/'FD Date'!$B$4*'FD Date'!$B$6+K2099),(J2099/Date!$B$4*Date!$B$6+K2099))</f>
        <v>0</v>
      </c>
      <c r="O2099" s="24">
        <f t="shared" si="210"/>
        <v>0</v>
      </c>
      <c r="P2099" s="24">
        <f>K2099/Date!$B$2*Date!$B$3+K2099</f>
        <v>0</v>
      </c>
      <c r="Q2099" s="24">
        <f>J2099*Date!$B$3+K2099</f>
        <v>0</v>
      </c>
      <c r="R2099" s="24">
        <f t="shared" si="211"/>
        <v>0</v>
      </c>
      <c r="S2099" s="24">
        <f>J2099/2*Date!$B$7+K2099</f>
        <v>0</v>
      </c>
      <c r="T2099" s="24">
        <f t="shared" si="212"/>
        <v>0</v>
      </c>
      <c r="U2099" s="24">
        <f t="shared" si="213"/>
        <v>0</v>
      </c>
      <c r="V2099" s="4">
        <v>0</v>
      </c>
      <c r="W2099" s="4"/>
      <c r="X2099" s="28" t="str">
        <f t="shared" si="214"/>
        <v>CHOOSE FORMULA</v>
      </c>
      <c r="Y2099" s="4"/>
      <c r="Z2099" s="4">
        <v>0</v>
      </c>
    </row>
    <row r="2100" spans="1:26">
      <c r="A2100" s="1" t="s">
        <v>58</v>
      </c>
      <c r="B2100" s="1" t="s">
        <v>244</v>
      </c>
      <c r="C2100" s="1" t="s">
        <v>477</v>
      </c>
      <c r="D2100" s="1" t="s">
        <v>327</v>
      </c>
      <c r="E2100" s="1" t="s">
        <v>8</v>
      </c>
      <c r="F2100" s="1" t="s">
        <v>328</v>
      </c>
      <c r="G2100" s="4">
        <v>2530</v>
      </c>
      <c r="H2100" s="4">
        <v>0</v>
      </c>
      <c r="I2100" s="4">
        <v>2530</v>
      </c>
      <c r="J2100" s="4">
        <v>0</v>
      </c>
      <c r="K2100" s="4">
        <v>0</v>
      </c>
      <c r="L2100" s="4">
        <v>0</v>
      </c>
      <c r="M2100" s="4">
        <v>2235</v>
      </c>
      <c r="N2100" s="24">
        <f>IF(AND(B2100="60",C2100="32"),(J2100/'FD Date'!$B$4*'FD Date'!$B$6+K2100),(J2100/Date!$B$4*Date!$B$6+K2100))</f>
        <v>0</v>
      </c>
      <c r="O2100" s="24">
        <f t="shared" si="210"/>
        <v>0</v>
      </c>
      <c r="P2100" s="24">
        <f>K2100/Date!$B$2*Date!$B$3+K2100</f>
        <v>0</v>
      </c>
      <c r="Q2100" s="24">
        <f>J2100*Date!$B$3+K2100</f>
        <v>0</v>
      </c>
      <c r="R2100" s="24">
        <f t="shared" si="211"/>
        <v>0</v>
      </c>
      <c r="S2100" s="24">
        <f>J2100/2*Date!$B$7+K2100</f>
        <v>0</v>
      </c>
      <c r="T2100" s="24">
        <f t="shared" si="212"/>
        <v>2530</v>
      </c>
      <c r="U2100" s="24">
        <f t="shared" si="213"/>
        <v>0</v>
      </c>
      <c r="V2100" s="4">
        <v>0</v>
      </c>
      <c r="W2100" s="4"/>
      <c r="X2100" s="28" t="str">
        <f t="shared" si="214"/>
        <v>CHOOSE FORMULA</v>
      </c>
      <c r="Y2100" s="4"/>
      <c r="Z2100" s="4">
        <v>2530</v>
      </c>
    </row>
    <row r="2101" spans="1:26">
      <c r="A2101" s="1" t="s">
        <v>58</v>
      </c>
      <c r="B2101" s="1" t="s">
        <v>244</v>
      </c>
      <c r="C2101" s="1" t="s">
        <v>477</v>
      </c>
      <c r="D2101" s="1" t="s">
        <v>329</v>
      </c>
      <c r="E2101" s="1" t="s">
        <v>8</v>
      </c>
      <c r="F2101" s="1" t="s">
        <v>330</v>
      </c>
      <c r="G2101" s="4">
        <v>5000</v>
      </c>
      <c r="H2101" s="4">
        <v>0</v>
      </c>
      <c r="I2101" s="4">
        <v>5000</v>
      </c>
      <c r="J2101" s="4">
        <v>98.65</v>
      </c>
      <c r="K2101" s="4">
        <v>1824.81</v>
      </c>
      <c r="L2101" s="4">
        <v>2754.88</v>
      </c>
      <c r="M2101" s="4">
        <v>4608.83</v>
      </c>
      <c r="N2101" s="24">
        <f>IF(AND(B2101="60",C2101="32"),(J2101/'FD Date'!$B$4*'FD Date'!$B$6+K2101),(J2101/Date!$B$4*Date!$B$6+K2101))</f>
        <v>2318.06</v>
      </c>
      <c r="O2101" s="24">
        <f t="shared" si="210"/>
        <v>197.3</v>
      </c>
      <c r="P2101" s="24">
        <f>K2101/Date!$B$2*Date!$B$3+K2101</f>
        <v>2737.2150000000001</v>
      </c>
      <c r="Q2101" s="24">
        <f>J2101*Date!$B$3+K2101</f>
        <v>2219.41</v>
      </c>
      <c r="R2101" s="24">
        <f t="shared" si="211"/>
        <v>3052.8513301123821</v>
      </c>
      <c r="S2101" s="24">
        <f>J2101/2*Date!$B$7+K2101</f>
        <v>2219.41</v>
      </c>
      <c r="T2101" s="24">
        <f t="shared" si="212"/>
        <v>5000</v>
      </c>
      <c r="U2101" s="24">
        <f t="shared" si="213"/>
        <v>1824.81</v>
      </c>
      <c r="V2101" s="4">
        <v>0</v>
      </c>
      <c r="W2101" s="4"/>
      <c r="X2101" s="28" t="str">
        <f t="shared" si="214"/>
        <v>CHOOSE FORMULA</v>
      </c>
      <c r="Y2101" s="4"/>
      <c r="Z2101" s="4">
        <v>4143</v>
      </c>
    </row>
    <row r="2102" spans="1:26">
      <c r="A2102" s="1" t="s">
        <v>58</v>
      </c>
      <c r="B2102" s="1" t="s">
        <v>244</v>
      </c>
      <c r="C2102" s="1" t="s">
        <v>477</v>
      </c>
      <c r="D2102" s="1" t="s">
        <v>331</v>
      </c>
      <c r="E2102" s="1" t="s">
        <v>84</v>
      </c>
      <c r="F2102" s="1" t="s">
        <v>333</v>
      </c>
      <c r="G2102" s="4">
        <v>943</v>
      </c>
      <c r="H2102" s="4">
        <v>0</v>
      </c>
      <c r="I2102" s="4">
        <v>943</v>
      </c>
      <c r="J2102" s="4">
        <v>49.2</v>
      </c>
      <c r="K2102" s="4">
        <v>370.76</v>
      </c>
      <c r="L2102" s="4">
        <v>616.5</v>
      </c>
      <c r="M2102" s="4">
        <v>830.14</v>
      </c>
      <c r="N2102" s="24">
        <f>IF(AND(B2102="60",C2102="32"),(J2102/'FD Date'!$B$4*'FD Date'!$B$6+K2102),(J2102/Date!$B$4*Date!$B$6+K2102))</f>
        <v>616.76</v>
      </c>
      <c r="O2102" s="24">
        <f t="shared" si="210"/>
        <v>98.4</v>
      </c>
      <c r="P2102" s="24">
        <f>K2102/Date!$B$2*Date!$B$3+K2102</f>
        <v>556.14</v>
      </c>
      <c r="Q2102" s="24">
        <f>J2102*Date!$B$3+K2102</f>
        <v>567.55999999999995</v>
      </c>
      <c r="R2102" s="24">
        <f t="shared" si="211"/>
        <v>499.24202173560417</v>
      </c>
      <c r="S2102" s="24">
        <f>J2102/2*Date!$B$7+K2102</f>
        <v>567.55999999999995</v>
      </c>
      <c r="T2102" s="24">
        <f t="shared" si="212"/>
        <v>943</v>
      </c>
      <c r="U2102" s="24">
        <f t="shared" si="213"/>
        <v>370.76</v>
      </c>
      <c r="V2102" s="4">
        <v>0</v>
      </c>
      <c r="W2102" s="4"/>
      <c r="X2102" s="28" t="str">
        <f t="shared" si="214"/>
        <v>CHOOSE FORMULA</v>
      </c>
      <c r="Y2102" s="4"/>
      <c r="Z2102" s="4">
        <v>568</v>
      </c>
    </row>
    <row r="2103" spans="1:26">
      <c r="A2103" s="1" t="s">
        <v>58</v>
      </c>
      <c r="B2103" s="1" t="s">
        <v>244</v>
      </c>
      <c r="C2103" s="1" t="s">
        <v>477</v>
      </c>
      <c r="D2103" s="1" t="s">
        <v>331</v>
      </c>
      <c r="E2103" s="1" t="s">
        <v>334</v>
      </c>
      <c r="F2103" s="1" t="s">
        <v>335</v>
      </c>
      <c r="G2103" s="4">
        <v>1667</v>
      </c>
      <c r="H2103" s="4">
        <v>0</v>
      </c>
      <c r="I2103" s="4">
        <v>1667</v>
      </c>
      <c r="J2103" s="4">
        <v>144.58000000000001</v>
      </c>
      <c r="K2103" s="4">
        <v>1089.51</v>
      </c>
      <c r="L2103" s="4">
        <v>732.88</v>
      </c>
      <c r="M2103" s="4">
        <v>1201.99</v>
      </c>
      <c r="N2103" s="24">
        <f>IF(AND(B2103="60",C2103="32"),(J2103/'FD Date'!$B$4*'FD Date'!$B$6+K2103),(J2103/Date!$B$4*Date!$B$6+K2103))</f>
        <v>1812.41</v>
      </c>
      <c r="O2103" s="24">
        <f t="shared" si="210"/>
        <v>289.16000000000003</v>
      </c>
      <c r="P2103" s="24">
        <f>K2103/Date!$B$2*Date!$B$3+K2103</f>
        <v>1634.2649999999999</v>
      </c>
      <c r="Q2103" s="24">
        <f>J2103*Date!$B$3+K2103</f>
        <v>1667.83</v>
      </c>
      <c r="R2103" s="24">
        <f t="shared" si="211"/>
        <v>1786.8957058454318</v>
      </c>
      <c r="S2103" s="24">
        <f>J2103/2*Date!$B$7+K2103</f>
        <v>1667.83</v>
      </c>
      <c r="T2103" s="24">
        <f t="shared" si="212"/>
        <v>1667</v>
      </c>
      <c r="U2103" s="24">
        <f t="shared" si="213"/>
        <v>1089.51</v>
      </c>
      <c r="V2103" s="4">
        <v>0</v>
      </c>
      <c r="W2103" s="4"/>
      <c r="X2103" s="28" t="str">
        <f t="shared" si="214"/>
        <v>CHOOSE FORMULA</v>
      </c>
      <c r="Y2103" s="4"/>
      <c r="Z2103" s="4">
        <v>1668</v>
      </c>
    </row>
    <row r="2104" spans="1:26">
      <c r="A2104" s="1" t="s">
        <v>58</v>
      </c>
      <c r="B2104" s="1" t="s">
        <v>244</v>
      </c>
      <c r="C2104" s="1" t="s">
        <v>477</v>
      </c>
      <c r="D2104" s="1" t="s">
        <v>331</v>
      </c>
      <c r="E2104" s="1" t="s">
        <v>336</v>
      </c>
      <c r="F2104" s="1" t="s">
        <v>337</v>
      </c>
      <c r="G2104" s="4">
        <v>29783</v>
      </c>
      <c r="H2104" s="4">
        <v>0</v>
      </c>
      <c r="I2104" s="4">
        <v>29783</v>
      </c>
      <c r="J2104" s="4">
        <v>2882.56</v>
      </c>
      <c r="K2104" s="4">
        <v>21720.01</v>
      </c>
      <c r="L2104" s="4">
        <v>13429.33</v>
      </c>
      <c r="M2104" s="4">
        <v>22127.17</v>
      </c>
      <c r="N2104" s="24">
        <f>IF(AND(B2104="60",C2104="32"),(J2104/'FD Date'!$B$4*'FD Date'!$B$6+K2104),(J2104/Date!$B$4*Date!$B$6+K2104))</f>
        <v>36132.81</v>
      </c>
      <c r="O2104" s="24">
        <f t="shared" si="210"/>
        <v>5765.12</v>
      </c>
      <c r="P2104" s="24">
        <f>K2104/Date!$B$2*Date!$B$3+K2104</f>
        <v>32580.014999999999</v>
      </c>
      <c r="Q2104" s="24">
        <f>J2104*Date!$B$3+K2104</f>
        <v>33250.25</v>
      </c>
      <c r="R2104" s="24">
        <f t="shared" si="211"/>
        <v>35787.515361652433</v>
      </c>
      <c r="S2104" s="24">
        <f>J2104/2*Date!$B$7+K2104</f>
        <v>33250.25</v>
      </c>
      <c r="T2104" s="24">
        <f t="shared" si="212"/>
        <v>29783</v>
      </c>
      <c r="U2104" s="24">
        <f t="shared" si="213"/>
        <v>21720.01</v>
      </c>
      <c r="V2104" s="4">
        <v>0</v>
      </c>
      <c r="W2104" s="4"/>
      <c r="X2104" s="28" t="str">
        <f t="shared" si="214"/>
        <v>CHOOSE FORMULA</v>
      </c>
      <c r="Y2104" s="4"/>
      <c r="Z2104" s="4">
        <v>33250</v>
      </c>
    </row>
    <row r="2105" spans="1:26">
      <c r="A2105" s="1" t="s">
        <v>58</v>
      </c>
      <c r="B2105" s="1" t="s">
        <v>244</v>
      </c>
      <c r="C2105" s="1" t="s">
        <v>477</v>
      </c>
      <c r="D2105" s="1" t="s">
        <v>331</v>
      </c>
      <c r="E2105" s="1" t="s">
        <v>338</v>
      </c>
      <c r="F2105" s="1" t="s">
        <v>339</v>
      </c>
      <c r="G2105" s="4">
        <v>0</v>
      </c>
      <c r="H2105" s="4">
        <v>0</v>
      </c>
      <c r="I2105" s="4">
        <v>0</v>
      </c>
      <c r="J2105" s="4">
        <v>0</v>
      </c>
      <c r="K2105" s="4">
        <v>285.72000000000003</v>
      </c>
      <c r="L2105" s="4">
        <v>1778.75</v>
      </c>
      <c r="M2105" s="4">
        <v>5493.03</v>
      </c>
      <c r="N2105" s="24">
        <f>IF(AND(B2105="60",C2105="32"),(J2105/'FD Date'!$B$4*'FD Date'!$B$6+K2105),(J2105/Date!$B$4*Date!$B$6+K2105))</f>
        <v>285.72000000000003</v>
      </c>
      <c r="O2105" s="24">
        <f t="shared" si="210"/>
        <v>0</v>
      </c>
      <c r="P2105" s="24">
        <f>K2105/Date!$B$2*Date!$B$3+K2105</f>
        <v>428.58000000000004</v>
      </c>
      <c r="Q2105" s="24">
        <f>J2105*Date!$B$3+K2105</f>
        <v>285.72000000000003</v>
      </c>
      <c r="R2105" s="24">
        <f t="shared" si="211"/>
        <v>882.34351741391436</v>
      </c>
      <c r="S2105" s="24">
        <f>J2105/2*Date!$B$7+K2105</f>
        <v>285.72000000000003</v>
      </c>
      <c r="T2105" s="24">
        <f t="shared" si="212"/>
        <v>0</v>
      </c>
      <c r="U2105" s="24">
        <f t="shared" si="213"/>
        <v>285.72000000000003</v>
      </c>
      <c r="V2105" s="4">
        <v>0</v>
      </c>
      <c r="W2105" s="4"/>
      <c r="X2105" s="28" t="str">
        <f t="shared" si="214"/>
        <v>CHOOSE FORMULA</v>
      </c>
      <c r="Y2105" s="4"/>
      <c r="Z2105" s="4">
        <v>286</v>
      </c>
    </row>
    <row r="2106" spans="1:26">
      <c r="A2106" s="1" t="s">
        <v>58</v>
      </c>
      <c r="B2106" s="1" t="s">
        <v>244</v>
      </c>
      <c r="C2106" s="1" t="s">
        <v>477</v>
      </c>
      <c r="D2106" s="1" t="s">
        <v>331</v>
      </c>
      <c r="E2106" s="1" t="s">
        <v>340</v>
      </c>
      <c r="F2106" s="1" t="s">
        <v>341</v>
      </c>
      <c r="G2106" s="4">
        <v>1490</v>
      </c>
      <c r="H2106" s="4">
        <v>0</v>
      </c>
      <c r="I2106" s="4">
        <v>1490</v>
      </c>
      <c r="J2106" s="4">
        <v>100</v>
      </c>
      <c r="K2106" s="4">
        <v>753.57</v>
      </c>
      <c r="L2106" s="4">
        <v>714.3</v>
      </c>
      <c r="M2106" s="4">
        <v>1150.73</v>
      </c>
      <c r="N2106" s="24">
        <f>IF(AND(B2106="60",C2106="32"),(J2106/'FD Date'!$B$4*'FD Date'!$B$6+K2106),(J2106/Date!$B$4*Date!$B$6+K2106))</f>
        <v>1253.5700000000002</v>
      </c>
      <c r="O2106" s="24">
        <f t="shared" si="210"/>
        <v>200</v>
      </c>
      <c r="P2106" s="24">
        <f>K2106/Date!$B$2*Date!$B$3+K2106</f>
        <v>1130.355</v>
      </c>
      <c r="Q2106" s="24">
        <f>J2106*Date!$B$3+K2106</f>
        <v>1153.5700000000002</v>
      </c>
      <c r="R2106" s="24">
        <f t="shared" si="211"/>
        <v>1213.9935686686267</v>
      </c>
      <c r="S2106" s="24">
        <f>J2106/2*Date!$B$7+K2106</f>
        <v>1153.5700000000002</v>
      </c>
      <c r="T2106" s="24">
        <f t="shared" si="212"/>
        <v>1490</v>
      </c>
      <c r="U2106" s="24">
        <f t="shared" si="213"/>
        <v>753.57</v>
      </c>
      <c r="V2106" s="4">
        <v>0</v>
      </c>
      <c r="W2106" s="4"/>
      <c r="X2106" s="28" t="str">
        <f t="shared" si="214"/>
        <v>CHOOSE FORMULA</v>
      </c>
      <c r="Y2106" s="4"/>
      <c r="Z2106" s="4">
        <v>1154</v>
      </c>
    </row>
    <row r="2107" spans="1:26">
      <c r="A2107" s="1" t="s">
        <v>58</v>
      </c>
      <c r="B2107" s="1" t="s">
        <v>244</v>
      </c>
      <c r="C2107" s="1" t="s">
        <v>477</v>
      </c>
      <c r="D2107" s="1" t="s">
        <v>342</v>
      </c>
      <c r="E2107" s="1" t="s">
        <v>8</v>
      </c>
      <c r="F2107" s="1" t="s">
        <v>343</v>
      </c>
      <c r="G2107" s="4">
        <v>0</v>
      </c>
      <c r="H2107" s="4">
        <v>0</v>
      </c>
      <c r="I2107" s="4">
        <v>0</v>
      </c>
      <c r="J2107" s="4">
        <v>0</v>
      </c>
      <c r="K2107" s="4">
        <v>0</v>
      </c>
      <c r="L2107" s="4">
        <v>0</v>
      </c>
      <c r="M2107" s="4">
        <v>0</v>
      </c>
      <c r="N2107" s="24">
        <f>IF(AND(B2107="60",C2107="32"),(J2107/'FD Date'!$B$4*'FD Date'!$B$6+K2107),(J2107/Date!$B$4*Date!$B$6+K2107))</f>
        <v>0</v>
      </c>
      <c r="O2107" s="24">
        <f t="shared" si="210"/>
        <v>0</v>
      </c>
      <c r="P2107" s="24">
        <f>K2107/Date!$B$2*Date!$B$3+K2107</f>
        <v>0</v>
      </c>
      <c r="Q2107" s="24">
        <f>J2107*Date!$B$3+K2107</f>
        <v>0</v>
      </c>
      <c r="R2107" s="24">
        <f t="shared" si="211"/>
        <v>0</v>
      </c>
      <c r="S2107" s="24">
        <f>J2107/2*Date!$B$7+K2107</f>
        <v>0</v>
      </c>
      <c r="T2107" s="24">
        <f t="shared" si="212"/>
        <v>0</v>
      </c>
      <c r="U2107" s="24">
        <f t="shared" si="213"/>
        <v>0</v>
      </c>
      <c r="V2107" s="4">
        <v>0</v>
      </c>
      <c r="W2107" s="4"/>
      <c r="X2107" s="28" t="str">
        <f t="shared" si="214"/>
        <v>CHOOSE FORMULA</v>
      </c>
      <c r="Y2107" s="4"/>
      <c r="Z2107" s="4">
        <v>0</v>
      </c>
    </row>
    <row r="2108" spans="1:26">
      <c r="A2108" s="1" t="s">
        <v>58</v>
      </c>
      <c r="B2108" s="1" t="s">
        <v>244</v>
      </c>
      <c r="C2108" s="1" t="s">
        <v>477</v>
      </c>
      <c r="D2108" s="1" t="s">
        <v>342</v>
      </c>
      <c r="E2108" s="1" t="s">
        <v>13</v>
      </c>
      <c r="F2108" s="1" t="s">
        <v>344</v>
      </c>
      <c r="G2108" s="4">
        <v>76596</v>
      </c>
      <c r="H2108" s="4">
        <v>0</v>
      </c>
      <c r="I2108" s="4">
        <v>76596</v>
      </c>
      <c r="J2108" s="4">
        <v>4186.7700000000004</v>
      </c>
      <c r="K2108" s="4">
        <v>33575.949999999997</v>
      </c>
      <c r="L2108" s="4">
        <v>30668.76</v>
      </c>
      <c r="M2108" s="4">
        <v>52361.99</v>
      </c>
      <c r="N2108" s="24">
        <f>IF(AND(B2108="60",C2108="32"),(J2108/'FD Date'!$B$4*'FD Date'!$B$6+K2108),(J2108/Date!$B$4*Date!$B$6+K2108))</f>
        <v>54509.8</v>
      </c>
      <c r="O2108" s="24">
        <f t="shared" si="210"/>
        <v>8373.5400000000009</v>
      </c>
      <c r="P2108" s="24">
        <f>K2108/Date!$B$2*Date!$B$3+K2108</f>
        <v>50363.924999999996</v>
      </c>
      <c r="Q2108" s="24">
        <f>J2108*Date!$B$3+K2108</f>
        <v>50323.03</v>
      </c>
      <c r="R2108" s="24">
        <f t="shared" si="211"/>
        <v>57325.550760464394</v>
      </c>
      <c r="S2108" s="24">
        <f>J2108/2*Date!$B$7+K2108</f>
        <v>50323.03</v>
      </c>
      <c r="T2108" s="24">
        <f t="shared" si="212"/>
        <v>76596</v>
      </c>
      <c r="U2108" s="24">
        <f t="shared" si="213"/>
        <v>33575.949999999997</v>
      </c>
      <c r="V2108" s="4">
        <v>0</v>
      </c>
      <c r="W2108" s="4"/>
      <c r="X2108" s="28" t="str">
        <f t="shared" si="214"/>
        <v>CHOOSE FORMULA</v>
      </c>
      <c r="Y2108" s="4"/>
      <c r="Z2108" s="4">
        <v>55243</v>
      </c>
    </row>
    <row r="2109" spans="1:26">
      <c r="A2109" s="1" t="s">
        <v>58</v>
      </c>
      <c r="B2109" s="1" t="s">
        <v>244</v>
      </c>
      <c r="C2109" s="1" t="s">
        <v>477</v>
      </c>
      <c r="D2109" s="1" t="s">
        <v>345</v>
      </c>
      <c r="E2109" s="1" t="s">
        <v>8</v>
      </c>
      <c r="F2109" s="1" t="s">
        <v>346</v>
      </c>
      <c r="G2109" s="4">
        <v>0</v>
      </c>
      <c r="H2109" s="4">
        <v>0</v>
      </c>
      <c r="I2109" s="4">
        <v>0</v>
      </c>
      <c r="J2109" s="4">
        <v>0</v>
      </c>
      <c r="K2109" s="4">
        <v>0</v>
      </c>
      <c r="L2109" s="4">
        <v>0</v>
      </c>
      <c r="M2109" s="4">
        <v>48</v>
      </c>
      <c r="N2109" s="24">
        <f>IF(AND(B2109="60",C2109="32"),(J2109/'FD Date'!$B$4*'FD Date'!$B$6+K2109),(J2109/Date!$B$4*Date!$B$6+K2109))</f>
        <v>0</v>
      </c>
      <c r="O2109" s="24">
        <f t="shared" si="210"/>
        <v>0</v>
      </c>
      <c r="P2109" s="24">
        <f>K2109/Date!$B$2*Date!$B$3+K2109</f>
        <v>0</v>
      </c>
      <c r="Q2109" s="24">
        <f>J2109*Date!$B$3+K2109</f>
        <v>0</v>
      </c>
      <c r="R2109" s="24">
        <f t="shared" si="211"/>
        <v>0</v>
      </c>
      <c r="S2109" s="24">
        <f>J2109/2*Date!$B$7+K2109</f>
        <v>0</v>
      </c>
      <c r="T2109" s="24">
        <f t="shared" si="212"/>
        <v>0</v>
      </c>
      <c r="U2109" s="24">
        <f t="shared" si="213"/>
        <v>0</v>
      </c>
      <c r="V2109" s="4">
        <v>0</v>
      </c>
      <c r="W2109" s="4"/>
      <c r="X2109" s="28" t="str">
        <f t="shared" si="214"/>
        <v>CHOOSE FORMULA</v>
      </c>
      <c r="Y2109" s="4"/>
      <c r="Z2109" s="4">
        <v>0</v>
      </c>
    </row>
    <row r="2110" spans="1:26">
      <c r="A2110" s="1" t="s">
        <v>58</v>
      </c>
      <c r="B2110" s="1" t="s">
        <v>244</v>
      </c>
      <c r="C2110" s="1" t="s">
        <v>477</v>
      </c>
      <c r="D2110" s="1" t="s">
        <v>347</v>
      </c>
      <c r="E2110" s="1" t="s">
        <v>8</v>
      </c>
      <c r="F2110" s="1" t="s">
        <v>348</v>
      </c>
      <c r="G2110" s="4">
        <v>6717</v>
      </c>
      <c r="H2110" s="4">
        <v>0</v>
      </c>
      <c r="I2110" s="4">
        <v>6717</v>
      </c>
      <c r="J2110" s="4">
        <v>-5266.92</v>
      </c>
      <c r="K2110" s="4">
        <v>1530.11</v>
      </c>
      <c r="L2110" s="4">
        <v>3433.58</v>
      </c>
      <c r="M2110" s="4">
        <v>4199.37</v>
      </c>
      <c r="N2110" s="24">
        <f>IF(AND(B2110="60",C2110="32"),(J2110/'FD Date'!$B$4*'FD Date'!$B$6+K2110),(J2110/Date!$B$4*Date!$B$6+K2110))</f>
        <v>-24804.489999999998</v>
      </c>
      <c r="O2110" s="24">
        <f t="shared" si="210"/>
        <v>-10533.84</v>
      </c>
      <c r="P2110" s="24">
        <f>K2110/Date!$B$2*Date!$B$3+K2110</f>
        <v>2295.165</v>
      </c>
      <c r="Q2110" s="24">
        <f>J2110*Date!$B$3+K2110</f>
        <v>-19537.57</v>
      </c>
      <c r="R2110" s="24">
        <f t="shared" si="211"/>
        <v>1871.3698328566684</v>
      </c>
      <c r="S2110" s="24">
        <f>J2110/2*Date!$B$7+K2110</f>
        <v>-19537.57</v>
      </c>
      <c r="T2110" s="24">
        <f t="shared" si="212"/>
        <v>6717</v>
      </c>
      <c r="U2110" s="24">
        <f t="shared" si="213"/>
        <v>1530.11</v>
      </c>
      <c r="V2110" s="4">
        <v>0</v>
      </c>
      <c r="W2110" s="4"/>
      <c r="X2110" s="28" t="str">
        <f t="shared" si="214"/>
        <v>CHOOSE FORMULA</v>
      </c>
      <c r="Y2110" s="4"/>
      <c r="Z2110" s="4">
        <v>12768</v>
      </c>
    </row>
    <row r="2111" spans="1:26">
      <c r="A2111" s="1" t="s">
        <v>58</v>
      </c>
      <c r="B2111" s="1" t="s">
        <v>244</v>
      </c>
      <c r="C2111" s="1" t="s">
        <v>477</v>
      </c>
      <c r="D2111" s="1" t="s">
        <v>349</v>
      </c>
      <c r="E2111" s="1" t="s">
        <v>8</v>
      </c>
      <c r="F2111" s="1" t="s">
        <v>350</v>
      </c>
      <c r="G2111" s="4">
        <v>0</v>
      </c>
      <c r="H2111" s="4">
        <v>0</v>
      </c>
      <c r="I2111" s="4">
        <v>0</v>
      </c>
      <c r="J2111" s="4">
        <v>0</v>
      </c>
      <c r="K2111" s="4">
        <v>297</v>
      </c>
      <c r="L2111" s="4">
        <v>1440</v>
      </c>
      <c r="M2111" s="4">
        <v>1980</v>
      </c>
      <c r="N2111" s="24">
        <f>IF(AND(B2111="60",C2111="32"),(J2111/'FD Date'!$B$4*'FD Date'!$B$6+K2111),(J2111/Date!$B$4*Date!$B$6+K2111))</f>
        <v>297</v>
      </c>
      <c r="O2111" s="24">
        <f t="shared" si="210"/>
        <v>0</v>
      </c>
      <c r="P2111" s="24">
        <f>K2111/Date!$B$2*Date!$B$3+K2111</f>
        <v>445.5</v>
      </c>
      <c r="Q2111" s="24">
        <f>J2111*Date!$B$3+K2111</f>
        <v>297</v>
      </c>
      <c r="R2111" s="24">
        <f t="shared" si="211"/>
        <v>408.375</v>
      </c>
      <c r="S2111" s="24">
        <f>J2111/2*Date!$B$7+K2111</f>
        <v>297</v>
      </c>
      <c r="T2111" s="24">
        <f t="shared" si="212"/>
        <v>0</v>
      </c>
      <c r="U2111" s="24">
        <f t="shared" si="213"/>
        <v>297</v>
      </c>
      <c r="V2111" s="4">
        <v>0</v>
      </c>
      <c r="W2111" s="4"/>
      <c r="X2111" s="28" t="str">
        <f t="shared" si="214"/>
        <v>CHOOSE FORMULA</v>
      </c>
      <c r="Y2111" s="4"/>
      <c r="Z2111" s="4">
        <v>252</v>
      </c>
    </row>
    <row r="2112" spans="1:26">
      <c r="A2112" s="1" t="s">
        <v>58</v>
      </c>
      <c r="B2112" s="1" t="s">
        <v>244</v>
      </c>
      <c r="C2112" s="1" t="s">
        <v>477</v>
      </c>
      <c r="D2112" s="1" t="s">
        <v>351</v>
      </c>
      <c r="E2112" s="1" t="s">
        <v>8</v>
      </c>
      <c r="F2112" s="1" t="s">
        <v>352</v>
      </c>
      <c r="G2112" s="4">
        <v>6634</v>
      </c>
      <c r="H2112" s="4">
        <v>0</v>
      </c>
      <c r="I2112" s="4">
        <v>6634</v>
      </c>
      <c r="J2112" s="4">
        <v>360.48</v>
      </c>
      <c r="K2112" s="4">
        <v>2947.14</v>
      </c>
      <c r="L2112" s="4">
        <v>3228.69</v>
      </c>
      <c r="M2112" s="4">
        <v>5176.33</v>
      </c>
      <c r="N2112" s="24">
        <f>IF(AND(B2112="60",C2112="32"),(J2112/'FD Date'!$B$4*'FD Date'!$B$6+K2112),(J2112/Date!$B$4*Date!$B$6+K2112))</f>
        <v>4749.54</v>
      </c>
      <c r="O2112" s="24">
        <f t="shared" si="210"/>
        <v>720.96</v>
      </c>
      <c r="P2112" s="24">
        <f>K2112/Date!$B$2*Date!$B$3+K2112</f>
        <v>4420.71</v>
      </c>
      <c r="Q2112" s="24">
        <f>J2112*Date!$B$3+K2112</f>
        <v>4389.0599999999995</v>
      </c>
      <c r="R2112" s="24">
        <f t="shared" si="211"/>
        <v>4724.9408262174438</v>
      </c>
      <c r="S2112" s="24">
        <f>J2112/2*Date!$B$7+K2112</f>
        <v>4389.0599999999995</v>
      </c>
      <c r="T2112" s="24">
        <f t="shared" si="212"/>
        <v>6634</v>
      </c>
      <c r="U2112" s="24">
        <f t="shared" si="213"/>
        <v>2947.14</v>
      </c>
      <c r="V2112" s="4">
        <v>0</v>
      </c>
      <c r="W2112" s="4"/>
      <c r="X2112" s="28" t="str">
        <f t="shared" si="214"/>
        <v>CHOOSE FORMULA</v>
      </c>
      <c r="Y2112" s="4"/>
      <c r="Z2112" s="4">
        <v>4814</v>
      </c>
    </row>
    <row r="2113" spans="1:26">
      <c r="A2113" s="1" t="s">
        <v>58</v>
      </c>
      <c r="B2113" s="1" t="s">
        <v>244</v>
      </c>
      <c r="C2113" s="1" t="s">
        <v>477</v>
      </c>
      <c r="D2113" s="1" t="s">
        <v>355</v>
      </c>
      <c r="E2113" s="1" t="s">
        <v>8</v>
      </c>
      <c r="F2113" s="1" t="s">
        <v>356</v>
      </c>
      <c r="G2113" s="4">
        <v>955</v>
      </c>
      <c r="H2113" s="4">
        <v>0</v>
      </c>
      <c r="I2113" s="4">
        <v>955</v>
      </c>
      <c r="J2113" s="4">
        <v>59.5</v>
      </c>
      <c r="K2113" s="4">
        <v>448.38</v>
      </c>
      <c r="L2113" s="4">
        <v>611.37</v>
      </c>
      <c r="M2113" s="4">
        <v>888.97</v>
      </c>
      <c r="N2113" s="24">
        <f>IF(AND(B2113="60",C2113="32"),(J2113/'FD Date'!$B$4*'FD Date'!$B$6+K2113),(J2113/Date!$B$4*Date!$B$6+K2113))</f>
        <v>745.88</v>
      </c>
      <c r="O2113" s="24">
        <f t="shared" si="210"/>
        <v>119</v>
      </c>
      <c r="P2113" s="24">
        <f>K2113/Date!$B$2*Date!$B$3+K2113</f>
        <v>672.56999999999994</v>
      </c>
      <c r="Q2113" s="24">
        <f>J2113*Date!$B$3+K2113</f>
        <v>686.38</v>
      </c>
      <c r="R2113" s="24">
        <f t="shared" si="211"/>
        <v>651.97240394523772</v>
      </c>
      <c r="S2113" s="24">
        <f>J2113/2*Date!$B$7+K2113</f>
        <v>686.38</v>
      </c>
      <c r="T2113" s="24">
        <f t="shared" si="212"/>
        <v>955</v>
      </c>
      <c r="U2113" s="24">
        <f t="shared" si="213"/>
        <v>448.38</v>
      </c>
      <c r="V2113" s="4">
        <v>0</v>
      </c>
      <c r="W2113" s="4"/>
      <c r="X2113" s="28" t="str">
        <f t="shared" si="214"/>
        <v>CHOOSE FORMULA</v>
      </c>
      <c r="Y2113" s="4"/>
      <c r="Z2113" s="4">
        <v>686</v>
      </c>
    </row>
    <row r="2114" spans="1:26">
      <c r="A2114" s="1" t="s">
        <v>58</v>
      </c>
      <c r="B2114" s="1" t="s">
        <v>244</v>
      </c>
      <c r="C2114" s="1" t="s">
        <v>477</v>
      </c>
      <c r="D2114" s="1" t="s">
        <v>357</v>
      </c>
      <c r="E2114" s="1" t="s">
        <v>8</v>
      </c>
      <c r="F2114" s="1" t="s">
        <v>358</v>
      </c>
      <c r="G2114" s="4">
        <v>0</v>
      </c>
      <c r="H2114" s="4">
        <v>0</v>
      </c>
      <c r="I2114" s="4">
        <v>0</v>
      </c>
      <c r="J2114" s="4">
        <v>0</v>
      </c>
      <c r="K2114" s="4">
        <v>18.95</v>
      </c>
      <c r="L2114" s="4">
        <v>0</v>
      </c>
      <c r="M2114" s="4">
        <v>0</v>
      </c>
      <c r="N2114" s="24">
        <f>IF(AND(B2114="60",C2114="32"),(J2114/'FD Date'!$B$4*'FD Date'!$B$6+K2114),(J2114/Date!$B$4*Date!$B$6+K2114))</f>
        <v>18.95</v>
      </c>
      <c r="O2114" s="24">
        <f t="shared" si="210"/>
        <v>0</v>
      </c>
      <c r="P2114" s="24">
        <f>K2114/Date!$B$2*Date!$B$3+K2114</f>
        <v>28.424999999999997</v>
      </c>
      <c r="Q2114" s="24">
        <f>J2114*Date!$B$3+K2114</f>
        <v>18.95</v>
      </c>
      <c r="R2114" s="24">
        <f t="shared" si="211"/>
        <v>0</v>
      </c>
      <c r="S2114" s="24">
        <f>J2114/2*Date!$B$7+K2114</f>
        <v>18.95</v>
      </c>
      <c r="T2114" s="24">
        <f t="shared" si="212"/>
        <v>0</v>
      </c>
      <c r="U2114" s="24">
        <f t="shared" si="213"/>
        <v>18.95</v>
      </c>
      <c r="V2114" s="4">
        <v>0</v>
      </c>
      <c r="W2114" s="4"/>
      <c r="X2114" s="28" t="str">
        <f t="shared" si="214"/>
        <v>CHOOSE FORMULA</v>
      </c>
      <c r="Y2114" s="4"/>
      <c r="Z2114" s="4">
        <v>19</v>
      </c>
    </row>
    <row r="2115" spans="1:26">
      <c r="A2115" s="1" t="s">
        <v>58</v>
      </c>
      <c r="B2115" s="1" t="s">
        <v>244</v>
      </c>
      <c r="C2115" s="1" t="s">
        <v>477</v>
      </c>
      <c r="D2115" s="1" t="s">
        <v>359</v>
      </c>
      <c r="E2115" s="1" t="s">
        <v>8</v>
      </c>
      <c r="F2115" s="1" t="s">
        <v>360</v>
      </c>
      <c r="G2115" s="4">
        <v>0</v>
      </c>
      <c r="H2115" s="4">
        <v>0</v>
      </c>
      <c r="I2115" s="4">
        <v>0</v>
      </c>
      <c r="J2115" s="4">
        <v>0</v>
      </c>
      <c r="K2115" s="4">
        <v>0</v>
      </c>
      <c r="L2115" s="4">
        <v>1750</v>
      </c>
      <c r="M2115" s="4">
        <v>1750</v>
      </c>
      <c r="N2115" s="24">
        <f>IF(AND(B2115="60",C2115="32"),(J2115/'FD Date'!$B$4*'FD Date'!$B$6+K2115),(J2115/Date!$B$4*Date!$B$6+K2115))</f>
        <v>0</v>
      </c>
      <c r="O2115" s="24">
        <f t="shared" si="210"/>
        <v>0</v>
      </c>
      <c r="P2115" s="24">
        <f>K2115/Date!$B$2*Date!$B$3+K2115</f>
        <v>0</v>
      </c>
      <c r="Q2115" s="24">
        <f>J2115*Date!$B$3+K2115</f>
        <v>0</v>
      </c>
      <c r="R2115" s="24">
        <f t="shared" si="211"/>
        <v>0</v>
      </c>
      <c r="S2115" s="24">
        <f>J2115/2*Date!$B$7+K2115</f>
        <v>0</v>
      </c>
      <c r="T2115" s="24">
        <f t="shared" si="212"/>
        <v>0</v>
      </c>
      <c r="U2115" s="24">
        <f t="shared" si="213"/>
        <v>0</v>
      </c>
      <c r="V2115" s="4">
        <v>0</v>
      </c>
      <c r="W2115" s="4"/>
      <c r="X2115" s="28" t="str">
        <f t="shared" si="214"/>
        <v>CHOOSE FORMULA</v>
      </c>
      <c r="Y2115" s="4"/>
      <c r="Z2115" s="4">
        <v>0</v>
      </c>
    </row>
    <row r="2116" spans="1:26">
      <c r="A2116" s="1" t="s">
        <v>58</v>
      </c>
      <c r="B2116" s="1" t="s">
        <v>244</v>
      </c>
      <c r="C2116" s="1" t="s">
        <v>477</v>
      </c>
      <c r="D2116" s="1" t="s">
        <v>361</v>
      </c>
      <c r="E2116" s="1" t="s">
        <v>8</v>
      </c>
      <c r="F2116" s="1" t="s">
        <v>362</v>
      </c>
      <c r="G2116" s="4">
        <v>0</v>
      </c>
      <c r="H2116" s="4">
        <v>0</v>
      </c>
      <c r="I2116" s="4">
        <v>0</v>
      </c>
      <c r="J2116" s="4">
        <v>0</v>
      </c>
      <c r="K2116" s="4">
        <v>0</v>
      </c>
      <c r="L2116" s="4">
        <v>0</v>
      </c>
      <c r="M2116" s="4">
        <v>0</v>
      </c>
      <c r="N2116" s="24">
        <f>IF(AND(B2116="60",C2116="32"),(J2116/'FD Date'!$B$4*'FD Date'!$B$6+K2116),(J2116/Date!$B$4*Date!$B$6+K2116))</f>
        <v>0</v>
      </c>
      <c r="O2116" s="24">
        <f t="shared" si="210"/>
        <v>0</v>
      </c>
      <c r="P2116" s="24">
        <f>K2116/Date!$B$2*Date!$B$3+K2116</f>
        <v>0</v>
      </c>
      <c r="Q2116" s="24">
        <f>J2116*Date!$B$3+K2116</f>
        <v>0</v>
      </c>
      <c r="R2116" s="24">
        <f t="shared" si="211"/>
        <v>0</v>
      </c>
      <c r="S2116" s="24">
        <f>J2116/2*Date!$B$7+K2116</f>
        <v>0</v>
      </c>
      <c r="T2116" s="24">
        <f t="shared" si="212"/>
        <v>0</v>
      </c>
      <c r="U2116" s="24">
        <f t="shared" si="213"/>
        <v>0</v>
      </c>
      <c r="V2116" s="4">
        <v>0</v>
      </c>
      <c r="W2116" s="4"/>
      <c r="X2116" s="28" t="str">
        <f t="shared" si="214"/>
        <v>CHOOSE FORMULA</v>
      </c>
      <c r="Y2116" s="4"/>
      <c r="Z2116" s="4">
        <v>0</v>
      </c>
    </row>
    <row r="2117" spans="1:26">
      <c r="A2117" s="1" t="s">
        <v>58</v>
      </c>
      <c r="B2117" s="1" t="s">
        <v>244</v>
      </c>
      <c r="C2117" s="1" t="s">
        <v>477</v>
      </c>
      <c r="D2117" s="1" t="s">
        <v>284</v>
      </c>
      <c r="E2117" s="1" t="s">
        <v>8</v>
      </c>
      <c r="F2117" s="1" t="s">
        <v>285</v>
      </c>
      <c r="G2117" s="4">
        <v>2500</v>
      </c>
      <c r="H2117" s="4">
        <v>0</v>
      </c>
      <c r="I2117" s="4">
        <v>2500</v>
      </c>
      <c r="J2117" s="4">
        <v>0</v>
      </c>
      <c r="K2117" s="4">
        <v>613.17999999999995</v>
      </c>
      <c r="L2117" s="4">
        <v>883.47</v>
      </c>
      <c r="M2117" s="4">
        <v>1435.62</v>
      </c>
      <c r="N2117" s="24">
        <f>IF(AND(B2117="60",C2117="32"),(J2117/'FD Date'!$B$4*'FD Date'!$B$6+K2117),(J2117/Date!$B$4*Date!$B$6+K2117))</f>
        <v>613.17999999999995</v>
      </c>
      <c r="O2117" s="24">
        <f t="shared" si="210"/>
        <v>0</v>
      </c>
      <c r="P2117" s="24">
        <f>K2117/Date!$B$2*Date!$B$3+K2117</f>
        <v>919.77</v>
      </c>
      <c r="Q2117" s="24">
        <f>J2117*Date!$B$3+K2117</f>
        <v>613.17999999999995</v>
      </c>
      <c r="R2117" s="24">
        <f t="shared" si="211"/>
        <v>996.40448640021714</v>
      </c>
      <c r="S2117" s="24">
        <f>J2117/2*Date!$B$7+K2117</f>
        <v>613.17999999999995</v>
      </c>
      <c r="T2117" s="24">
        <f t="shared" si="212"/>
        <v>2500</v>
      </c>
      <c r="U2117" s="24">
        <f t="shared" si="213"/>
        <v>613.17999999999995</v>
      </c>
      <c r="V2117" s="4">
        <v>0</v>
      </c>
      <c r="W2117" s="4"/>
      <c r="X2117" s="28" t="str">
        <f t="shared" si="214"/>
        <v>CHOOSE FORMULA</v>
      </c>
      <c r="Y2117" s="4"/>
      <c r="Z2117" s="4">
        <v>1000</v>
      </c>
    </row>
    <row r="2118" spans="1:26">
      <c r="A2118" s="1" t="s">
        <v>58</v>
      </c>
      <c r="B2118" s="1" t="s">
        <v>244</v>
      </c>
      <c r="C2118" s="1" t="s">
        <v>477</v>
      </c>
      <c r="D2118" s="1" t="s">
        <v>363</v>
      </c>
      <c r="E2118" s="1" t="s">
        <v>8</v>
      </c>
      <c r="F2118" s="1" t="s">
        <v>364</v>
      </c>
      <c r="G2118" s="4">
        <v>900</v>
      </c>
      <c r="H2118" s="4">
        <v>0</v>
      </c>
      <c r="I2118" s="4">
        <v>900</v>
      </c>
      <c r="J2118" s="4">
        <v>0</v>
      </c>
      <c r="K2118" s="4">
        <v>51.21</v>
      </c>
      <c r="L2118" s="4">
        <v>518.16</v>
      </c>
      <c r="M2118" s="4">
        <v>1064.83</v>
      </c>
      <c r="N2118" s="24">
        <f>IF(AND(B2118="60",C2118="32"),(J2118/'FD Date'!$B$4*'FD Date'!$B$6+K2118),(J2118/Date!$B$4*Date!$B$6+K2118))</f>
        <v>51.21</v>
      </c>
      <c r="O2118" s="24">
        <f t="shared" si="210"/>
        <v>0</v>
      </c>
      <c r="P2118" s="24">
        <f>K2118/Date!$B$2*Date!$B$3+K2118</f>
        <v>76.814999999999998</v>
      </c>
      <c r="Q2118" s="24">
        <f>J2118*Date!$B$3+K2118</f>
        <v>51.21</v>
      </c>
      <c r="R2118" s="24">
        <f t="shared" si="211"/>
        <v>105.23765690134321</v>
      </c>
      <c r="S2118" s="24">
        <f>J2118/2*Date!$B$7+K2118</f>
        <v>51.21</v>
      </c>
      <c r="T2118" s="24">
        <f t="shared" si="212"/>
        <v>900</v>
      </c>
      <c r="U2118" s="24">
        <f t="shared" si="213"/>
        <v>51.21</v>
      </c>
      <c r="V2118" s="4">
        <v>0</v>
      </c>
      <c r="W2118" s="4"/>
      <c r="X2118" s="28" t="str">
        <f t="shared" si="214"/>
        <v>CHOOSE FORMULA</v>
      </c>
      <c r="Y2118" s="4"/>
      <c r="Z2118" s="4">
        <v>900</v>
      </c>
    </row>
    <row r="2119" spans="1:26">
      <c r="A2119" s="1" t="s">
        <v>58</v>
      </c>
      <c r="B2119" s="1" t="s">
        <v>244</v>
      </c>
      <c r="C2119" s="1" t="s">
        <v>477</v>
      </c>
      <c r="D2119" s="1" t="s">
        <v>365</v>
      </c>
      <c r="E2119" s="1" t="s">
        <v>8</v>
      </c>
      <c r="F2119" s="1" t="s">
        <v>366</v>
      </c>
      <c r="G2119" s="4">
        <v>4900</v>
      </c>
      <c r="H2119" s="4">
        <v>0</v>
      </c>
      <c r="I2119" s="4">
        <v>4900</v>
      </c>
      <c r="J2119" s="4">
        <v>702.63</v>
      </c>
      <c r="K2119" s="4">
        <v>3408.98</v>
      </c>
      <c r="L2119" s="4">
        <v>2098.83</v>
      </c>
      <c r="M2119" s="4">
        <v>3378.06</v>
      </c>
      <c r="N2119" s="24">
        <f>IF(AND(B2119="60",C2119="32"),(J2119/'FD Date'!$B$4*'FD Date'!$B$6+K2119),(J2119/Date!$B$4*Date!$B$6+K2119))</f>
        <v>6922.13</v>
      </c>
      <c r="O2119" s="24">
        <f t="shared" si="210"/>
        <v>1405.26</v>
      </c>
      <c r="P2119" s="24">
        <f>K2119/Date!$B$2*Date!$B$3+K2119</f>
        <v>5113.47</v>
      </c>
      <c r="Q2119" s="24">
        <f>J2119*Date!$B$3+K2119</f>
        <v>6219.5</v>
      </c>
      <c r="R2119" s="24">
        <f t="shared" si="211"/>
        <v>5486.7421271851463</v>
      </c>
      <c r="S2119" s="24">
        <f>J2119/2*Date!$B$7+K2119</f>
        <v>6219.5</v>
      </c>
      <c r="T2119" s="24">
        <f t="shared" si="212"/>
        <v>4900</v>
      </c>
      <c r="U2119" s="24">
        <f t="shared" si="213"/>
        <v>3408.98</v>
      </c>
      <c r="V2119" s="4">
        <v>0</v>
      </c>
      <c r="W2119" s="4"/>
      <c r="X2119" s="28" t="str">
        <f t="shared" si="214"/>
        <v>CHOOSE FORMULA</v>
      </c>
      <c r="Y2119" s="4"/>
      <c r="Z2119" s="4">
        <v>4900</v>
      </c>
    </row>
    <row r="2120" spans="1:26">
      <c r="A2120" s="1" t="s">
        <v>58</v>
      </c>
      <c r="B2120" s="1" t="s">
        <v>244</v>
      </c>
      <c r="C2120" s="1" t="s">
        <v>477</v>
      </c>
      <c r="D2120" s="1" t="s">
        <v>367</v>
      </c>
      <c r="E2120" s="1" t="s">
        <v>8</v>
      </c>
      <c r="F2120" s="1" t="s">
        <v>368</v>
      </c>
      <c r="G2120" s="4">
        <v>2300</v>
      </c>
      <c r="H2120" s="4">
        <v>0</v>
      </c>
      <c r="I2120" s="4">
        <v>2300</v>
      </c>
      <c r="J2120" s="4">
        <v>0</v>
      </c>
      <c r="K2120" s="4">
        <v>0</v>
      </c>
      <c r="L2120" s="4">
        <v>39.99</v>
      </c>
      <c r="M2120" s="4">
        <v>159.88</v>
      </c>
      <c r="N2120" s="24">
        <f>IF(AND(B2120="60",C2120="32"),(J2120/'FD Date'!$B$4*'FD Date'!$B$6+K2120),(J2120/Date!$B$4*Date!$B$6+K2120))</f>
        <v>0</v>
      </c>
      <c r="O2120" s="24">
        <f t="shared" si="210"/>
        <v>0</v>
      </c>
      <c r="P2120" s="24">
        <f>K2120/Date!$B$2*Date!$B$3+K2120</f>
        <v>0</v>
      </c>
      <c r="Q2120" s="24">
        <f>J2120*Date!$B$3+K2120</f>
        <v>0</v>
      </c>
      <c r="R2120" s="24">
        <f t="shared" si="211"/>
        <v>0</v>
      </c>
      <c r="S2120" s="24">
        <f>J2120/2*Date!$B$7+K2120</f>
        <v>0</v>
      </c>
      <c r="T2120" s="24">
        <f t="shared" si="212"/>
        <v>2300</v>
      </c>
      <c r="U2120" s="24">
        <f t="shared" si="213"/>
        <v>0</v>
      </c>
      <c r="V2120" s="4">
        <v>0</v>
      </c>
      <c r="W2120" s="4"/>
      <c r="X2120" s="28" t="str">
        <f t="shared" si="214"/>
        <v>CHOOSE FORMULA</v>
      </c>
      <c r="Y2120" s="4"/>
      <c r="Z2120" s="4">
        <v>2300</v>
      </c>
    </row>
    <row r="2121" spans="1:26">
      <c r="A2121" s="1" t="s">
        <v>58</v>
      </c>
      <c r="B2121" s="1" t="s">
        <v>244</v>
      </c>
      <c r="C2121" s="1" t="s">
        <v>477</v>
      </c>
      <c r="D2121" s="1" t="s">
        <v>436</v>
      </c>
      <c r="E2121" s="1" t="s">
        <v>8</v>
      </c>
      <c r="F2121" s="1" t="s">
        <v>437</v>
      </c>
      <c r="G2121" s="4">
        <v>0</v>
      </c>
      <c r="H2121" s="4">
        <v>0</v>
      </c>
      <c r="I2121" s="4">
        <v>0</v>
      </c>
      <c r="J2121" s="4">
        <v>0</v>
      </c>
      <c r="K2121" s="4">
        <v>0</v>
      </c>
      <c r="L2121" s="4">
        <v>0</v>
      </c>
      <c r="M2121" s="4">
        <v>0</v>
      </c>
      <c r="N2121" s="24">
        <f>IF(AND(B2121="60",C2121="32"),(J2121/'FD Date'!$B$4*'FD Date'!$B$6+K2121),(J2121/Date!$B$4*Date!$B$6+K2121))</f>
        <v>0</v>
      </c>
      <c r="O2121" s="24">
        <f t="shared" si="210"/>
        <v>0</v>
      </c>
      <c r="P2121" s="24">
        <f>K2121/Date!$B$2*Date!$B$3+K2121</f>
        <v>0</v>
      </c>
      <c r="Q2121" s="24">
        <f>J2121*Date!$B$3+K2121</f>
        <v>0</v>
      </c>
      <c r="R2121" s="24">
        <f t="shared" si="211"/>
        <v>0</v>
      </c>
      <c r="S2121" s="24">
        <f>J2121/2*Date!$B$7+K2121</f>
        <v>0</v>
      </c>
      <c r="T2121" s="24">
        <f t="shared" si="212"/>
        <v>0</v>
      </c>
      <c r="U2121" s="24">
        <f t="shared" si="213"/>
        <v>0</v>
      </c>
      <c r="V2121" s="4">
        <v>0</v>
      </c>
      <c r="W2121" s="4"/>
      <c r="X2121" s="28" t="str">
        <f t="shared" si="214"/>
        <v>CHOOSE FORMULA</v>
      </c>
      <c r="Y2121" s="4"/>
      <c r="Z2121" s="4">
        <v>0</v>
      </c>
    </row>
    <row r="2122" spans="1:26">
      <c r="A2122" s="1" t="s">
        <v>58</v>
      </c>
      <c r="B2122" s="1" t="s">
        <v>244</v>
      </c>
      <c r="C2122" s="1" t="s">
        <v>477</v>
      </c>
      <c r="D2122" s="1" t="s">
        <v>288</v>
      </c>
      <c r="E2122" s="1" t="s">
        <v>8</v>
      </c>
      <c r="F2122" s="1" t="s">
        <v>289</v>
      </c>
      <c r="G2122" s="4">
        <v>0</v>
      </c>
      <c r="H2122" s="4">
        <v>0</v>
      </c>
      <c r="I2122" s="4">
        <v>0</v>
      </c>
      <c r="J2122" s="4">
        <v>0</v>
      </c>
      <c r="K2122" s="4">
        <v>0</v>
      </c>
      <c r="L2122" s="4">
        <v>0</v>
      </c>
      <c r="M2122" s="4">
        <v>0</v>
      </c>
      <c r="N2122" s="24">
        <f>IF(AND(B2122="60",C2122="32"),(J2122/'FD Date'!$B$4*'FD Date'!$B$6+K2122),(J2122/Date!$B$4*Date!$B$6+K2122))</f>
        <v>0</v>
      </c>
      <c r="O2122" s="24">
        <f t="shared" si="210"/>
        <v>0</v>
      </c>
      <c r="P2122" s="24">
        <f>K2122/Date!$B$2*Date!$B$3+K2122</f>
        <v>0</v>
      </c>
      <c r="Q2122" s="24">
        <f>J2122*Date!$B$3+K2122</f>
        <v>0</v>
      </c>
      <c r="R2122" s="24">
        <f t="shared" si="211"/>
        <v>0</v>
      </c>
      <c r="S2122" s="24">
        <f>J2122/2*Date!$B$7+K2122</f>
        <v>0</v>
      </c>
      <c r="T2122" s="24">
        <f t="shared" si="212"/>
        <v>0</v>
      </c>
      <c r="U2122" s="24">
        <f t="shared" si="213"/>
        <v>0</v>
      </c>
      <c r="V2122" s="4">
        <v>0</v>
      </c>
      <c r="W2122" s="4"/>
      <c r="X2122" s="28" t="str">
        <f t="shared" si="214"/>
        <v>CHOOSE FORMULA</v>
      </c>
      <c r="Y2122" s="4"/>
      <c r="Z2122" s="4">
        <v>0</v>
      </c>
    </row>
    <row r="2123" spans="1:26">
      <c r="A2123" s="1" t="s">
        <v>58</v>
      </c>
      <c r="B2123" s="1" t="s">
        <v>244</v>
      </c>
      <c r="C2123" s="1" t="s">
        <v>477</v>
      </c>
      <c r="D2123" s="1" t="s">
        <v>388</v>
      </c>
      <c r="E2123" s="1" t="s">
        <v>8</v>
      </c>
      <c r="F2123" s="1" t="s">
        <v>389</v>
      </c>
      <c r="G2123" s="4">
        <v>200</v>
      </c>
      <c r="H2123" s="4">
        <v>0</v>
      </c>
      <c r="I2123" s="4">
        <v>200</v>
      </c>
      <c r="J2123" s="4">
        <v>0</v>
      </c>
      <c r="K2123" s="4">
        <v>19.260000000000002</v>
      </c>
      <c r="L2123" s="4">
        <v>613.19000000000005</v>
      </c>
      <c r="M2123" s="4">
        <v>650.21</v>
      </c>
      <c r="N2123" s="24">
        <f>IF(AND(B2123="60",C2123="32"),(J2123/'FD Date'!$B$4*'FD Date'!$B$6+K2123),(J2123/Date!$B$4*Date!$B$6+K2123))</f>
        <v>19.260000000000002</v>
      </c>
      <c r="O2123" s="24">
        <f t="shared" si="210"/>
        <v>0</v>
      </c>
      <c r="P2123" s="24">
        <f>K2123/Date!$B$2*Date!$B$3+K2123</f>
        <v>28.89</v>
      </c>
      <c r="Q2123" s="24">
        <f>J2123*Date!$B$3+K2123</f>
        <v>19.260000000000002</v>
      </c>
      <c r="R2123" s="24">
        <f t="shared" si="211"/>
        <v>20.422780214941536</v>
      </c>
      <c r="S2123" s="24">
        <f>J2123/2*Date!$B$7+K2123</f>
        <v>19.260000000000002</v>
      </c>
      <c r="T2123" s="24">
        <f t="shared" si="212"/>
        <v>200</v>
      </c>
      <c r="U2123" s="24">
        <f t="shared" si="213"/>
        <v>19.260000000000002</v>
      </c>
      <c r="V2123" s="4">
        <v>0</v>
      </c>
      <c r="W2123" s="4"/>
      <c r="X2123" s="28" t="str">
        <f t="shared" si="214"/>
        <v>CHOOSE FORMULA</v>
      </c>
      <c r="Y2123" s="4"/>
      <c r="Z2123" s="4">
        <v>200</v>
      </c>
    </row>
    <row r="2124" spans="1:26">
      <c r="A2124" s="1" t="s">
        <v>58</v>
      </c>
      <c r="B2124" s="1" t="s">
        <v>244</v>
      </c>
      <c r="C2124" s="1" t="s">
        <v>477</v>
      </c>
      <c r="D2124" s="1" t="s">
        <v>442</v>
      </c>
      <c r="E2124" s="1" t="s">
        <v>8</v>
      </c>
      <c r="F2124" s="1" t="s">
        <v>443</v>
      </c>
      <c r="G2124" s="4">
        <v>0</v>
      </c>
      <c r="H2124" s="4">
        <v>0</v>
      </c>
      <c r="I2124" s="4">
        <v>0</v>
      </c>
      <c r="J2124" s="4">
        <v>0</v>
      </c>
      <c r="K2124" s="4">
        <v>0</v>
      </c>
      <c r="L2124" s="4">
        <v>0</v>
      </c>
      <c r="M2124" s="4">
        <v>0</v>
      </c>
      <c r="N2124" s="24">
        <f>IF(AND(B2124="60",C2124="32"),(J2124/'FD Date'!$B$4*'FD Date'!$B$6+K2124),(J2124/Date!$B$4*Date!$B$6+K2124))</f>
        <v>0</v>
      </c>
      <c r="O2124" s="24">
        <f t="shared" si="210"/>
        <v>0</v>
      </c>
      <c r="P2124" s="24">
        <f>K2124/Date!$B$2*Date!$B$3+K2124</f>
        <v>0</v>
      </c>
      <c r="Q2124" s="24">
        <f>J2124*Date!$B$3+K2124</f>
        <v>0</v>
      </c>
      <c r="R2124" s="24">
        <f t="shared" si="211"/>
        <v>0</v>
      </c>
      <c r="S2124" s="24">
        <f>J2124/2*Date!$B$7+K2124</f>
        <v>0</v>
      </c>
      <c r="T2124" s="24">
        <f t="shared" si="212"/>
        <v>0</v>
      </c>
      <c r="U2124" s="24">
        <f t="shared" si="213"/>
        <v>0</v>
      </c>
      <c r="V2124" s="4">
        <v>0</v>
      </c>
      <c r="W2124" s="4"/>
      <c r="X2124" s="28" t="str">
        <f t="shared" si="214"/>
        <v>CHOOSE FORMULA</v>
      </c>
      <c r="Y2124" s="4"/>
      <c r="Z2124" s="4">
        <v>0</v>
      </c>
    </row>
    <row r="2125" spans="1:26">
      <c r="A2125" s="1" t="s">
        <v>58</v>
      </c>
      <c r="B2125" s="1" t="s">
        <v>244</v>
      </c>
      <c r="C2125" s="1" t="s">
        <v>477</v>
      </c>
      <c r="D2125" s="1" t="s">
        <v>452</v>
      </c>
      <c r="E2125" s="1" t="s">
        <v>8</v>
      </c>
      <c r="F2125" s="1" t="s">
        <v>453</v>
      </c>
      <c r="G2125" s="4">
        <v>0</v>
      </c>
      <c r="H2125" s="4">
        <v>0</v>
      </c>
      <c r="I2125" s="4">
        <v>0</v>
      </c>
      <c r="J2125" s="4">
        <v>0</v>
      </c>
      <c r="K2125" s="4">
        <v>0</v>
      </c>
      <c r="L2125" s="4">
        <v>0</v>
      </c>
      <c r="M2125" s="4">
        <v>3176.98</v>
      </c>
      <c r="N2125" s="24">
        <f>IF(AND(B2125="60",C2125="32"),(J2125/'FD Date'!$B$4*'FD Date'!$B$6+K2125),(J2125/Date!$B$4*Date!$B$6+K2125))</f>
        <v>0</v>
      </c>
      <c r="O2125" s="24">
        <f t="shared" si="210"/>
        <v>0</v>
      </c>
      <c r="P2125" s="24">
        <f>K2125/Date!$B$2*Date!$B$3+K2125</f>
        <v>0</v>
      </c>
      <c r="Q2125" s="24">
        <f>J2125*Date!$B$3+K2125</f>
        <v>0</v>
      </c>
      <c r="R2125" s="24">
        <f t="shared" si="211"/>
        <v>0</v>
      </c>
      <c r="S2125" s="24">
        <f>J2125/2*Date!$B$7+K2125</f>
        <v>0</v>
      </c>
      <c r="T2125" s="24">
        <f t="shared" si="212"/>
        <v>0</v>
      </c>
      <c r="U2125" s="24">
        <f t="shared" si="213"/>
        <v>0</v>
      </c>
      <c r="V2125" s="4">
        <v>0</v>
      </c>
      <c r="W2125" s="4"/>
      <c r="X2125" s="28" t="str">
        <f t="shared" si="214"/>
        <v>CHOOSE FORMULA</v>
      </c>
      <c r="Y2125" s="4"/>
      <c r="Z2125" s="4">
        <v>0</v>
      </c>
    </row>
    <row r="2126" spans="1:26">
      <c r="A2126" s="1" t="s">
        <v>58</v>
      </c>
      <c r="B2126" s="1" t="s">
        <v>244</v>
      </c>
      <c r="C2126" s="1" t="s">
        <v>477</v>
      </c>
      <c r="D2126" s="1" t="s">
        <v>371</v>
      </c>
      <c r="E2126" s="1" t="s">
        <v>8</v>
      </c>
      <c r="F2126" s="1" t="s">
        <v>402</v>
      </c>
      <c r="G2126" s="4">
        <v>0</v>
      </c>
      <c r="H2126" s="4">
        <v>0</v>
      </c>
      <c r="I2126" s="4">
        <v>0</v>
      </c>
      <c r="J2126" s="4">
        <v>0</v>
      </c>
      <c r="K2126" s="4">
        <v>0</v>
      </c>
      <c r="L2126" s="4">
        <v>0</v>
      </c>
      <c r="M2126" s="4">
        <v>0</v>
      </c>
      <c r="N2126" s="24">
        <f>IF(AND(B2126="60",C2126="32"),(J2126/'FD Date'!$B$4*'FD Date'!$B$6+K2126),(J2126/Date!$B$4*Date!$B$6+K2126))</f>
        <v>0</v>
      </c>
      <c r="O2126" s="24">
        <f t="shared" si="210"/>
        <v>0</v>
      </c>
      <c r="P2126" s="24">
        <f>K2126/Date!$B$2*Date!$B$3+K2126</f>
        <v>0</v>
      </c>
      <c r="Q2126" s="24">
        <f>J2126*Date!$B$3+K2126</f>
        <v>0</v>
      </c>
      <c r="R2126" s="24">
        <f t="shared" si="211"/>
        <v>0</v>
      </c>
      <c r="S2126" s="24">
        <f>J2126/2*Date!$B$7+K2126</f>
        <v>0</v>
      </c>
      <c r="T2126" s="24">
        <f t="shared" si="212"/>
        <v>0</v>
      </c>
      <c r="U2126" s="24">
        <f t="shared" si="213"/>
        <v>0</v>
      </c>
      <c r="V2126" s="4">
        <v>0</v>
      </c>
      <c r="W2126" s="4"/>
      <c r="X2126" s="28" t="str">
        <f t="shared" si="214"/>
        <v>CHOOSE FORMULA</v>
      </c>
      <c r="Y2126" s="4"/>
      <c r="Z2126" s="4">
        <v>0</v>
      </c>
    </row>
    <row r="2127" spans="1:26">
      <c r="A2127" s="1" t="s">
        <v>58</v>
      </c>
      <c r="B2127" s="1" t="s">
        <v>244</v>
      </c>
      <c r="C2127" s="1" t="s">
        <v>477</v>
      </c>
      <c r="D2127" s="1" t="s">
        <v>373</v>
      </c>
      <c r="E2127" s="1" t="s">
        <v>8</v>
      </c>
      <c r="F2127" s="1" t="s">
        <v>374</v>
      </c>
      <c r="G2127" s="4">
        <v>0</v>
      </c>
      <c r="H2127" s="4">
        <v>0</v>
      </c>
      <c r="I2127" s="4">
        <v>0</v>
      </c>
      <c r="J2127" s="4">
        <v>0</v>
      </c>
      <c r="K2127" s="4">
        <v>0</v>
      </c>
      <c r="L2127" s="4">
        <v>0</v>
      </c>
      <c r="M2127" s="4">
        <v>0</v>
      </c>
      <c r="N2127" s="24">
        <f>IF(AND(B2127="60",C2127="32"),(J2127/'FD Date'!$B$4*'FD Date'!$B$6+K2127),(J2127/Date!$B$4*Date!$B$6+K2127))</f>
        <v>0</v>
      </c>
      <c r="O2127" s="24">
        <f t="shared" si="210"/>
        <v>0</v>
      </c>
      <c r="P2127" s="24">
        <f>K2127/Date!$B$2*Date!$B$3+K2127</f>
        <v>0</v>
      </c>
      <c r="Q2127" s="24">
        <f>J2127*Date!$B$3+K2127</f>
        <v>0</v>
      </c>
      <c r="R2127" s="24">
        <f t="shared" si="211"/>
        <v>0</v>
      </c>
      <c r="S2127" s="24">
        <f>J2127/2*Date!$B$7+K2127</f>
        <v>0</v>
      </c>
      <c r="T2127" s="24">
        <f t="shared" si="212"/>
        <v>0</v>
      </c>
      <c r="U2127" s="24">
        <f t="shared" si="213"/>
        <v>0</v>
      </c>
      <c r="V2127" s="4">
        <v>0</v>
      </c>
      <c r="W2127" s="4"/>
      <c r="X2127" s="28" t="str">
        <f t="shared" si="214"/>
        <v>CHOOSE FORMULA</v>
      </c>
      <c r="Y2127" s="4"/>
      <c r="Z2127" s="4">
        <v>0</v>
      </c>
    </row>
    <row r="2128" spans="1:26">
      <c r="A2128" s="1" t="s">
        <v>58</v>
      </c>
      <c r="B2128" s="1" t="s">
        <v>244</v>
      </c>
      <c r="C2128" s="1" t="s">
        <v>477</v>
      </c>
      <c r="D2128" s="1" t="s">
        <v>444</v>
      </c>
      <c r="E2128" s="1" t="s">
        <v>8</v>
      </c>
      <c r="F2128" s="1" t="s">
        <v>445</v>
      </c>
      <c r="G2128" s="4">
        <v>0</v>
      </c>
      <c r="H2128" s="4">
        <v>0</v>
      </c>
      <c r="I2128" s="4">
        <v>0</v>
      </c>
      <c r="J2128" s="4">
        <v>0</v>
      </c>
      <c r="K2128" s="4">
        <v>0</v>
      </c>
      <c r="L2128" s="4">
        <v>0</v>
      </c>
      <c r="M2128" s="4">
        <v>21819.51</v>
      </c>
      <c r="N2128" s="24">
        <f>IF(AND(B2128="60",C2128="32"),(J2128/'FD Date'!$B$4*'FD Date'!$B$6+K2128),(J2128/Date!$B$4*Date!$B$6+K2128))</f>
        <v>0</v>
      </c>
      <c r="O2128" s="24">
        <f t="shared" si="210"/>
        <v>0</v>
      </c>
      <c r="P2128" s="24">
        <f>K2128/Date!$B$2*Date!$B$3+K2128</f>
        <v>0</v>
      </c>
      <c r="Q2128" s="24">
        <f>J2128*Date!$B$3+K2128</f>
        <v>0</v>
      </c>
      <c r="R2128" s="24">
        <f t="shared" si="211"/>
        <v>0</v>
      </c>
      <c r="S2128" s="24">
        <f>J2128/2*Date!$B$7+K2128</f>
        <v>0</v>
      </c>
      <c r="T2128" s="24">
        <f t="shared" si="212"/>
        <v>0</v>
      </c>
      <c r="U2128" s="24">
        <f t="shared" si="213"/>
        <v>0</v>
      </c>
      <c r="V2128" s="4">
        <v>0</v>
      </c>
      <c r="W2128" s="4"/>
      <c r="X2128" s="28" t="str">
        <f t="shared" si="214"/>
        <v>CHOOSE FORMULA</v>
      </c>
      <c r="Y2128" s="4"/>
      <c r="Z2128" s="4">
        <v>0</v>
      </c>
    </row>
    <row r="2129" spans="1:26">
      <c r="A2129" s="1" t="s">
        <v>58</v>
      </c>
      <c r="B2129" s="1" t="s">
        <v>244</v>
      </c>
      <c r="C2129" s="1" t="s">
        <v>477</v>
      </c>
      <c r="D2129" s="1" t="s">
        <v>292</v>
      </c>
      <c r="E2129" s="1" t="s">
        <v>8</v>
      </c>
      <c r="F2129" s="1" t="s">
        <v>293</v>
      </c>
      <c r="G2129" s="4">
        <v>0</v>
      </c>
      <c r="H2129" s="4">
        <v>0</v>
      </c>
      <c r="I2129" s="4">
        <v>0</v>
      </c>
      <c r="J2129" s="4">
        <v>0</v>
      </c>
      <c r="K2129" s="4">
        <v>0</v>
      </c>
      <c r="L2129" s="4">
        <v>0</v>
      </c>
      <c r="M2129" s="4">
        <v>0</v>
      </c>
      <c r="N2129" s="24">
        <f>IF(AND(B2129="60",C2129="32"),(J2129/'FD Date'!$B$4*'FD Date'!$B$6+K2129),(J2129/Date!$B$4*Date!$B$6+K2129))</f>
        <v>0</v>
      </c>
      <c r="O2129" s="24">
        <f t="shared" si="210"/>
        <v>0</v>
      </c>
      <c r="P2129" s="24">
        <f>K2129/Date!$B$2*Date!$B$3+K2129</f>
        <v>0</v>
      </c>
      <c r="Q2129" s="24">
        <f>J2129*Date!$B$3+K2129</f>
        <v>0</v>
      </c>
      <c r="R2129" s="24">
        <f t="shared" si="211"/>
        <v>0</v>
      </c>
      <c r="S2129" s="24">
        <f>J2129/2*Date!$B$7+K2129</f>
        <v>0</v>
      </c>
      <c r="T2129" s="24">
        <f t="shared" si="212"/>
        <v>0</v>
      </c>
      <c r="U2129" s="24">
        <f t="shared" si="213"/>
        <v>0</v>
      </c>
      <c r="V2129" s="4">
        <v>0</v>
      </c>
      <c r="W2129" s="4"/>
      <c r="X2129" s="28" t="str">
        <f t="shared" si="214"/>
        <v>CHOOSE FORMULA</v>
      </c>
      <c r="Y2129" s="4"/>
      <c r="Z2129" s="4">
        <v>0</v>
      </c>
    </row>
    <row r="2130" spans="1:26">
      <c r="A2130" s="1" t="s">
        <v>58</v>
      </c>
      <c r="B2130" s="1" t="s">
        <v>244</v>
      </c>
      <c r="C2130" s="1" t="s">
        <v>477</v>
      </c>
      <c r="D2130" s="1" t="s">
        <v>375</v>
      </c>
      <c r="E2130" s="1" t="s">
        <v>8</v>
      </c>
      <c r="F2130" s="1" t="s">
        <v>376</v>
      </c>
      <c r="G2130" s="4">
        <v>0</v>
      </c>
      <c r="H2130" s="4">
        <v>0</v>
      </c>
      <c r="I2130" s="4">
        <v>0</v>
      </c>
      <c r="J2130" s="4">
        <v>0</v>
      </c>
      <c r="K2130" s="4">
        <v>315.44</v>
      </c>
      <c r="L2130" s="4">
        <v>0</v>
      </c>
      <c r="M2130" s="4">
        <v>150</v>
      </c>
      <c r="N2130" s="24">
        <f>IF(AND(B2130="60",C2130="32"),(J2130/'FD Date'!$B$4*'FD Date'!$B$6+K2130),(J2130/Date!$B$4*Date!$B$6+K2130))</f>
        <v>315.44</v>
      </c>
      <c r="O2130" s="24">
        <f t="shared" si="210"/>
        <v>0</v>
      </c>
      <c r="P2130" s="24">
        <f>K2130/Date!$B$2*Date!$B$3+K2130</f>
        <v>473.15999999999997</v>
      </c>
      <c r="Q2130" s="24">
        <f>J2130*Date!$B$3+K2130</f>
        <v>315.44</v>
      </c>
      <c r="R2130" s="24">
        <f t="shared" si="211"/>
        <v>0</v>
      </c>
      <c r="S2130" s="24">
        <f>J2130/2*Date!$B$7+K2130</f>
        <v>315.44</v>
      </c>
      <c r="T2130" s="24">
        <f t="shared" si="212"/>
        <v>0</v>
      </c>
      <c r="U2130" s="24">
        <f t="shared" si="213"/>
        <v>315.44</v>
      </c>
      <c r="V2130" s="4">
        <v>0</v>
      </c>
      <c r="W2130" s="4"/>
      <c r="X2130" s="28" t="str">
        <f t="shared" si="214"/>
        <v>CHOOSE FORMULA</v>
      </c>
      <c r="Y2130" s="4"/>
      <c r="Z2130" s="4">
        <v>315</v>
      </c>
    </row>
    <row r="2131" spans="1:26">
      <c r="A2131" s="1" t="s">
        <v>58</v>
      </c>
      <c r="B2131" s="1" t="s">
        <v>244</v>
      </c>
      <c r="C2131" s="1" t="s">
        <v>477</v>
      </c>
      <c r="D2131" s="1" t="s">
        <v>375</v>
      </c>
      <c r="E2131" s="1" t="s">
        <v>13</v>
      </c>
      <c r="F2131" s="1" t="s">
        <v>440</v>
      </c>
      <c r="G2131" s="4">
        <v>0</v>
      </c>
      <c r="H2131" s="4">
        <v>0</v>
      </c>
      <c r="I2131" s="4">
        <v>0</v>
      </c>
      <c r="J2131" s="4">
        <v>0</v>
      </c>
      <c r="K2131" s="4">
        <v>0</v>
      </c>
      <c r="L2131" s="4">
        <v>0</v>
      </c>
      <c r="M2131" s="4">
        <v>0</v>
      </c>
      <c r="N2131" s="24">
        <f>IF(AND(B2131="60",C2131="32"),(J2131/'FD Date'!$B$4*'FD Date'!$B$6+K2131),(J2131/Date!$B$4*Date!$B$6+K2131))</f>
        <v>0</v>
      </c>
      <c r="O2131" s="24">
        <f t="shared" si="210"/>
        <v>0</v>
      </c>
      <c r="P2131" s="24">
        <f>K2131/Date!$B$2*Date!$B$3+K2131</f>
        <v>0</v>
      </c>
      <c r="Q2131" s="24">
        <f>J2131*Date!$B$3+K2131</f>
        <v>0</v>
      </c>
      <c r="R2131" s="24">
        <f t="shared" si="211"/>
        <v>0</v>
      </c>
      <c r="S2131" s="24">
        <f>J2131/2*Date!$B$7+K2131</f>
        <v>0</v>
      </c>
      <c r="T2131" s="24">
        <f t="shared" si="212"/>
        <v>0</v>
      </c>
      <c r="U2131" s="24">
        <f t="shared" si="213"/>
        <v>0</v>
      </c>
      <c r="V2131" s="4">
        <v>0</v>
      </c>
      <c r="W2131" s="4"/>
      <c r="X2131" s="28" t="str">
        <f t="shared" si="214"/>
        <v>CHOOSE FORMULA</v>
      </c>
      <c r="Y2131" s="4"/>
      <c r="Z2131" s="4">
        <v>0</v>
      </c>
    </row>
    <row r="2132" spans="1:26">
      <c r="A2132" s="1" t="s">
        <v>58</v>
      </c>
      <c r="B2132" s="1" t="s">
        <v>244</v>
      </c>
      <c r="C2132" s="1" t="s">
        <v>477</v>
      </c>
      <c r="D2132" s="1" t="s">
        <v>486</v>
      </c>
      <c r="E2132" s="1" t="s">
        <v>8</v>
      </c>
      <c r="F2132" s="1" t="s">
        <v>487</v>
      </c>
      <c r="G2132" s="4">
        <v>0</v>
      </c>
      <c r="H2132" s="4">
        <v>0</v>
      </c>
      <c r="I2132" s="4">
        <v>0</v>
      </c>
      <c r="J2132" s="4">
        <v>0</v>
      </c>
      <c r="K2132" s="4">
        <v>0</v>
      </c>
      <c r="L2132" s="4">
        <v>0</v>
      </c>
      <c r="M2132" s="4">
        <v>0</v>
      </c>
      <c r="N2132" s="24">
        <f>IF(AND(B2132="60",C2132="32"),(J2132/'FD Date'!$B$4*'FD Date'!$B$6+K2132),(J2132/Date!$B$4*Date!$B$6+K2132))</f>
        <v>0</v>
      </c>
      <c r="O2132" s="24">
        <f t="shared" si="210"/>
        <v>0</v>
      </c>
      <c r="P2132" s="24">
        <f>K2132/Date!$B$2*Date!$B$3+K2132</f>
        <v>0</v>
      </c>
      <c r="Q2132" s="24">
        <f>J2132*Date!$B$3+K2132</f>
        <v>0</v>
      </c>
      <c r="R2132" s="24">
        <f t="shared" si="211"/>
        <v>0</v>
      </c>
      <c r="S2132" s="24">
        <f>J2132/2*Date!$B$7+K2132</f>
        <v>0</v>
      </c>
      <c r="T2132" s="24">
        <f t="shared" si="212"/>
        <v>0</v>
      </c>
      <c r="U2132" s="24">
        <f t="shared" si="213"/>
        <v>0</v>
      </c>
      <c r="V2132" s="4">
        <v>0</v>
      </c>
      <c r="W2132" s="4"/>
      <c r="X2132" s="28" t="str">
        <f t="shared" si="214"/>
        <v>CHOOSE FORMULA</v>
      </c>
      <c r="Y2132" s="4"/>
      <c r="Z2132" s="4">
        <v>0</v>
      </c>
    </row>
    <row r="2133" spans="1:26">
      <c r="A2133" s="1" t="s">
        <v>58</v>
      </c>
      <c r="B2133" s="1" t="s">
        <v>244</v>
      </c>
      <c r="C2133" s="1" t="s">
        <v>477</v>
      </c>
      <c r="D2133" s="1" t="s">
        <v>297</v>
      </c>
      <c r="E2133" s="1" t="s">
        <v>8</v>
      </c>
      <c r="F2133" s="1" t="s">
        <v>298</v>
      </c>
      <c r="G2133" s="4">
        <v>2430</v>
      </c>
      <c r="H2133" s="4">
        <v>0</v>
      </c>
      <c r="I2133" s="4">
        <v>2430</v>
      </c>
      <c r="J2133" s="4">
        <v>119.36</v>
      </c>
      <c r="K2133" s="4">
        <v>3789.98</v>
      </c>
      <c r="L2133" s="4">
        <v>2272.44</v>
      </c>
      <c r="M2133" s="4">
        <v>3287.18</v>
      </c>
      <c r="N2133" s="24">
        <f>IF(AND(B2133="60",C2133="32"),(J2133/'FD Date'!$B$4*'FD Date'!$B$6+K2133),(J2133/Date!$B$4*Date!$B$6+K2133))</f>
        <v>4386.78</v>
      </c>
      <c r="O2133" s="24">
        <f t="shared" si="210"/>
        <v>238.72</v>
      </c>
      <c r="P2133" s="24">
        <f>K2133/Date!$B$2*Date!$B$3+K2133</f>
        <v>5684.97</v>
      </c>
      <c r="Q2133" s="24">
        <f>J2133*Date!$B$3+K2133</f>
        <v>4267.42</v>
      </c>
      <c r="R2133" s="24">
        <f t="shared" si="211"/>
        <v>5482.3654118040522</v>
      </c>
      <c r="S2133" s="24">
        <f>J2133/2*Date!$B$7+K2133</f>
        <v>4267.42</v>
      </c>
      <c r="T2133" s="24">
        <f t="shared" si="212"/>
        <v>2430</v>
      </c>
      <c r="U2133" s="24">
        <f t="shared" si="213"/>
        <v>3789.98</v>
      </c>
      <c r="V2133" s="4">
        <v>0</v>
      </c>
      <c r="W2133" s="4"/>
      <c r="X2133" s="28" t="str">
        <f t="shared" si="214"/>
        <v>CHOOSE FORMULA</v>
      </c>
      <c r="Y2133" s="4"/>
      <c r="Z2133" s="4">
        <v>5500</v>
      </c>
    </row>
    <row r="2134" spans="1:26">
      <c r="A2134" s="1" t="s">
        <v>58</v>
      </c>
      <c r="B2134" s="1" t="s">
        <v>244</v>
      </c>
      <c r="C2134" s="1" t="s">
        <v>477</v>
      </c>
      <c r="D2134" s="1" t="s">
        <v>457</v>
      </c>
      <c r="E2134" s="1" t="s">
        <v>8</v>
      </c>
      <c r="F2134" s="1" t="s">
        <v>296</v>
      </c>
      <c r="G2134" s="4">
        <v>33260</v>
      </c>
      <c r="H2134" s="4">
        <v>0</v>
      </c>
      <c r="I2134" s="4">
        <v>33260</v>
      </c>
      <c r="J2134" s="4">
        <v>90</v>
      </c>
      <c r="K2134" s="4">
        <v>5894.81</v>
      </c>
      <c r="L2134" s="4">
        <v>4431.71</v>
      </c>
      <c r="M2134" s="4">
        <v>8674.1299999999992</v>
      </c>
      <c r="N2134" s="24">
        <f>IF(AND(B2134="60",C2134="32"),(J2134/'FD Date'!$B$4*'FD Date'!$B$6+K2134),(J2134/Date!$B$4*Date!$B$6+K2134))</f>
        <v>6344.81</v>
      </c>
      <c r="O2134" s="24">
        <f t="shared" si="210"/>
        <v>180</v>
      </c>
      <c r="P2134" s="24">
        <f>K2134/Date!$B$2*Date!$B$3+K2134</f>
        <v>8842.2150000000001</v>
      </c>
      <c r="Q2134" s="24">
        <f>J2134*Date!$B$3+K2134</f>
        <v>6254.81</v>
      </c>
      <c r="R2134" s="24">
        <f t="shared" si="211"/>
        <v>11537.837147579603</v>
      </c>
      <c r="S2134" s="24">
        <f>J2134/2*Date!$B$7+K2134</f>
        <v>6254.81</v>
      </c>
      <c r="T2134" s="24">
        <f t="shared" si="212"/>
        <v>33260</v>
      </c>
      <c r="U2134" s="24">
        <f t="shared" si="213"/>
        <v>5894.81</v>
      </c>
      <c r="V2134" s="4">
        <v>0</v>
      </c>
      <c r="W2134" s="4"/>
      <c r="X2134" s="28" t="str">
        <f t="shared" si="214"/>
        <v>CHOOSE FORMULA</v>
      </c>
      <c r="Y2134" s="4"/>
      <c r="Z2134" s="4">
        <v>33260</v>
      </c>
    </row>
    <row r="2135" spans="1:26">
      <c r="A2135" s="1" t="s">
        <v>58</v>
      </c>
      <c r="B2135" s="1" t="s">
        <v>244</v>
      </c>
      <c r="C2135" s="1" t="s">
        <v>477</v>
      </c>
      <c r="D2135" s="1" t="s">
        <v>299</v>
      </c>
      <c r="E2135" s="1" t="s">
        <v>8</v>
      </c>
      <c r="F2135" s="1" t="s">
        <v>300</v>
      </c>
      <c r="G2135" s="4">
        <v>0</v>
      </c>
      <c r="H2135" s="4">
        <v>0</v>
      </c>
      <c r="I2135" s="4">
        <v>0</v>
      </c>
      <c r="J2135" s="4">
        <v>0</v>
      </c>
      <c r="K2135" s="4">
        <v>2000</v>
      </c>
      <c r="L2135" s="4">
        <v>0</v>
      </c>
      <c r="M2135" s="4">
        <v>0.5</v>
      </c>
      <c r="N2135" s="24">
        <f>IF(AND(B2135="60",C2135="32"),(J2135/'FD Date'!$B$4*'FD Date'!$B$6+K2135),(J2135/Date!$B$4*Date!$B$6+K2135))</f>
        <v>2000</v>
      </c>
      <c r="O2135" s="24">
        <f t="shared" si="210"/>
        <v>0</v>
      </c>
      <c r="P2135" s="24">
        <f>K2135/Date!$B$2*Date!$B$3+K2135</f>
        <v>3000</v>
      </c>
      <c r="Q2135" s="24">
        <f>J2135*Date!$B$3+K2135</f>
        <v>2000</v>
      </c>
      <c r="R2135" s="24">
        <f t="shared" si="211"/>
        <v>0</v>
      </c>
      <c r="S2135" s="24">
        <f>J2135/2*Date!$B$7+K2135</f>
        <v>2000</v>
      </c>
      <c r="T2135" s="24">
        <f t="shared" si="212"/>
        <v>0</v>
      </c>
      <c r="U2135" s="24">
        <f t="shared" si="213"/>
        <v>2000</v>
      </c>
      <c r="V2135" s="4">
        <v>0</v>
      </c>
      <c r="W2135" s="4"/>
      <c r="X2135" s="28" t="str">
        <f t="shared" si="214"/>
        <v>CHOOSE FORMULA</v>
      </c>
      <c r="Y2135" s="4"/>
      <c r="Z2135" s="4">
        <v>2000</v>
      </c>
    </row>
    <row r="2136" spans="1:26">
      <c r="A2136" s="1" t="s">
        <v>58</v>
      </c>
      <c r="B2136" s="1" t="s">
        <v>244</v>
      </c>
      <c r="C2136" s="1" t="s">
        <v>477</v>
      </c>
      <c r="D2136" s="1" t="s">
        <v>406</v>
      </c>
      <c r="E2136" s="1" t="s">
        <v>8</v>
      </c>
      <c r="F2136" s="1" t="s">
        <v>407</v>
      </c>
      <c r="G2136" s="4">
        <v>3460</v>
      </c>
      <c r="H2136" s="4">
        <v>0</v>
      </c>
      <c r="I2136" s="4">
        <v>3460</v>
      </c>
      <c r="J2136" s="4">
        <v>0</v>
      </c>
      <c r="K2136" s="4">
        <v>1141.8</v>
      </c>
      <c r="L2136" s="4">
        <v>0</v>
      </c>
      <c r="M2136" s="4">
        <v>1032.6600000000001</v>
      </c>
      <c r="N2136" s="24">
        <f>IF(AND(B2136="60",C2136="32"),(J2136/'FD Date'!$B$4*'FD Date'!$B$6+K2136),(J2136/Date!$B$4*Date!$B$6+K2136))</f>
        <v>1141.8</v>
      </c>
      <c r="O2136" s="24">
        <f t="shared" si="210"/>
        <v>0</v>
      </c>
      <c r="P2136" s="24">
        <f>K2136/Date!$B$2*Date!$B$3+K2136</f>
        <v>1712.6999999999998</v>
      </c>
      <c r="Q2136" s="24">
        <f>J2136*Date!$B$3+K2136</f>
        <v>1141.8</v>
      </c>
      <c r="R2136" s="24">
        <f t="shared" si="211"/>
        <v>0</v>
      </c>
      <c r="S2136" s="24">
        <f>J2136/2*Date!$B$7+K2136</f>
        <v>1141.8</v>
      </c>
      <c r="T2136" s="24">
        <f t="shared" si="212"/>
        <v>3460</v>
      </c>
      <c r="U2136" s="24">
        <f t="shared" si="213"/>
        <v>1141.8</v>
      </c>
      <c r="V2136" s="4">
        <v>0</v>
      </c>
      <c r="W2136" s="4"/>
      <c r="X2136" s="28" t="str">
        <f t="shared" si="214"/>
        <v>CHOOSE FORMULA</v>
      </c>
      <c r="Y2136" s="4"/>
      <c r="Z2136" s="4">
        <v>3460</v>
      </c>
    </row>
    <row r="2137" spans="1:26">
      <c r="A2137" s="1" t="s">
        <v>58</v>
      </c>
      <c r="B2137" s="1" t="s">
        <v>244</v>
      </c>
      <c r="C2137" s="1" t="s">
        <v>477</v>
      </c>
      <c r="D2137" s="1" t="s">
        <v>392</v>
      </c>
      <c r="E2137" s="1" t="s">
        <v>8</v>
      </c>
      <c r="F2137" s="1" t="s">
        <v>393</v>
      </c>
      <c r="G2137" s="4">
        <v>600</v>
      </c>
      <c r="H2137" s="4">
        <v>0</v>
      </c>
      <c r="I2137" s="4">
        <v>600</v>
      </c>
      <c r="J2137" s="4">
        <v>0</v>
      </c>
      <c r="K2137" s="4">
        <v>1543.5</v>
      </c>
      <c r="L2137" s="4">
        <v>182.17</v>
      </c>
      <c r="M2137" s="4">
        <v>251.18</v>
      </c>
      <c r="N2137" s="24">
        <f>IF(AND(B2137="60",C2137="32"),(J2137/'FD Date'!$B$4*'FD Date'!$B$6+K2137),(J2137/Date!$B$4*Date!$B$6+K2137))</f>
        <v>1543.5</v>
      </c>
      <c r="O2137" s="24">
        <f t="shared" si="210"/>
        <v>0</v>
      </c>
      <c r="P2137" s="24">
        <f>K2137/Date!$B$2*Date!$B$3+K2137</f>
        <v>2315.25</v>
      </c>
      <c r="Q2137" s="24">
        <f>J2137*Date!$B$3+K2137</f>
        <v>1543.5</v>
      </c>
      <c r="R2137" s="24">
        <f t="shared" si="211"/>
        <v>2128.2117253115225</v>
      </c>
      <c r="S2137" s="24">
        <f>J2137/2*Date!$B$7+K2137</f>
        <v>1543.5</v>
      </c>
      <c r="T2137" s="24">
        <f t="shared" si="212"/>
        <v>600</v>
      </c>
      <c r="U2137" s="24">
        <f t="shared" si="213"/>
        <v>1543.5</v>
      </c>
      <c r="V2137" s="4">
        <v>0</v>
      </c>
      <c r="W2137" s="4"/>
      <c r="X2137" s="28" t="str">
        <f t="shared" si="214"/>
        <v>CHOOSE FORMULA</v>
      </c>
      <c r="Y2137" s="4"/>
      <c r="Z2137" s="4">
        <v>600</v>
      </c>
    </row>
    <row r="2138" spans="1:26">
      <c r="A2138" s="1" t="s">
        <v>58</v>
      </c>
      <c r="B2138" s="1" t="s">
        <v>244</v>
      </c>
      <c r="C2138" s="1" t="s">
        <v>477</v>
      </c>
      <c r="D2138" s="1" t="s">
        <v>301</v>
      </c>
      <c r="E2138" s="1" t="s">
        <v>8</v>
      </c>
      <c r="F2138" s="1" t="s">
        <v>302</v>
      </c>
      <c r="G2138" s="4">
        <v>2780</v>
      </c>
      <c r="H2138" s="4">
        <v>0</v>
      </c>
      <c r="I2138" s="4">
        <v>2780</v>
      </c>
      <c r="J2138" s="4">
        <v>0</v>
      </c>
      <c r="K2138" s="4">
        <v>0</v>
      </c>
      <c r="L2138" s="4">
        <v>0</v>
      </c>
      <c r="M2138" s="4">
        <v>0</v>
      </c>
      <c r="N2138" s="24">
        <f>IF(AND(B2138="60",C2138="32"),(J2138/'FD Date'!$B$4*'FD Date'!$B$6+K2138),(J2138/Date!$B$4*Date!$B$6+K2138))</f>
        <v>0</v>
      </c>
      <c r="O2138" s="24">
        <f t="shared" si="210"/>
        <v>0</v>
      </c>
      <c r="P2138" s="24">
        <f>K2138/Date!$B$2*Date!$B$3+K2138</f>
        <v>0</v>
      </c>
      <c r="Q2138" s="24">
        <f>J2138*Date!$B$3+K2138</f>
        <v>0</v>
      </c>
      <c r="R2138" s="24">
        <f t="shared" si="211"/>
        <v>0</v>
      </c>
      <c r="S2138" s="24">
        <f>J2138/2*Date!$B$7+K2138</f>
        <v>0</v>
      </c>
      <c r="T2138" s="24">
        <f t="shared" si="212"/>
        <v>2780</v>
      </c>
      <c r="U2138" s="24">
        <f t="shared" si="213"/>
        <v>0</v>
      </c>
      <c r="V2138" s="4">
        <v>0</v>
      </c>
      <c r="W2138" s="4"/>
      <c r="X2138" s="28" t="str">
        <f t="shared" si="214"/>
        <v>CHOOSE FORMULA</v>
      </c>
      <c r="Y2138" s="4"/>
      <c r="Z2138" s="4">
        <v>2000</v>
      </c>
    </row>
    <row r="2139" spans="1:26">
      <c r="A2139" s="1" t="s">
        <v>58</v>
      </c>
      <c r="B2139" s="1" t="s">
        <v>244</v>
      </c>
      <c r="C2139" s="1" t="s">
        <v>477</v>
      </c>
      <c r="D2139" s="1" t="s">
        <v>303</v>
      </c>
      <c r="E2139" s="1" t="s">
        <v>8</v>
      </c>
      <c r="F2139" s="1" t="s">
        <v>304</v>
      </c>
      <c r="G2139" s="4">
        <v>1810</v>
      </c>
      <c r="H2139" s="4">
        <v>0</v>
      </c>
      <c r="I2139" s="4">
        <v>1810</v>
      </c>
      <c r="J2139" s="4">
        <v>0</v>
      </c>
      <c r="K2139" s="4">
        <v>652</v>
      </c>
      <c r="L2139" s="4">
        <v>345</v>
      </c>
      <c r="M2139" s="4">
        <v>1035</v>
      </c>
      <c r="N2139" s="24">
        <f>IF(AND(B2139="60",C2139="32"),(J2139/'FD Date'!$B$4*'FD Date'!$B$6+K2139),(J2139/Date!$B$4*Date!$B$6+K2139))</f>
        <v>652</v>
      </c>
      <c r="O2139" s="24">
        <f t="shared" si="210"/>
        <v>0</v>
      </c>
      <c r="P2139" s="24">
        <f>K2139/Date!$B$2*Date!$B$3+K2139</f>
        <v>978</v>
      </c>
      <c r="Q2139" s="24">
        <f>J2139*Date!$B$3+K2139</f>
        <v>652</v>
      </c>
      <c r="R2139" s="24">
        <f t="shared" si="211"/>
        <v>1956</v>
      </c>
      <c r="S2139" s="24">
        <f>J2139/2*Date!$B$7+K2139</f>
        <v>652</v>
      </c>
      <c r="T2139" s="24">
        <f t="shared" si="212"/>
        <v>1810</v>
      </c>
      <c r="U2139" s="24">
        <f t="shared" si="213"/>
        <v>652</v>
      </c>
      <c r="V2139" s="4">
        <v>0</v>
      </c>
      <c r="W2139" s="4"/>
      <c r="X2139" s="28" t="str">
        <f t="shared" si="214"/>
        <v>CHOOSE FORMULA</v>
      </c>
      <c r="Y2139" s="4"/>
      <c r="Z2139" s="4">
        <v>1810</v>
      </c>
    </row>
    <row r="2140" spans="1:26">
      <c r="A2140" s="1" t="s">
        <v>58</v>
      </c>
      <c r="B2140" s="1" t="s">
        <v>244</v>
      </c>
      <c r="C2140" s="1" t="s">
        <v>477</v>
      </c>
      <c r="D2140" s="1" t="s">
        <v>305</v>
      </c>
      <c r="E2140" s="1" t="s">
        <v>8</v>
      </c>
      <c r="F2140" s="1" t="s">
        <v>306</v>
      </c>
      <c r="G2140" s="4">
        <v>3650</v>
      </c>
      <c r="H2140" s="4">
        <v>0</v>
      </c>
      <c r="I2140" s="4">
        <v>3650</v>
      </c>
      <c r="J2140" s="4">
        <v>25</v>
      </c>
      <c r="K2140" s="4">
        <v>50</v>
      </c>
      <c r="L2140" s="4">
        <v>200</v>
      </c>
      <c r="M2140" s="4">
        <v>750</v>
      </c>
      <c r="N2140" s="24">
        <f>IF(AND(B2140="60",C2140="32"),(J2140/'FD Date'!$B$4*'FD Date'!$B$6+K2140),(J2140/Date!$B$4*Date!$B$6+K2140))</f>
        <v>175</v>
      </c>
      <c r="O2140" s="24">
        <f t="shared" si="210"/>
        <v>50</v>
      </c>
      <c r="P2140" s="24">
        <f>K2140/Date!$B$2*Date!$B$3+K2140</f>
        <v>75</v>
      </c>
      <c r="Q2140" s="24">
        <f>J2140*Date!$B$3+K2140</f>
        <v>150</v>
      </c>
      <c r="R2140" s="24">
        <f t="shared" si="211"/>
        <v>187.5</v>
      </c>
      <c r="S2140" s="24">
        <f>J2140/2*Date!$B$7+K2140</f>
        <v>150</v>
      </c>
      <c r="T2140" s="24">
        <f t="shared" si="212"/>
        <v>3650</v>
      </c>
      <c r="U2140" s="24">
        <f t="shared" si="213"/>
        <v>50</v>
      </c>
      <c r="V2140" s="4">
        <v>0</v>
      </c>
      <c r="W2140" s="4"/>
      <c r="X2140" s="28" t="str">
        <f t="shared" si="214"/>
        <v>CHOOSE FORMULA</v>
      </c>
      <c r="Y2140" s="4"/>
      <c r="Z2140" s="4">
        <v>3650</v>
      </c>
    </row>
    <row r="2141" spans="1:26">
      <c r="A2141" s="1" t="s">
        <v>58</v>
      </c>
      <c r="B2141" s="1" t="s">
        <v>244</v>
      </c>
      <c r="C2141" s="1" t="s">
        <v>477</v>
      </c>
      <c r="D2141" s="1" t="s">
        <v>379</v>
      </c>
      <c r="E2141" s="1" t="s">
        <v>8</v>
      </c>
      <c r="F2141" s="1" t="s">
        <v>380</v>
      </c>
      <c r="G2141" s="4">
        <v>0</v>
      </c>
      <c r="H2141" s="4">
        <v>0</v>
      </c>
      <c r="I2141" s="4">
        <v>0</v>
      </c>
      <c r="J2141" s="4">
        <v>0</v>
      </c>
      <c r="K2141" s="4">
        <v>0</v>
      </c>
      <c r="L2141" s="4">
        <v>0</v>
      </c>
      <c r="M2141" s="4">
        <v>0</v>
      </c>
      <c r="N2141" s="24">
        <f>IF(AND(B2141="60",C2141="32"),(J2141/'FD Date'!$B$4*'FD Date'!$B$6+K2141),(J2141/Date!$B$4*Date!$B$6+K2141))</f>
        <v>0</v>
      </c>
      <c r="O2141" s="24">
        <f t="shared" si="210"/>
        <v>0</v>
      </c>
      <c r="P2141" s="24">
        <f>K2141/Date!$B$2*Date!$B$3+K2141</f>
        <v>0</v>
      </c>
      <c r="Q2141" s="24">
        <f>J2141*Date!$B$3+K2141</f>
        <v>0</v>
      </c>
      <c r="R2141" s="24">
        <f t="shared" si="211"/>
        <v>0</v>
      </c>
      <c r="S2141" s="24">
        <f>J2141/2*Date!$B$7+K2141</f>
        <v>0</v>
      </c>
      <c r="T2141" s="24">
        <f t="shared" si="212"/>
        <v>0</v>
      </c>
      <c r="U2141" s="24">
        <f t="shared" si="213"/>
        <v>0</v>
      </c>
      <c r="V2141" s="4">
        <v>0</v>
      </c>
      <c r="W2141" s="4"/>
      <c r="X2141" s="28" t="str">
        <f t="shared" si="214"/>
        <v>CHOOSE FORMULA</v>
      </c>
      <c r="Y2141" s="4"/>
      <c r="Z2141" s="4">
        <v>0</v>
      </c>
    </row>
    <row r="2142" spans="1:26">
      <c r="A2142" s="1" t="s">
        <v>58</v>
      </c>
      <c r="B2142" s="1" t="s">
        <v>244</v>
      </c>
      <c r="C2142" s="1" t="s">
        <v>477</v>
      </c>
      <c r="D2142" s="1" t="s">
        <v>381</v>
      </c>
      <c r="E2142" s="1" t="s">
        <v>8</v>
      </c>
      <c r="F2142" s="1" t="s">
        <v>382</v>
      </c>
      <c r="G2142" s="4">
        <v>0</v>
      </c>
      <c r="H2142" s="4">
        <v>0</v>
      </c>
      <c r="I2142" s="4">
        <v>0</v>
      </c>
      <c r="J2142" s="4">
        <v>0</v>
      </c>
      <c r="K2142" s="4">
        <v>0</v>
      </c>
      <c r="L2142" s="4">
        <v>0</v>
      </c>
      <c r="M2142" s="4">
        <v>0</v>
      </c>
      <c r="N2142" s="24">
        <f>IF(AND(B2142="60",C2142="32"),(J2142/'FD Date'!$B$4*'FD Date'!$B$6+K2142),(J2142/Date!$B$4*Date!$B$6+K2142))</f>
        <v>0</v>
      </c>
      <c r="O2142" s="24">
        <f t="shared" si="210"/>
        <v>0</v>
      </c>
      <c r="P2142" s="24">
        <f>K2142/Date!$B$2*Date!$B$3+K2142</f>
        <v>0</v>
      </c>
      <c r="Q2142" s="24">
        <f>J2142*Date!$B$3+K2142</f>
        <v>0</v>
      </c>
      <c r="R2142" s="24">
        <f t="shared" si="211"/>
        <v>0</v>
      </c>
      <c r="S2142" s="24">
        <f>J2142/2*Date!$B$7+K2142</f>
        <v>0</v>
      </c>
      <c r="T2142" s="24">
        <f t="shared" si="212"/>
        <v>0</v>
      </c>
      <c r="U2142" s="24">
        <f t="shared" si="213"/>
        <v>0</v>
      </c>
      <c r="V2142" s="4">
        <v>0</v>
      </c>
      <c r="W2142" s="4"/>
      <c r="X2142" s="28" t="str">
        <f t="shared" si="214"/>
        <v>CHOOSE FORMULA</v>
      </c>
      <c r="Y2142" s="4"/>
      <c r="Z2142" s="4">
        <v>0</v>
      </c>
    </row>
    <row r="2143" spans="1:26">
      <c r="A2143" s="1" t="s">
        <v>58</v>
      </c>
      <c r="B2143" s="1" t="s">
        <v>244</v>
      </c>
      <c r="C2143" s="1" t="s">
        <v>477</v>
      </c>
      <c r="D2143" s="1" t="s">
        <v>383</v>
      </c>
      <c r="E2143" s="1" t="s">
        <v>8</v>
      </c>
      <c r="F2143" s="1" t="s">
        <v>384</v>
      </c>
      <c r="G2143" s="4">
        <v>0</v>
      </c>
      <c r="H2143" s="4">
        <v>0</v>
      </c>
      <c r="I2143" s="4">
        <v>0</v>
      </c>
      <c r="J2143" s="4">
        <v>0</v>
      </c>
      <c r="K2143" s="4">
        <v>0</v>
      </c>
      <c r="L2143" s="4">
        <v>2904.25</v>
      </c>
      <c r="M2143" s="4">
        <v>0</v>
      </c>
      <c r="N2143" s="24">
        <f>IF(AND(B2143="60",C2143="32"),(J2143/'FD Date'!$B$4*'FD Date'!$B$6+K2143),(J2143/Date!$B$4*Date!$B$6+K2143))</f>
        <v>0</v>
      </c>
      <c r="O2143" s="24">
        <f t="shared" si="210"/>
        <v>0</v>
      </c>
      <c r="P2143" s="24">
        <f>K2143/Date!$B$2*Date!$B$3+K2143</f>
        <v>0</v>
      </c>
      <c r="Q2143" s="24">
        <f>J2143*Date!$B$3+K2143</f>
        <v>0</v>
      </c>
      <c r="R2143" s="24">
        <f t="shared" si="211"/>
        <v>0</v>
      </c>
      <c r="S2143" s="24">
        <f>J2143/2*Date!$B$7+K2143</f>
        <v>0</v>
      </c>
      <c r="T2143" s="24">
        <f t="shared" si="212"/>
        <v>0</v>
      </c>
      <c r="U2143" s="24">
        <f t="shared" si="213"/>
        <v>0</v>
      </c>
      <c r="V2143" s="4">
        <v>0</v>
      </c>
      <c r="W2143" s="4"/>
      <c r="X2143" s="28" t="str">
        <f t="shared" si="214"/>
        <v>CHOOSE FORMULA</v>
      </c>
      <c r="Y2143" s="4"/>
      <c r="Z2143" s="4">
        <v>0</v>
      </c>
    </row>
    <row r="2144" spans="1:26">
      <c r="A2144" s="1" t="s">
        <v>58</v>
      </c>
      <c r="B2144" s="1" t="s">
        <v>244</v>
      </c>
      <c r="C2144" s="1" t="s">
        <v>477</v>
      </c>
      <c r="D2144" s="1" t="s">
        <v>307</v>
      </c>
      <c r="E2144" s="1" t="s">
        <v>8</v>
      </c>
      <c r="F2144" s="1" t="s">
        <v>308</v>
      </c>
      <c r="G2144" s="4">
        <v>0</v>
      </c>
      <c r="H2144" s="4">
        <v>0</v>
      </c>
      <c r="I2144" s="4">
        <v>0</v>
      </c>
      <c r="J2144" s="4">
        <v>0</v>
      </c>
      <c r="K2144" s="4">
        <v>0</v>
      </c>
      <c r="L2144" s="4">
        <v>0</v>
      </c>
      <c r="M2144" s="4">
        <v>0</v>
      </c>
      <c r="N2144" s="24">
        <f>IF(AND(B2144="60",C2144="32"),(J2144/'FD Date'!$B$4*'FD Date'!$B$6+K2144),(J2144/Date!$B$4*Date!$B$6+K2144))</f>
        <v>0</v>
      </c>
      <c r="O2144" s="24">
        <f t="shared" si="210"/>
        <v>0</v>
      </c>
      <c r="P2144" s="24">
        <f>K2144/Date!$B$2*Date!$B$3+K2144</f>
        <v>0</v>
      </c>
      <c r="Q2144" s="24">
        <f>J2144*Date!$B$3+K2144</f>
        <v>0</v>
      </c>
      <c r="R2144" s="24">
        <f t="shared" si="211"/>
        <v>0</v>
      </c>
      <c r="S2144" s="24">
        <f>J2144/2*Date!$B$7+K2144</f>
        <v>0</v>
      </c>
      <c r="T2144" s="24">
        <f t="shared" si="212"/>
        <v>0</v>
      </c>
      <c r="U2144" s="24">
        <f t="shared" si="213"/>
        <v>0</v>
      </c>
      <c r="V2144" s="4">
        <v>0</v>
      </c>
      <c r="W2144" s="4"/>
      <c r="X2144" s="28" t="str">
        <f t="shared" si="214"/>
        <v>CHOOSE FORMULA</v>
      </c>
      <c r="Y2144" s="4"/>
      <c r="Z2144" s="4">
        <v>0</v>
      </c>
    </row>
    <row r="2145" spans="1:26">
      <c r="A2145" s="1" t="s">
        <v>58</v>
      </c>
      <c r="B2145" s="1" t="s">
        <v>244</v>
      </c>
      <c r="C2145" s="1" t="s">
        <v>477</v>
      </c>
      <c r="D2145" s="1" t="s">
        <v>313</v>
      </c>
      <c r="E2145" s="1" t="s">
        <v>8</v>
      </c>
      <c r="F2145" s="1" t="s">
        <v>314</v>
      </c>
      <c r="G2145" s="4">
        <v>0</v>
      </c>
      <c r="H2145" s="4">
        <v>0</v>
      </c>
      <c r="I2145" s="4">
        <v>0</v>
      </c>
      <c r="J2145" s="4">
        <v>0</v>
      </c>
      <c r="K2145" s="4">
        <v>0</v>
      </c>
      <c r="L2145" s="4">
        <v>0</v>
      </c>
      <c r="M2145" s="4">
        <v>0</v>
      </c>
      <c r="N2145" s="24">
        <f>IF(AND(B2145="60",C2145="32"),(J2145/'FD Date'!$B$4*'FD Date'!$B$6+K2145),(J2145/Date!$B$4*Date!$B$6+K2145))</f>
        <v>0</v>
      </c>
      <c r="O2145" s="24">
        <f t="shared" ref="O2145:O2208" si="215">J2145*2</f>
        <v>0</v>
      </c>
      <c r="P2145" s="24">
        <f>K2145/Date!$B$2*Date!$B$3+K2145</f>
        <v>0</v>
      </c>
      <c r="Q2145" s="24">
        <f>J2145*Date!$B$3+K2145</f>
        <v>0</v>
      </c>
      <c r="R2145" s="24">
        <f t="shared" ref="R2145:R2208" si="216">IF(OR(L2145=0,M2145=0),0,K2145/(L2145/M2145))</f>
        <v>0</v>
      </c>
      <c r="S2145" s="24">
        <f>J2145/2*Date!$B$7+K2145</f>
        <v>0</v>
      </c>
      <c r="T2145" s="24">
        <f t="shared" ref="T2145:T2208" si="217">I2145</f>
        <v>0</v>
      </c>
      <c r="U2145" s="24">
        <f t="shared" ref="U2145:U2208" si="218">K2145</f>
        <v>0</v>
      </c>
      <c r="V2145" s="4">
        <v>0</v>
      </c>
      <c r="W2145" s="4"/>
      <c r="X2145" s="28" t="str">
        <f t="shared" ref="X2145:X2208" si="219">IF($W2145=1,($N2145+$V2145),IF($W2145=2,($O2145+$V2145), IF($W2145=3,($P2145+$V2145), IF($W2145=4,($Q2145+$V2145), IF($W2145=5,($R2145+$V2145), IF($W2145=6,($S2145+$V2145), IF($W2145=7,($T2145+$V2145), IF($W2145=8,($U2145+$V2145),"CHOOSE FORMULA"))))))))</f>
        <v>CHOOSE FORMULA</v>
      </c>
      <c r="Y2145" s="4"/>
      <c r="Z2145" s="4">
        <v>0</v>
      </c>
    </row>
    <row r="2146" spans="1:26">
      <c r="A2146" s="1" t="s">
        <v>58</v>
      </c>
      <c r="B2146" s="1" t="s">
        <v>244</v>
      </c>
      <c r="C2146" s="1" t="s">
        <v>477</v>
      </c>
      <c r="D2146" s="1" t="s">
        <v>397</v>
      </c>
      <c r="E2146" s="1" t="s">
        <v>8</v>
      </c>
      <c r="F2146" s="1" t="s">
        <v>398</v>
      </c>
      <c r="G2146" s="4">
        <v>100</v>
      </c>
      <c r="H2146" s="4">
        <v>0</v>
      </c>
      <c r="I2146" s="4">
        <v>100</v>
      </c>
      <c r="J2146" s="4">
        <v>0</v>
      </c>
      <c r="K2146" s="4">
        <v>0</v>
      </c>
      <c r="L2146" s="4">
        <v>0</v>
      </c>
      <c r="M2146" s="4">
        <v>0</v>
      </c>
      <c r="N2146" s="24">
        <f>IF(AND(B2146="60",C2146="32"),(J2146/'FD Date'!$B$4*'FD Date'!$B$6+K2146),(J2146/Date!$B$4*Date!$B$6+K2146))</f>
        <v>0</v>
      </c>
      <c r="O2146" s="24">
        <f t="shared" si="215"/>
        <v>0</v>
      </c>
      <c r="P2146" s="24">
        <f>K2146/Date!$B$2*Date!$B$3+K2146</f>
        <v>0</v>
      </c>
      <c r="Q2146" s="24">
        <f>J2146*Date!$B$3+K2146</f>
        <v>0</v>
      </c>
      <c r="R2146" s="24">
        <f t="shared" si="216"/>
        <v>0</v>
      </c>
      <c r="S2146" s="24">
        <f>J2146/2*Date!$B$7+K2146</f>
        <v>0</v>
      </c>
      <c r="T2146" s="24">
        <f t="shared" si="217"/>
        <v>100</v>
      </c>
      <c r="U2146" s="24">
        <f t="shared" si="218"/>
        <v>0</v>
      </c>
      <c r="V2146" s="4">
        <v>0</v>
      </c>
      <c r="W2146" s="4"/>
      <c r="X2146" s="28" t="str">
        <f t="shared" si="219"/>
        <v>CHOOSE FORMULA</v>
      </c>
      <c r="Y2146" s="4"/>
      <c r="Z2146" s="4">
        <v>100</v>
      </c>
    </row>
    <row r="2147" spans="1:26">
      <c r="A2147" s="1" t="s">
        <v>58</v>
      </c>
      <c r="B2147" s="1" t="s">
        <v>244</v>
      </c>
      <c r="C2147" s="1" t="s">
        <v>477</v>
      </c>
      <c r="D2147" s="1" t="s">
        <v>410</v>
      </c>
      <c r="E2147" s="1" t="s">
        <v>8</v>
      </c>
      <c r="F2147" s="1" t="s">
        <v>411</v>
      </c>
      <c r="G2147" s="4">
        <v>0</v>
      </c>
      <c r="H2147" s="4">
        <v>0</v>
      </c>
      <c r="I2147" s="4">
        <v>0</v>
      </c>
      <c r="J2147" s="4">
        <v>0</v>
      </c>
      <c r="K2147" s="4">
        <v>0</v>
      </c>
      <c r="L2147" s="4">
        <v>0</v>
      </c>
      <c r="M2147" s="4">
        <v>0</v>
      </c>
      <c r="N2147" s="24">
        <f>IF(AND(B2147="60",C2147="32"),(J2147/'FD Date'!$B$4*'FD Date'!$B$6+K2147),(J2147/Date!$B$4*Date!$B$6+K2147))</f>
        <v>0</v>
      </c>
      <c r="O2147" s="24">
        <f t="shared" si="215"/>
        <v>0</v>
      </c>
      <c r="P2147" s="24">
        <f>K2147/Date!$B$2*Date!$B$3+K2147</f>
        <v>0</v>
      </c>
      <c r="Q2147" s="24">
        <f>J2147*Date!$B$3+K2147</f>
        <v>0</v>
      </c>
      <c r="R2147" s="24">
        <f t="shared" si="216"/>
        <v>0</v>
      </c>
      <c r="S2147" s="24">
        <f>J2147/2*Date!$B$7+K2147</f>
        <v>0</v>
      </c>
      <c r="T2147" s="24">
        <f t="shared" si="217"/>
        <v>0</v>
      </c>
      <c r="U2147" s="24">
        <f t="shared" si="218"/>
        <v>0</v>
      </c>
      <c r="V2147" s="4">
        <v>0</v>
      </c>
      <c r="W2147" s="4"/>
      <c r="X2147" s="28" t="str">
        <f t="shared" si="219"/>
        <v>CHOOSE FORMULA</v>
      </c>
      <c r="Y2147" s="4"/>
      <c r="Z2147" s="4">
        <v>0</v>
      </c>
    </row>
    <row r="2148" spans="1:26">
      <c r="A2148" s="1" t="s">
        <v>58</v>
      </c>
      <c r="B2148" s="1" t="s">
        <v>244</v>
      </c>
      <c r="C2148" s="1" t="s">
        <v>477</v>
      </c>
      <c r="D2148" s="1" t="s">
        <v>412</v>
      </c>
      <c r="E2148" s="1" t="s">
        <v>8</v>
      </c>
      <c r="F2148" s="1" t="s">
        <v>413</v>
      </c>
      <c r="G2148" s="4">
        <v>0</v>
      </c>
      <c r="H2148" s="4">
        <v>0</v>
      </c>
      <c r="I2148" s="4">
        <v>0</v>
      </c>
      <c r="J2148" s="4">
        <v>0</v>
      </c>
      <c r="K2148" s="4">
        <v>0</v>
      </c>
      <c r="L2148" s="4">
        <v>0</v>
      </c>
      <c r="M2148" s="4">
        <v>0</v>
      </c>
      <c r="N2148" s="24">
        <f>IF(AND(B2148="60",C2148="32"),(J2148/'FD Date'!$B$4*'FD Date'!$B$6+K2148),(J2148/Date!$B$4*Date!$B$6+K2148))</f>
        <v>0</v>
      </c>
      <c r="O2148" s="24">
        <f t="shared" si="215"/>
        <v>0</v>
      </c>
      <c r="P2148" s="24">
        <f>K2148/Date!$B$2*Date!$B$3+K2148</f>
        <v>0</v>
      </c>
      <c r="Q2148" s="24">
        <f>J2148*Date!$B$3+K2148</f>
        <v>0</v>
      </c>
      <c r="R2148" s="24">
        <f t="shared" si="216"/>
        <v>0</v>
      </c>
      <c r="S2148" s="24">
        <f>J2148/2*Date!$B$7+K2148</f>
        <v>0</v>
      </c>
      <c r="T2148" s="24">
        <f t="shared" si="217"/>
        <v>0</v>
      </c>
      <c r="U2148" s="24">
        <f t="shared" si="218"/>
        <v>0</v>
      </c>
      <c r="V2148" s="4">
        <v>0</v>
      </c>
      <c r="W2148" s="4"/>
      <c r="X2148" s="28" t="str">
        <f t="shared" si="219"/>
        <v>CHOOSE FORMULA</v>
      </c>
      <c r="Y2148" s="4"/>
      <c r="Z2148" s="4">
        <v>0</v>
      </c>
    </row>
    <row r="2149" spans="1:26">
      <c r="A2149" s="1" t="s">
        <v>58</v>
      </c>
      <c r="B2149" s="1" t="s">
        <v>244</v>
      </c>
      <c r="C2149" s="1" t="s">
        <v>477</v>
      </c>
      <c r="D2149" s="1" t="s">
        <v>417</v>
      </c>
      <c r="E2149" s="1" t="s">
        <v>13</v>
      </c>
      <c r="F2149" s="1" t="s">
        <v>419</v>
      </c>
      <c r="G2149" s="4">
        <v>0</v>
      </c>
      <c r="H2149" s="4">
        <v>0</v>
      </c>
      <c r="I2149" s="4">
        <v>0</v>
      </c>
      <c r="J2149" s="4">
        <v>0</v>
      </c>
      <c r="K2149" s="4">
        <v>0</v>
      </c>
      <c r="L2149" s="4">
        <v>0</v>
      </c>
      <c r="M2149" s="4">
        <v>0</v>
      </c>
      <c r="N2149" s="24">
        <f>IF(AND(B2149="60",C2149="32"),(J2149/'FD Date'!$B$4*'FD Date'!$B$6+K2149),(J2149/Date!$B$4*Date!$B$6+K2149))</f>
        <v>0</v>
      </c>
      <c r="O2149" s="24">
        <f t="shared" si="215"/>
        <v>0</v>
      </c>
      <c r="P2149" s="24">
        <f>K2149/Date!$B$2*Date!$B$3+K2149</f>
        <v>0</v>
      </c>
      <c r="Q2149" s="24">
        <f>J2149*Date!$B$3+K2149</f>
        <v>0</v>
      </c>
      <c r="R2149" s="24">
        <f t="shared" si="216"/>
        <v>0</v>
      </c>
      <c r="S2149" s="24">
        <f>J2149/2*Date!$B$7+K2149</f>
        <v>0</v>
      </c>
      <c r="T2149" s="24">
        <f t="shared" si="217"/>
        <v>0</v>
      </c>
      <c r="U2149" s="24">
        <f t="shared" si="218"/>
        <v>0</v>
      </c>
      <c r="V2149" s="4">
        <v>0</v>
      </c>
      <c r="W2149" s="4"/>
      <c r="X2149" s="28" t="str">
        <f t="shared" si="219"/>
        <v>CHOOSE FORMULA</v>
      </c>
      <c r="Y2149" s="4"/>
      <c r="Z2149" s="4">
        <v>0</v>
      </c>
    </row>
    <row r="2150" spans="1:26">
      <c r="A2150" s="1" t="s">
        <v>58</v>
      </c>
      <c r="B2150" s="1" t="s">
        <v>244</v>
      </c>
      <c r="C2150" s="1" t="s">
        <v>477</v>
      </c>
      <c r="D2150" s="1" t="s">
        <v>385</v>
      </c>
      <c r="E2150" s="1" t="s">
        <v>8</v>
      </c>
      <c r="F2150" s="1" t="s">
        <v>386</v>
      </c>
      <c r="G2150" s="4">
        <v>9500</v>
      </c>
      <c r="H2150" s="4">
        <v>0</v>
      </c>
      <c r="I2150" s="4">
        <v>9500</v>
      </c>
      <c r="J2150" s="4">
        <v>0</v>
      </c>
      <c r="K2150" s="4">
        <v>0</v>
      </c>
      <c r="L2150" s="4">
        <v>0</v>
      </c>
      <c r="M2150" s="4">
        <v>0</v>
      </c>
      <c r="N2150" s="24">
        <f>IF(AND(B2150="60",C2150="32"),(J2150/'FD Date'!$B$4*'FD Date'!$B$6+K2150),(J2150/Date!$B$4*Date!$B$6+K2150))</f>
        <v>0</v>
      </c>
      <c r="O2150" s="24">
        <f t="shared" si="215"/>
        <v>0</v>
      </c>
      <c r="P2150" s="24">
        <f>K2150/Date!$B$2*Date!$B$3+K2150</f>
        <v>0</v>
      </c>
      <c r="Q2150" s="24">
        <f>J2150*Date!$B$3+K2150</f>
        <v>0</v>
      </c>
      <c r="R2150" s="24">
        <f t="shared" si="216"/>
        <v>0</v>
      </c>
      <c r="S2150" s="24">
        <f>J2150/2*Date!$B$7+K2150</f>
        <v>0</v>
      </c>
      <c r="T2150" s="24">
        <f t="shared" si="217"/>
        <v>9500</v>
      </c>
      <c r="U2150" s="24">
        <f t="shared" si="218"/>
        <v>0</v>
      </c>
      <c r="V2150" s="4">
        <v>0</v>
      </c>
      <c r="W2150" s="4"/>
      <c r="X2150" s="28" t="str">
        <f t="shared" si="219"/>
        <v>CHOOSE FORMULA</v>
      </c>
      <c r="Y2150" s="4"/>
      <c r="Z2150" s="4">
        <v>9500</v>
      </c>
    </row>
    <row r="2151" spans="1:26">
      <c r="A2151" s="1" t="s">
        <v>58</v>
      </c>
      <c r="B2151" s="1" t="s">
        <v>244</v>
      </c>
      <c r="C2151" s="1" t="s">
        <v>477</v>
      </c>
      <c r="D2151" s="1" t="s">
        <v>420</v>
      </c>
      <c r="E2151" s="1" t="s">
        <v>8</v>
      </c>
      <c r="F2151" s="1" t="s">
        <v>421</v>
      </c>
      <c r="G2151" s="4">
        <v>0</v>
      </c>
      <c r="H2151" s="4">
        <v>0</v>
      </c>
      <c r="I2151" s="4">
        <v>0</v>
      </c>
      <c r="J2151" s="4">
        <v>0</v>
      </c>
      <c r="K2151" s="4">
        <v>0</v>
      </c>
      <c r="L2151" s="4">
        <v>21819.51</v>
      </c>
      <c r="M2151" s="4">
        <v>0</v>
      </c>
      <c r="N2151" s="24">
        <f>IF(AND(B2151="60",C2151="32"),(J2151/'FD Date'!$B$4*'FD Date'!$B$6+K2151),(J2151/Date!$B$4*Date!$B$6+K2151))</f>
        <v>0</v>
      </c>
      <c r="O2151" s="24">
        <f t="shared" si="215"/>
        <v>0</v>
      </c>
      <c r="P2151" s="24">
        <f>K2151/Date!$B$2*Date!$B$3+K2151</f>
        <v>0</v>
      </c>
      <c r="Q2151" s="24">
        <f>J2151*Date!$B$3+K2151</f>
        <v>0</v>
      </c>
      <c r="R2151" s="24">
        <f t="shared" si="216"/>
        <v>0</v>
      </c>
      <c r="S2151" s="24">
        <f>J2151/2*Date!$B$7+K2151</f>
        <v>0</v>
      </c>
      <c r="T2151" s="24">
        <f t="shared" si="217"/>
        <v>0</v>
      </c>
      <c r="U2151" s="24">
        <f t="shared" si="218"/>
        <v>0</v>
      </c>
      <c r="V2151" s="4">
        <v>0</v>
      </c>
      <c r="W2151" s="4"/>
      <c r="X2151" s="28" t="str">
        <f t="shared" si="219"/>
        <v>CHOOSE FORMULA</v>
      </c>
      <c r="Y2151" s="4"/>
      <c r="Z2151" s="4">
        <v>0</v>
      </c>
    </row>
    <row r="2152" spans="1:26">
      <c r="A2152" s="1" t="s">
        <v>58</v>
      </c>
      <c r="B2152" s="1" t="s">
        <v>244</v>
      </c>
      <c r="C2152" s="1" t="s">
        <v>477</v>
      </c>
      <c r="D2152" s="1" t="s">
        <v>448</v>
      </c>
      <c r="E2152" s="1" t="s">
        <v>8</v>
      </c>
      <c r="F2152" s="1" t="s">
        <v>449</v>
      </c>
      <c r="G2152" s="4">
        <v>0</v>
      </c>
      <c r="H2152" s="4">
        <v>0</v>
      </c>
      <c r="I2152" s="4">
        <v>0</v>
      </c>
      <c r="J2152" s="4">
        <v>0</v>
      </c>
      <c r="K2152" s="4">
        <v>0</v>
      </c>
      <c r="L2152" s="4">
        <v>0</v>
      </c>
      <c r="M2152" s="4">
        <v>0</v>
      </c>
      <c r="N2152" s="24">
        <f>IF(AND(B2152="60",C2152="32"),(J2152/'FD Date'!$B$4*'FD Date'!$B$6+K2152),(J2152/Date!$B$4*Date!$B$6+K2152))</f>
        <v>0</v>
      </c>
      <c r="O2152" s="24">
        <f t="shared" si="215"/>
        <v>0</v>
      </c>
      <c r="P2152" s="24">
        <f>K2152/Date!$B$2*Date!$B$3+K2152</f>
        <v>0</v>
      </c>
      <c r="Q2152" s="24">
        <f>J2152*Date!$B$3+K2152</f>
        <v>0</v>
      </c>
      <c r="R2152" s="24">
        <f t="shared" si="216"/>
        <v>0</v>
      </c>
      <c r="S2152" s="24">
        <f>J2152/2*Date!$B$7+K2152</f>
        <v>0</v>
      </c>
      <c r="T2152" s="24">
        <f t="shared" si="217"/>
        <v>0</v>
      </c>
      <c r="U2152" s="24">
        <f t="shared" si="218"/>
        <v>0</v>
      </c>
      <c r="V2152" s="4">
        <v>0</v>
      </c>
      <c r="W2152" s="4"/>
      <c r="X2152" s="28" t="str">
        <f t="shared" si="219"/>
        <v>CHOOSE FORMULA</v>
      </c>
      <c r="Y2152" s="4"/>
      <c r="Z2152" s="4">
        <v>0</v>
      </c>
    </row>
    <row r="2153" spans="1:26">
      <c r="A2153" s="1" t="s">
        <v>58</v>
      </c>
      <c r="B2153" s="1" t="s">
        <v>244</v>
      </c>
      <c r="C2153" s="1" t="s">
        <v>477</v>
      </c>
      <c r="D2153" s="1" t="s">
        <v>497</v>
      </c>
      <c r="E2153" s="1" t="s">
        <v>8</v>
      </c>
      <c r="F2153" s="1" t="s">
        <v>498</v>
      </c>
      <c r="G2153" s="4">
        <v>0</v>
      </c>
      <c r="H2153" s="4">
        <v>0</v>
      </c>
      <c r="I2153" s="4">
        <v>0</v>
      </c>
      <c r="J2153" s="4">
        <v>0</v>
      </c>
      <c r="K2153" s="4">
        <v>0</v>
      </c>
      <c r="L2153" s="4">
        <v>0</v>
      </c>
      <c r="M2153" s="4">
        <v>0</v>
      </c>
      <c r="N2153" s="24">
        <f>IF(AND(B2153="60",C2153="32"),(J2153/'FD Date'!$B$4*'FD Date'!$B$6+K2153),(J2153/Date!$B$4*Date!$B$6+K2153))</f>
        <v>0</v>
      </c>
      <c r="O2153" s="24">
        <f t="shared" si="215"/>
        <v>0</v>
      </c>
      <c r="P2153" s="24">
        <f>K2153/Date!$B$2*Date!$B$3+K2153</f>
        <v>0</v>
      </c>
      <c r="Q2153" s="24">
        <f>J2153*Date!$B$3+K2153</f>
        <v>0</v>
      </c>
      <c r="R2153" s="24">
        <f t="shared" si="216"/>
        <v>0</v>
      </c>
      <c r="S2153" s="24">
        <f>J2153/2*Date!$B$7+K2153</f>
        <v>0</v>
      </c>
      <c r="T2153" s="24">
        <f t="shared" si="217"/>
        <v>0</v>
      </c>
      <c r="U2153" s="24">
        <f t="shared" si="218"/>
        <v>0</v>
      </c>
      <c r="V2153" s="4">
        <v>0</v>
      </c>
      <c r="W2153" s="4"/>
      <c r="X2153" s="28" t="str">
        <f t="shared" si="219"/>
        <v>CHOOSE FORMULA</v>
      </c>
      <c r="Y2153" s="4"/>
      <c r="Z2153" s="4">
        <v>0</v>
      </c>
    </row>
    <row r="2154" spans="1:26">
      <c r="A2154" s="1" t="s">
        <v>58</v>
      </c>
      <c r="B2154" s="1" t="s">
        <v>244</v>
      </c>
      <c r="C2154" s="1" t="s">
        <v>477</v>
      </c>
      <c r="D2154" s="1" t="s">
        <v>422</v>
      </c>
      <c r="E2154" s="1" t="s">
        <v>8</v>
      </c>
      <c r="F2154" s="1" t="s">
        <v>423</v>
      </c>
      <c r="G2154" s="4">
        <v>0</v>
      </c>
      <c r="H2154" s="4">
        <v>0</v>
      </c>
      <c r="I2154" s="4">
        <v>0</v>
      </c>
      <c r="J2154" s="4">
        <v>0</v>
      </c>
      <c r="K2154" s="4">
        <v>0</v>
      </c>
      <c r="L2154" s="4">
        <v>0</v>
      </c>
      <c r="M2154" s="4">
        <v>0</v>
      </c>
      <c r="N2154" s="24">
        <f>IF(AND(B2154="60",C2154="32"),(J2154/'FD Date'!$B$4*'FD Date'!$B$6+K2154),(J2154/Date!$B$4*Date!$B$6+K2154))</f>
        <v>0</v>
      </c>
      <c r="O2154" s="24">
        <f t="shared" si="215"/>
        <v>0</v>
      </c>
      <c r="P2154" s="24">
        <f>K2154/Date!$B$2*Date!$B$3+K2154</f>
        <v>0</v>
      </c>
      <c r="Q2154" s="24">
        <f>J2154*Date!$B$3+K2154</f>
        <v>0</v>
      </c>
      <c r="R2154" s="24">
        <f t="shared" si="216"/>
        <v>0</v>
      </c>
      <c r="S2154" s="24">
        <f>J2154/2*Date!$B$7+K2154</f>
        <v>0</v>
      </c>
      <c r="T2154" s="24">
        <f t="shared" si="217"/>
        <v>0</v>
      </c>
      <c r="U2154" s="24">
        <f t="shared" si="218"/>
        <v>0</v>
      </c>
      <c r="V2154" s="4">
        <v>0</v>
      </c>
      <c r="W2154" s="4"/>
      <c r="X2154" s="28" t="str">
        <f t="shared" si="219"/>
        <v>CHOOSE FORMULA</v>
      </c>
      <c r="Y2154" s="4"/>
      <c r="Z2154" s="4">
        <v>0</v>
      </c>
    </row>
    <row r="2155" spans="1:26">
      <c r="A2155" s="1" t="s">
        <v>58</v>
      </c>
      <c r="B2155" s="1" t="s">
        <v>244</v>
      </c>
      <c r="C2155" s="1" t="s">
        <v>477</v>
      </c>
      <c r="D2155" s="1" t="s">
        <v>475</v>
      </c>
      <c r="E2155" s="1" t="s">
        <v>8</v>
      </c>
      <c r="F2155" s="1" t="s">
        <v>476</v>
      </c>
      <c r="G2155" s="4">
        <v>0</v>
      </c>
      <c r="H2155" s="4">
        <v>0</v>
      </c>
      <c r="I2155" s="4">
        <v>0</v>
      </c>
      <c r="J2155" s="4">
        <v>0</v>
      </c>
      <c r="K2155" s="4">
        <v>0</v>
      </c>
      <c r="L2155" s="4">
        <v>0</v>
      </c>
      <c r="M2155" s="4">
        <v>0</v>
      </c>
      <c r="N2155" s="24">
        <f>IF(AND(B2155="60",C2155="32"),(J2155/'FD Date'!$B$4*'FD Date'!$B$6+K2155),(J2155/Date!$B$4*Date!$B$6+K2155))</f>
        <v>0</v>
      </c>
      <c r="O2155" s="24">
        <f t="shared" si="215"/>
        <v>0</v>
      </c>
      <c r="P2155" s="24">
        <f>K2155/Date!$B$2*Date!$B$3+K2155</f>
        <v>0</v>
      </c>
      <c r="Q2155" s="24">
        <f>J2155*Date!$B$3+K2155</f>
        <v>0</v>
      </c>
      <c r="R2155" s="24">
        <f t="shared" si="216"/>
        <v>0</v>
      </c>
      <c r="S2155" s="24">
        <f>J2155/2*Date!$B$7+K2155</f>
        <v>0</v>
      </c>
      <c r="T2155" s="24">
        <f t="shared" si="217"/>
        <v>0</v>
      </c>
      <c r="U2155" s="24">
        <f t="shared" si="218"/>
        <v>0</v>
      </c>
      <c r="V2155" s="4">
        <v>0</v>
      </c>
      <c r="W2155" s="4"/>
      <c r="X2155" s="28" t="str">
        <f t="shared" si="219"/>
        <v>CHOOSE FORMULA</v>
      </c>
      <c r="Y2155" s="4"/>
      <c r="Z2155" s="4">
        <v>0</v>
      </c>
    </row>
    <row r="2156" spans="1:26">
      <c r="A2156" s="1" t="s">
        <v>58</v>
      </c>
      <c r="B2156" s="1" t="s">
        <v>244</v>
      </c>
      <c r="C2156" s="1" t="s">
        <v>491</v>
      </c>
      <c r="D2156" s="1" t="s">
        <v>315</v>
      </c>
      <c r="E2156" s="1" t="s">
        <v>13</v>
      </c>
      <c r="F2156" s="1" t="s">
        <v>316</v>
      </c>
      <c r="G2156" s="4">
        <v>0</v>
      </c>
      <c r="H2156" s="4">
        <v>0</v>
      </c>
      <c r="I2156" s="4">
        <v>0</v>
      </c>
      <c r="J2156" s="4">
        <v>0</v>
      </c>
      <c r="K2156" s="4">
        <v>0</v>
      </c>
      <c r="L2156" s="4">
        <v>5342.44</v>
      </c>
      <c r="M2156" s="4">
        <v>5342.44</v>
      </c>
      <c r="N2156" s="24">
        <f>IF(AND(B2156="60",C2156="32"),(J2156/'FD Date'!$B$4*'FD Date'!$B$6+K2156),(J2156/Date!$B$4*Date!$B$6+K2156))</f>
        <v>0</v>
      </c>
      <c r="O2156" s="24">
        <f t="shared" si="215"/>
        <v>0</v>
      </c>
      <c r="P2156" s="24">
        <f>K2156/Date!$B$2*Date!$B$3+K2156</f>
        <v>0</v>
      </c>
      <c r="Q2156" s="24">
        <f>J2156*Date!$B$3+K2156</f>
        <v>0</v>
      </c>
      <c r="R2156" s="24">
        <f t="shared" si="216"/>
        <v>0</v>
      </c>
      <c r="S2156" s="24">
        <f>J2156/2*Date!$B$7+K2156</f>
        <v>0</v>
      </c>
      <c r="T2156" s="24">
        <f t="shared" si="217"/>
        <v>0</v>
      </c>
      <c r="U2156" s="24">
        <f t="shared" si="218"/>
        <v>0</v>
      </c>
      <c r="V2156" s="4">
        <v>0</v>
      </c>
      <c r="W2156" s="4"/>
      <c r="X2156" s="28" t="str">
        <f t="shared" si="219"/>
        <v>CHOOSE FORMULA</v>
      </c>
      <c r="Y2156" s="4"/>
      <c r="Z2156" s="4">
        <v>0</v>
      </c>
    </row>
    <row r="2157" spans="1:26">
      <c r="A2157" s="1" t="s">
        <v>58</v>
      </c>
      <c r="B2157" s="1" t="s">
        <v>244</v>
      </c>
      <c r="C2157" s="1" t="s">
        <v>491</v>
      </c>
      <c r="D2157" s="1" t="s">
        <v>315</v>
      </c>
      <c r="E2157" s="1" t="s">
        <v>15</v>
      </c>
      <c r="F2157" s="1" t="s">
        <v>317</v>
      </c>
      <c r="G2157" s="4">
        <v>0</v>
      </c>
      <c r="H2157" s="4">
        <v>0</v>
      </c>
      <c r="I2157" s="4">
        <v>0</v>
      </c>
      <c r="J2157" s="4">
        <v>0</v>
      </c>
      <c r="K2157" s="4">
        <v>0</v>
      </c>
      <c r="L2157" s="4">
        <v>0</v>
      </c>
      <c r="M2157" s="4">
        <v>0</v>
      </c>
      <c r="N2157" s="24">
        <f>IF(AND(B2157="60",C2157="32"),(J2157/'FD Date'!$B$4*'FD Date'!$B$6+K2157),(J2157/Date!$B$4*Date!$B$6+K2157))</f>
        <v>0</v>
      </c>
      <c r="O2157" s="24">
        <f t="shared" si="215"/>
        <v>0</v>
      </c>
      <c r="P2157" s="24">
        <f>K2157/Date!$B$2*Date!$B$3+K2157</f>
        <v>0</v>
      </c>
      <c r="Q2157" s="24">
        <f>J2157*Date!$B$3+K2157</f>
        <v>0</v>
      </c>
      <c r="R2157" s="24">
        <f t="shared" si="216"/>
        <v>0</v>
      </c>
      <c r="S2157" s="24">
        <f>J2157/2*Date!$B$7+K2157</f>
        <v>0</v>
      </c>
      <c r="T2157" s="24">
        <f t="shared" si="217"/>
        <v>0</v>
      </c>
      <c r="U2157" s="24">
        <f t="shared" si="218"/>
        <v>0</v>
      </c>
      <c r="V2157" s="4">
        <v>0</v>
      </c>
      <c r="W2157" s="4"/>
      <c r="X2157" s="28" t="str">
        <f t="shared" si="219"/>
        <v>CHOOSE FORMULA</v>
      </c>
      <c r="Y2157" s="4"/>
      <c r="Z2157" s="4">
        <v>0</v>
      </c>
    </row>
    <row r="2158" spans="1:26">
      <c r="A2158" s="1" t="s">
        <v>58</v>
      </c>
      <c r="B2158" s="1" t="s">
        <v>244</v>
      </c>
      <c r="C2158" s="1" t="s">
        <v>491</v>
      </c>
      <c r="D2158" s="1" t="s">
        <v>318</v>
      </c>
      <c r="E2158" s="1" t="s">
        <v>8</v>
      </c>
      <c r="F2158" s="1" t="s">
        <v>319</v>
      </c>
      <c r="G2158" s="4">
        <v>481120</v>
      </c>
      <c r="H2158" s="4">
        <v>0</v>
      </c>
      <c r="I2158" s="4">
        <v>481120</v>
      </c>
      <c r="J2158" s="4">
        <v>35243.46</v>
      </c>
      <c r="K2158" s="4">
        <v>289425.27</v>
      </c>
      <c r="L2158" s="4">
        <v>328233.36</v>
      </c>
      <c r="M2158" s="4">
        <v>468487.81</v>
      </c>
      <c r="N2158" s="24">
        <f>IF(AND(B2158="60",C2158="32"),(J2158/'FD Date'!$B$4*'FD Date'!$B$6+K2158),(J2158/Date!$B$4*Date!$B$6+K2158))</f>
        <v>465642.57</v>
      </c>
      <c r="O2158" s="24">
        <f t="shared" si="215"/>
        <v>70486.92</v>
      </c>
      <c r="P2158" s="24">
        <f>K2158/Date!$B$2*Date!$B$3+K2158</f>
        <v>434137.90500000003</v>
      </c>
      <c r="Q2158" s="24">
        <f>J2158*Date!$B$3+K2158</f>
        <v>430399.11</v>
      </c>
      <c r="R2158" s="24">
        <f t="shared" si="216"/>
        <v>413096.9835027089</v>
      </c>
      <c r="S2158" s="24">
        <f>J2158/2*Date!$B$7+K2158</f>
        <v>430399.11</v>
      </c>
      <c r="T2158" s="24">
        <f t="shared" si="217"/>
        <v>481120</v>
      </c>
      <c r="U2158" s="24">
        <f t="shared" si="218"/>
        <v>289425.27</v>
      </c>
      <c r="V2158" s="4">
        <v>0</v>
      </c>
      <c r="W2158" s="4"/>
      <c r="X2158" s="28" t="str">
        <f t="shared" si="219"/>
        <v>CHOOSE FORMULA</v>
      </c>
      <c r="Y2158" s="4"/>
      <c r="Z2158" s="4">
        <v>545394</v>
      </c>
    </row>
    <row r="2159" spans="1:26">
      <c r="A2159" s="1" t="s">
        <v>58</v>
      </c>
      <c r="B2159" s="1" t="s">
        <v>244</v>
      </c>
      <c r="C2159" s="1" t="s">
        <v>491</v>
      </c>
      <c r="D2159" s="1" t="s">
        <v>318</v>
      </c>
      <c r="E2159" s="1" t="s">
        <v>80</v>
      </c>
      <c r="F2159" s="1" t="s">
        <v>322</v>
      </c>
      <c r="G2159" s="4">
        <v>6300</v>
      </c>
      <c r="H2159" s="4">
        <v>0</v>
      </c>
      <c r="I2159" s="4">
        <v>6300</v>
      </c>
      <c r="J2159" s="4">
        <v>565.41999999999996</v>
      </c>
      <c r="K2159" s="4">
        <v>4331.25</v>
      </c>
      <c r="L2159" s="4">
        <v>3669.6</v>
      </c>
      <c r="M2159" s="4">
        <v>5903.97</v>
      </c>
      <c r="N2159" s="24">
        <f>IF(AND(B2159="60",C2159="32"),(J2159/'FD Date'!$B$4*'FD Date'!$B$6+K2159),(J2159/Date!$B$4*Date!$B$6+K2159))</f>
        <v>7158.35</v>
      </c>
      <c r="O2159" s="24">
        <f t="shared" si="215"/>
        <v>1130.8399999999999</v>
      </c>
      <c r="P2159" s="24">
        <f>K2159/Date!$B$2*Date!$B$3+K2159</f>
        <v>6496.875</v>
      </c>
      <c r="Q2159" s="24">
        <f>J2159*Date!$B$3+K2159</f>
        <v>6592.93</v>
      </c>
      <c r="R2159" s="24">
        <f t="shared" si="216"/>
        <v>6968.4897706834545</v>
      </c>
      <c r="S2159" s="24">
        <f>J2159/2*Date!$B$7+K2159</f>
        <v>6592.93</v>
      </c>
      <c r="T2159" s="24">
        <f t="shared" si="217"/>
        <v>6300</v>
      </c>
      <c r="U2159" s="24">
        <f t="shared" si="218"/>
        <v>4331.25</v>
      </c>
      <c r="V2159" s="4">
        <v>0</v>
      </c>
      <c r="W2159" s="4"/>
      <c r="X2159" s="28" t="str">
        <f t="shared" si="219"/>
        <v>CHOOSE FORMULA</v>
      </c>
      <c r="Y2159" s="4"/>
      <c r="Z2159" s="4">
        <v>6997</v>
      </c>
    </row>
    <row r="2160" spans="1:26">
      <c r="A2160" s="1" t="s">
        <v>58</v>
      </c>
      <c r="B2160" s="1" t="s">
        <v>244</v>
      </c>
      <c r="C2160" s="1" t="s">
        <v>491</v>
      </c>
      <c r="D2160" s="1" t="s">
        <v>318</v>
      </c>
      <c r="E2160" s="1" t="s">
        <v>323</v>
      </c>
      <c r="F2160" s="1" t="s">
        <v>324</v>
      </c>
      <c r="G2160" s="4">
        <v>0</v>
      </c>
      <c r="H2160" s="4">
        <v>0</v>
      </c>
      <c r="I2160" s="4">
        <v>0</v>
      </c>
      <c r="J2160" s="4">
        <v>25</v>
      </c>
      <c r="K2160" s="4">
        <v>237.5</v>
      </c>
      <c r="L2160" s="4">
        <v>0</v>
      </c>
      <c r="M2160" s="4">
        <v>0</v>
      </c>
      <c r="N2160" s="24">
        <f>IF(AND(B2160="60",C2160="32"),(J2160/'FD Date'!$B$4*'FD Date'!$B$6+K2160),(J2160/Date!$B$4*Date!$B$6+K2160))</f>
        <v>362.5</v>
      </c>
      <c r="O2160" s="24">
        <f t="shared" si="215"/>
        <v>50</v>
      </c>
      <c r="P2160" s="24">
        <f>K2160/Date!$B$2*Date!$B$3+K2160</f>
        <v>356.25</v>
      </c>
      <c r="Q2160" s="24">
        <f>J2160*Date!$B$3+K2160</f>
        <v>337.5</v>
      </c>
      <c r="R2160" s="24">
        <f t="shared" si="216"/>
        <v>0</v>
      </c>
      <c r="S2160" s="24">
        <f>J2160/2*Date!$B$7+K2160</f>
        <v>337.5</v>
      </c>
      <c r="T2160" s="24">
        <f t="shared" si="217"/>
        <v>0</v>
      </c>
      <c r="U2160" s="24">
        <f t="shared" si="218"/>
        <v>237.5</v>
      </c>
      <c r="V2160" s="4">
        <v>0</v>
      </c>
      <c r="W2160" s="4"/>
      <c r="X2160" s="28" t="str">
        <f t="shared" si="219"/>
        <v>CHOOSE FORMULA</v>
      </c>
      <c r="Y2160" s="4"/>
      <c r="Z2160" s="4">
        <v>0</v>
      </c>
    </row>
    <row r="2161" spans="1:26">
      <c r="A2161" s="1" t="s">
        <v>58</v>
      </c>
      <c r="B2161" s="1" t="s">
        <v>244</v>
      </c>
      <c r="C2161" s="1" t="s">
        <v>491</v>
      </c>
      <c r="D2161" s="1" t="s">
        <v>318</v>
      </c>
      <c r="E2161" s="1" t="s">
        <v>468</v>
      </c>
      <c r="F2161" s="1" t="s">
        <v>469</v>
      </c>
      <c r="G2161" s="4">
        <v>10050</v>
      </c>
      <c r="H2161" s="4">
        <v>0</v>
      </c>
      <c r="I2161" s="4">
        <v>10050</v>
      </c>
      <c r="J2161" s="4">
        <v>640</v>
      </c>
      <c r="K2161" s="4">
        <v>5129.28</v>
      </c>
      <c r="L2161" s="4">
        <v>8555</v>
      </c>
      <c r="M2161" s="4">
        <v>12585.73</v>
      </c>
      <c r="N2161" s="24">
        <f>IF(AND(B2161="60",C2161="32"),(J2161/'FD Date'!$B$4*'FD Date'!$B$6+K2161),(J2161/Date!$B$4*Date!$B$6+K2161))</f>
        <v>8329.2799999999988</v>
      </c>
      <c r="O2161" s="24">
        <f t="shared" si="215"/>
        <v>1280</v>
      </c>
      <c r="P2161" s="24">
        <f>K2161/Date!$B$2*Date!$B$3+K2161</f>
        <v>7693.92</v>
      </c>
      <c r="Q2161" s="24">
        <f>J2161*Date!$B$3+K2161</f>
        <v>7689.28</v>
      </c>
      <c r="R2161" s="24">
        <f t="shared" si="216"/>
        <v>7545.9653038457036</v>
      </c>
      <c r="S2161" s="24">
        <f>J2161/2*Date!$B$7+K2161</f>
        <v>7689.28</v>
      </c>
      <c r="T2161" s="24">
        <f t="shared" si="217"/>
        <v>10050</v>
      </c>
      <c r="U2161" s="24">
        <f t="shared" si="218"/>
        <v>5129.28</v>
      </c>
      <c r="V2161" s="4">
        <v>0</v>
      </c>
      <c r="W2161" s="4"/>
      <c r="X2161" s="28" t="str">
        <f t="shared" si="219"/>
        <v>CHOOSE FORMULA</v>
      </c>
      <c r="Y2161" s="4"/>
      <c r="Z2161" s="4">
        <v>9959</v>
      </c>
    </row>
    <row r="2162" spans="1:26">
      <c r="A2162" s="1" t="s">
        <v>58</v>
      </c>
      <c r="B2162" s="1" t="s">
        <v>244</v>
      </c>
      <c r="C2162" s="1" t="s">
        <v>491</v>
      </c>
      <c r="D2162" s="1" t="s">
        <v>318</v>
      </c>
      <c r="E2162" s="1" t="s">
        <v>325</v>
      </c>
      <c r="F2162" s="1" t="s">
        <v>326</v>
      </c>
      <c r="G2162" s="4">
        <v>0</v>
      </c>
      <c r="H2162" s="4">
        <v>0</v>
      </c>
      <c r="I2162" s="4">
        <v>0</v>
      </c>
      <c r="J2162" s="4">
        <v>0</v>
      </c>
      <c r="K2162" s="4">
        <v>0</v>
      </c>
      <c r="L2162" s="4">
        <v>0</v>
      </c>
      <c r="M2162" s="4">
        <v>0</v>
      </c>
      <c r="N2162" s="24">
        <f>IF(AND(B2162="60",C2162="32"),(J2162/'FD Date'!$B$4*'FD Date'!$B$6+K2162),(J2162/Date!$B$4*Date!$B$6+K2162))</f>
        <v>0</v>
      </c>
      <c r="O2162" s="24">
        <f t="shared" si="215"/>
        <v>0</v>
      </c>
      <c r="P2162" s="24">
        <f>K2162/Date!$B$2*Date!$B$3+K2162</f>
        <v>0</v>
      </c>
      <c r="Q2162" s="24">
        <f>J2162*Date!$B$3+K2162</f>
        <v>0</v>
      </c>
      <c r="R2162" s="24">
        <f t="shared" si="216"/>
        <v>0</v>
      </c>
      <c r="S2162" s="24">
        <f>J2162/2*Date!$B$7+K2162</f>
        <v>0</v>
      </c>
      <c r="T2162" s="24">
        <f t="shared" si="217"/>
        <v>0</v>
      </c>
      <c r="U2162" s="24">
        <f t="shared" si="218"/>
        <v>0</v>
      </c>
      <c r="V2162" s="4">
        <v>0</v>
      </c>
      <c r="W2162" s="4"/>
      <c r="X2162" s="28" t="str">
        <f t="shared" si="219"/>
        <v>CHOOSE FORMULA</v>
      </c>
      <c r="Y2162" s="4"/>
      <c r="Z2162" s="4">
        <v>0</v>
      </c>
    </row>
    <row r="2163" spans="1:26">
      <c r="A2163" s="1" t="s">
        <v>58</v>
      </c>
      <c r="B2163" s="1" t="s">
        <v>244</v>
      </c>
      <c r="C2163" s="1" t="s">
        <v>491</v>
      </c>
      <c r="D2163" s="1" t="s">
        <v>327</v>
      </c>
      <c r="E2163" s="1" t="s">
        <v>8</v>
      </c>
      <c r="F2163" s="1" t="s">
        <v>328</v>
      </c>
      <c r="G2163" s="4">
        <v>4760</v>
      </c>
      <c r="H2163" s="4">
        <v>0</v>
      </c>
      <c r="I2163" s="4">
        <v>4760</v>
      </c>
      <c r="J2163" s="4">
        <v>0</v>
      </c>
      <c r="K2163" s="4">
        <v>-183.01</v>
      </c>
      <c r="L2163" s="4">
        <v>0</v>
      </c>
      <c r="M2163" s="4">
        <v>4230.1000000000004</v>
      </c>
      <c r="N2163" s="24">
        <f>IF(AND(B2163="60",C2163="32"),(J2163/'FD Date'!$B$4*'FD Date'!$B$6+K2163),(J2163/Date!$B$4*Date!$B$6+K2163))</f>
        <v>-183.01</v>
      </c>
      <c r="O2163" s="24">
        <f t="shared" si="215"/>
        <v>0</v>
      </c>
      <c r="P2163" s="24">
        <f>K2163/Date!$B$2*Date!$B$3+K2163</f>
        <v>-274.51499999999999</v>
      </c>
      <c r="Q2163" s="24">
        <f>J2163*Date!$B$3+K2163</f>
        <v>-183.01</v>
      </c>
      <c r="R2163" s="24">
        <f t="shared" si="216"/>
        <v>0</v>
      </c>
      <c r="S2163" s="24">
        <f>J2163/2*Date!$B$7+K2163</f>
        <v>-183.01</v>
      </c>
      <c r="T2163" s="24">
        <f t="shared" si="217"/>
        <v>4760</v>
      </c>
      <c r="U2163" s="24">
        <f t="shared" si="218"/>
        <v>-183.01</v>
      </c>
      <c r="V2163" s="4">
        <v>0</v>
      </c>
      <c r="W2163" s="4"/>
      <c r="X2163" s="28" t="str">
        <f t="shared" si="219"/>
        <v>CHOOSE FORMULA</v>
      </c>
      <c r="Y2163" s="4"/>
      <c r="Z2163" s="4">
        <v>4760</v>
      </c>
    </row>
    <row r="2164" spans="1:26">
      <c r="A2164" s="1" t="s">
        <v>58</v>
      </c>
      <c r="B2164" s="1" t="s">
        <v>244</v>
      </c>
      <c r="C2164" s="1" t="s">
        <v>491</v>
      </c>
      <c r="D2164" s="1" t="s">
        <v>329</v>
      </c>
      <c r="E2164" s="1" t="s">
        <v>8</v>
      </c>
      <c r="F2164" s="1" t="s">
        <v>330</v>
      </c>
      <c r="G2164" s="4">
        <v>45000</v>
      </c>
      <c r="H2164" s="4">
        <v>0</v>
      </c>
      <c r="I2164" s="4">
        <v>45000</v>
      </c>
      <c r="J2164" s="4">
        <v>3610.41</v>
      </c>
      <c r="K2164" s="4">
        <v>22660.53</v>
      </c>
      <c r="L2164" s="4">
        <v>33359.11</v>
      </c>
      <c r="M2164" s="4">
        <v>44654.61</v>
      </c>
      <c r="N2164" s="24">
        <f>IF(AND(B2164="60",C2164="32"),(J2164/'FD Date'!$B$4*'FD Date'!$B$6+K2164),(J2164/Date!$B$4*Date!$B$6+K2164))</f>
        <v>40712.58</v>
      </c>
      <c r="O2164" s="24">
        <f t="shared" si="215"/>
        <v>7220.82</v>
      </c>
      <c r="P2164" s="24">
        <f>K2164/Date!$B$2*Date!$B$3+K2164</f>
        <v>33990.794999999998</v>
      </c>
      <c r="Q2164" s="24">
        <f>J2164*Date!$B$3+K2164</f>
        <v>37102.17</v>
      </c>
      <c r="R2164" s="24">
        <f t="shared" si="216"/>
        <v>30333.457023982352</v>
      </c>
      <c r="S2164" s="24">
        <f>J2164/2*Date!$B$7+K2164</f>
        <v>37102.17</v>
      </c>
      <c r="T2164" s="24">
        <f t="shared" si="217"/>
        <v>45000</v>
      </c>
      <c r="U2164" s="24">
        <f t="shared" si="218"/>
        <v>22660.53</v>
      </c>
      <c r="V2164" s="4">
        <v>0</v>
      </c>
      <c r="W2164" s="4"/>
      <c r="X2164" s="28" t="str">
        <f t="shared" si="219"/>
        <v>CHOOSE FORMULA</v>
      </c>
      <c r="Y2164" s="4"/>
      <c r="Z2164" s="4">
        <v>37238</v>
      </c>
    </row>
    <row r="2165" spans="1:26">
      <c r="A2165" s="1" t="s">
        <v>58</v>
      </c>
      <c r="B2165" s="1" t="s">
        <v>244</v>
      </c>
      <c r="C2165" s="1" t="s">
        <v>491</v>
      </c>
      <c r="D2165" s="1" t="s">
        <v>331</v>
      </c>
      <c r="E2165" s="1" t="s">
        <v>84</v>
      </c>
      <c r="F2165" s="1" t="s">
        <v>333</v>
      </c>
      <c r="G2165" s="4">
        <v>940</v>
      </c>
      <c r="H2165" s="4">
        <v>0</v>
      </c>
      <c r="I2165" s="4">
        <v>940</v>
      </c>
      <c r="J2165" s="4">
        <v>68.88</v>
      </c>
      <c r="K2165" s="4">
        <v>521.25</v>
      </c>
      <c r="L2165" s="4">
        <v>712.11</v>
      </c>
      <c r="M2165" s="4">
        <v>1031.94</v>
      </c>
      <c r="N2165" s="24">
        <f>IF(AND(B2165="60",C2165="32"),(J2165/'FD Date'!$B$4*'FD Date'!$B$6+K2165),(J2165/Date!$B$4*Date!$B$6+K2165))</f>
        <v>865.65</v>
      </c>
      <c r="O2165" s="24">
        <f t="shared" si="215"/>
        <v>137.76</v>
      </c>
      <c r="P2165" s="24">
        <f>K2165/Date!$B$2*Date!$B$3+K2165</f>
        <v>781.875</v>
      </c>
      <c r="Q2165" s="24">
        <f>J2165*Date!$B$3+K2165</f>
        <v>796.77</v>
      </c>
      <c r="R2165" s="24">
        <f t="shared" si="216"/>
        <v>755.35903863167209</v>
      </c>
      <c r="S2165" s="24">
        <f>J2165/2*Date!$B$7+K2165</f>
        <v>796.77</v>
      </c>
      <c r="T2165" s="24">
        <f t="shared" si="217"/>
        <v>940</v>
      </c>
      <c r="U2165" s="24">
        <f t="shared" si="218"/>
        <v>521.25</v>
      </c>
      <c r="V2165" s="4">
        <v>0</v>
      </c>
      <c r="W2165" s="4"/>
      <c r="X2165" s="28" t="str">
        <f t="shared" si="219"/>
        <v>CHOOSE FORMULA</v>
      </c>
      <c r="Y2165" s="4"/>
      <c r="Z2165" s="4">
        <v>833</v>
      </c>
    </row>
    <row r="2166" spans="1:26">
      <c r="A2166" s="1" t="s">
        <v>58</v>
      </c>
      <c r="B2166" s="1" t="s">
        <v>244</v>
      </c>
      <c r="C2166" s="1" t="s">
        <v>491</v>
      </c>
      <c r="D2166" s="1" t="s">
        <v>331</v>
      </c>
      <c r="E2166" s="1" t="s">
        <v>334</v>
      </c>
      <c r="F2166" s="1" t="s">
        <v>335</v>
      </c>
      <c r="G2166" s="4">
        <v>4700</v>
      </c>
      <c r="H2166" s="4">
        <v>0</v>
      </c>
      <c r="I2166" s="4">
        <v>4700</v>
      </c>
      <c r="J2166" s="4">
        <v>320.94</v>
      </c>
      <c r="K2166" s="4">
        <v>2541.38</v>
      </c>
      <c r="L2166" s="4">
        <v>2946.96</v>
      </c>
      <c r="M2166" s="4">
        <v>4522.3100000000004</v>
      </c>
      <c r="N2166" s="24">
        <f>IF(AND(B2166="60",C2166="32"),(J2166/'FD Date'!$B$4*'FD Date'!$B$6+K2166),(J2166/Date!$B$4*Date!$B$6+K2166))</f>
        <v>4146.08</v>
      </c>
      <c r="O2166" s="24">
        <f t="shared" si="215"/>
        <v>641.88</v>
      </c>
      <c r="P2166" s="24">
        <f>K2166/Date!$B$2*Date!$B$3+K2166</f>
        <v>3812.07</v>
      </c>
      <c r="Q2166" s="24">
        <f>J2166*Date!$B$3+K2166</f>
        <v>3825.1400000000003</v>
      </c>
      <c r="R2166" s="24">
        <f t="shared" si="216"/>
        <v>3899.919981200967</v>
      </c>
      <c r="S2166" s="24">
        <f>J2166/2*Date!$B$7+K2166</f>
        <v>3825.1400000000003</v>
      </c>
      <c r="T2166" s="24">
        <f t="shared" si="217"/>
        <v>4700</v>
      </c>
      <c r="U2166" s="24">
        <f t="shared" si="218"/>
        <v>2541.38</v>
      </c>
      <c r="V2166" s="4">
        <v>0</v>
      </c>
      <c r="W2166" s="4"/>
      <c r="X2166" s="28" t="str">
        <f t="shared" si="219"/>
        <v>CHOOSE FORMULA</v>
      </c>
      <c r="Y2166" s="4"/>
      <c r="Z2166" s="4">
        <v>4448</v>
      </c>
    </row>
    <row r="2167" spans="1:26">
      <c r="A2167" s="1" t="s">
        <v>58</v>
      </c>
      <c r="B2167" s="1" t="s">
        <v>244</v>
      </c>
      <c r="C2167" s="1" t="s">
        <v>491</v>
      </c>
      <c r="D2167" s="1" t="s">
        <v>331</v>
      </c>
      <c r="E2167" s="1" t="s">
        <v>336</v>
      </c>
      <c r="F2167" s="1" t="s">
        <v>337</v>
      </c>
      <c r="G2167" s="4">
        <v>83850</v>
      </c>
      <c r="H2167" s="4">
        <v>0</v>
      </c>
      <c r="I2167" s="4">
        <v>83850</v>
      </c>
      <c r="J2167" s="4">
        <v>6193.58</v>
      </c>
      <c r="K2167" s="4">
        <v>47817.18</v>
      </c>
      <c r="L2167" s="4">
        <v>58598.42</v>
      </c>
      <c r="M2167" s="4">
        <v>87208.25</v>
      </c>
      <c r="N2167" s="24">
        <f>IF(AND(B2167="60",C2167="32"),(J2167/'FD Date'!$B$4*'FD Date'!$B$6+K2167),(J2167/Date!$B$4*Date!$B$6+K2167))</f>
        <v>78785.08</v>
      </c>
      <c r="O2167" s="24">
        <f t="shared" si="215"/>
        <v>12387.16</v>
      </c>
      <c r="P2167" s="24">
        <f>K2167/Date!$B$2*Date!$B$3+K2167</f>
        <v>71725.77</v>
      </c>
      <c r="Q2167" s="24">
        <f>J2167*Date!$B$3+K2167</f>
        <v>72591.5</v>
      </c>
      <c r="R2167" s="24">
        <f t="shared" si="216"/>
        <v>71163.225693371947</v>
      </c>
      <c r="S2167" s="24">
        <f>J2167/2*Date!$B$7+K2167</f>
        <v>72591.5</v>
      </c>
      <c r="T2167" s="24">
        <f t="shared" si="217"/>
        <v>83850</v>
      </c>
      <c r="U2167" s="24">
        <f t="shared" si="218"/>
        <v>47817.18</v>
      </c>
      <c r="V2167" s="4">
        <v>0</v>
      </c>
      <c r="W2167" s="4"/>
      <c r="X2167" s="28" t="str">
        <f t="shared" si="219"/>
        <v>CHOOSE FORMULA</v>
      </c>
      <c r="Y2167" s="4"/>
      <c r="Z2167" s="4">
        <v>82125</v>
      </c>
    </row>
    <row r="2168" spans="1:26">
      <c r="A2168" s="1" t="s">
        <v>58</v>
      </c>
      <c r="B2168" s="1" t="s">
        <v>244</v>
      </c>
      <c r="C2168" s="1" t="s">
        <v>491</v>
      </c>
      <c r="D2168" s="1" t="s">
        <v>331</v>
      </c>
      <c r="E2168" s="1" t="s">
        <v>338</v>
      </c>
      <c r="F2168" s="1" t="s">
        <v>339</v>
      </c>
      <c r="G2168" s="4">
        <v>0</v>
      </c>
      <c r="H2168" s="4">
        <v>0</v>
      </c>
      <c r="I2168" s="4">
        <v>0</v>
      </c>
      <c r="J2168" s="4">
        <v>0</v>
      </c>
      <c r="K2168" s="4">
        <v>571.42999999999995</v>
      </c>
      <c r="L2168" s="4">
        <v>9460.25</v>
      </c>
      <c r="M2168" s="4">
        <v>16888.82</v>
      </c>
      <c r="N2168" s="24">
        <f>IF(AND(B2168="60",C2168="32"),(J2168/'FD Date'!$B$4*'FD Date'!$B$6+K2168),(J2168/Date!$B$4*Date!$B$6+K2168))</f>
        <v>571.42999999999995</v>
      </c>
      <c r="O2168" s="24">
        <f t="shared" si="215"/>
        <v>0</v>
      </c>
      <c r="P2168" s="24">
        <f>K2168/Date!$B$2*Date!$B$3+K2168</f>
        <v>857.14499999999998</v>
      </c>
      <c r="Q2168" s="24">
        <f>J2168*Date!$B$3+K2168</f>
        <v>571.42999999999995</v>
      </c>
      <c r="R2168" s="24">
        <f t="shared" si="216"/>
        <v>1020.1398919267459</v>
      </c>
      <c r="S2168" s="24">
        <f>J2168/2*Date!$B$7+K2168</f>
        <v>571.42999999999995</v>
      </c>
      <c r="T2168" s="24">
        <f t="shared" si="217"/>
        <v>0</v>
      </c>
      <c r="U2168" s="24">
        <f t="shared" si="218"/>
        <v>571.42999999999995</v>
      </c>
      <c r="V2168" s="4">
        <v>0</v>
      </c>
      <c r="W2168" s="4"/>
      <c r="X2168" s="28" t="str">
        <f t="shared" si="219"/>
        <v>CHOOSE FORMULA</v>
      </c>
      <c r="Y2168" s="4"/>
      <c r="Z2168" s="4">
        <v>0</v>
      </c>
    </row>
    <row r="2169" spans="1:26">
      <c r="A2169" s="1" t="s">
        <v>58</v>
      </c>
      <c r="B2169" s="1" t="s">
        <v>244</v>
      </c>
      <c r="C2169" s="1" t="s">
        <v>491</v>
      </c>
      <c r="D2169" s="1" t="s">
        <v>331</v>
      </c>
      <c r="E2169" s="1" t="s">
        <v>340</v>
      </c>
      <c r="F2169" s="1" t="s">
        <v>341</v>
      </c>
      <c r="G2169" s="4">
        <v>2500</v>
      </c>
      <c r="H2169" s="4">
        <v>0</v>
      </c>
      <c r="I2169" s="4">
        <v>2500</v>
      </c>
      <c r="J2169" s="4">
        <v>132</v>
      </c>
      <c r="K2169" s="4">
        <v>1389.18</v>
      </c>
      <c r="L2169" s="4">
        <v>2133.89</v>
      </c>
      <c r="M2169" s="4">
        <v>3060.71</v>
      </c>
      <c r="N2169" s="24">
        <f>IF(AND(B2169="60",C2169="32"),(J2169/'FD Date'!$B$4*'FD Date'!$B$6+K2169),(J2169/Date!$B$4*Date!$B$6+K2169))</f>
        <v>2049.1800000000003</v>
      </c>
      <c r="O2169" s="24">
        <f t="shared" si="215"/>
        <v>264</v>
      </c>
      <c r="P2169" s="24">
        <f>K2169/Date!$B$2*Date!$B$3+K2169</f>
        <v>2083.77</v>
      </c>
      <c r="Q2169" s="24">
        <f>J2169*Date!$B$3+K2169</f>
        <v>1917.18</v>
      </c>
      <c r="R2169" s="24">
        <f t="shared" si="216"/>
        <v>1992.5474686136588</v>
      </c>
      <c r="S2169" s="24">
        <f>J2169/2*Date!$B$7+K2169</f>
        <v>1917.18</v>
      </c>
      <c r="T2169" s="24">
        <f t="shared" si="217"/>
        <v>2500</v>
      </c>
      <c r="U2169" s="24">
        <f t="shared" si="218"/>
        <v>1389.18</v>
      </c>
      <c r="V2169" s="4">
        <v>0</v>
      </c>
      <c r="W2169" s="4"/>
      <c r="X2169" s="28" t="str">
        <f t="shared" si="219"/>
        <v>CHOOSE FORMULA</v>
      </c>
      <c r="Y2169" s="4"/>
      <c r="Z2169" s="4">
        <v>571</v>
      </c>
    </row>
    <row r="2170" spans="1:26">
      <c r="A2170" s="1" t="s">
        <v>58</v>
      </c>
      <c r="B2170" s="1" t="s">
        <v>244</v>
      </c>
      <c r="C2170" s="1" t="s">
        <v>491</v>
      </c>
      <c r="D2170" s="1" t="s">
        <v>342</v>
      </c>
      <c r="E2170" s="1" t="s">
        <v>8</v>
      </c>
      <c r="F2170" s="1" t="s">
        <v>343</v>
      </c>
      <c r="G2170" s="4">
        <v>0</v>
      </c>
      <c r="H2170" s="4">
        <v>0</v>
      </c>
      <c r="I2170" s="4">
        <v>0</v>
      </c>
      <c r="J2170" s="4">
        <v>0</v>
      </c>
      <c r="K2170" s="4">
        <v>0</v>
      </c>
      <c r="L2170" s="4">
        <v>0</v>
      </c>
      <c r="M2170" s="4">
        <v>0</v>
      </c>
      <c r="N2170" s="24">
        <f>IF(AND(B2170="60",C2170="32"),(J2170/'FD Date'!$B$4*'FD Date'!$B$6+K2170),(J2170/Date!$B$4*Date!$B$6+K2170))</f>
        <v>0</v>
      </c>
      <c r="O2170" s="24">
        <f t="shared" si="215"/>
        <v>0</v>
      </c>
      <c r="P2170" s="24">
        <f>K2170/Date!$B$2*Date!$B$3+K2170</f>
        <v>0</v>
      </c>
      <c r="Q2170" s="24">
        <f>J2170*Date!$B$3+K2170</f>
        <v>0</v>
      </c>
      <c r="R2170" s="24">
        <f t="shared" si="216"/>
        <v>0</v>
      </c>
      <c r="S2170" s="24">
        <f>J2170/2*Date!$B$7+K2170</f>
        <v>0</v>
      </c>
      <c r="T2170" s="24">
        <f t="shared" si="217"/>
        <v>0</v>
      </c>
      <c r="U2170" s="24">
        <f t="shared" si="218"/>
        <v>0</v>
      </c>
      <c r="V2170" s="4">
        <v>0</v>
      </c>
      <c r="W2170" s="4"/>
      <c r="X2170" s="28" t="str">
        <f t="shared" si="219"/>
        <v>CHOOSE FORMULA</v>
      </c>
      <c r="Y2170" s="4"/>
      <c r="Z2170" s="4">
        <v>0</v>
      </c>
    </row>
    <row r="2171" spans="1:26">
      <c r="A2171" s="1" t="s">
        <v>58</v>
      </c>
      <c r="B2171" s="1" t="s">
        <v>244</v>
      </c>
      <c r="C2171" s="1" t="s">
        <v>491</v>
      </c>
      <c r="D2171" s="1" t="s">
        <v>342</v>
      </c>
      <c r="E2171" s="1" t="s">
        <v>13</v>
      </c>
      <c r="F2171" s="1" t="s">
        <v>344</v>
      </c>
      <c r="G2171" s="4">
        <v>89326</v>
      </c>
      <c r="H2171" s="4">
        <v>0</v>
      </c>
      <c r="I2171" s="4">
        <v>89326</v>
      </c>
      <c r="J2171" s="4">
        <v>6630.54</v>
      </c>
      <c r="K2171" s="4">
        <v>52733.88</v>
      </c>
      <c r="L2171" s="4">
        <v>51369.8</v>
      </c>
      <c r="M2171" s="4">
        <v>82747.520000000004</v>
      </c>
      <c r="N2171" s="24">
        <f>IF(AND(B2171="60",C2171="32"),(J2171/'FD Date'!$B$4*'FD Date'!$B$6+K2171),(J2171/Date!$B$4*Date!$B$6+K2171))</f>
        <v>85886.579999999987</v>
      </c>
      <c r="O2171" s="24">
        <f t="shared" si="215"/>
        <v>13261.08</v>
      </c>
      <c r="P2171" s="24">
        <f>K2171/Date!$B$2*Date!$B$3+K2171</f>
        <v>79100.819999999992</v>
      </c>
      <c r="Q2171" s="24">
        <f>J2171*Date!$B$3+K2171</f>
        <v>79256.039999999994</v>
      </c>
      <c r="R2171" s="24">
        <f t="shared" si="216"/>
        <v>84944.807843861563</v>
      </c>
      <c r="S2171" s="24">
        <f>J2171/2*Date!$B$7+K2171</f>
        <v>79256.039999999994</v>
      </c>
      <c r="T2171" s="24">
        <f t="shared" si="217"/>
        <v>89326</v>
      </c>
      <c r="U2171" s="24">
        <f t="shared" si="218"/>
        <v>52733.88</v>
      </c>
      <c r="V2171" s="4">
        <v>0</v>
      </c>
      <c r="W2171" s="4"/>
      <c r="X2171" s="28" t="str">
        <f t="shared" si="219"/>
        <v>CHOOSE FORMULA</v>
      </c>
      <c r="Y2171" s="4"/>
      <c r="Z2171" s="4">
        <v>102222</v>
      </c>
    </row>
    <row r="2172" spans="1:26">
      <c r="A2172" s="1" t="s">
        <v>58</v>
      </c>
      <c r="B2172" s="1" t="s">
        <v>244</v>
      </c>
      <c r="C2172" s="1" t="s">
        <v>491</v>
      </c>
      <c r="D2172" s="1" t="s">
        <v>345</v>
      </c>
      <c r="E2172" s="1" t="s">
        <v>8</v>
      </c>
      <c r="F2172" s="1" t="s">
        <v>346</v>
      </c>
      <c r="G2172" s="4">
        <v>0</v>
      </c>
      <c r="H2172" s="4">
        <v>0</v>
      </c>
      <c r="I2172" s="4">
        <v>0</v>
      </c>
      <c r="J2172" s="4">
        <v>0</v>
      </c>
      <c r="K2172" s="4">
        <v>368</v>
      </c>
      <c r="L2172" s="4">
        <v>104.69</v>
      </c>
      <c r="M2172" s="4">
        <v>164.69</v>
      </c>
      <c r="N2172" s="24">
        <f>IF(AND(B2172="60",C2172="32"),(J2172/'FD Date'!$B$4*'FD Date'!$B$6+K2172),(J2172/Date!$B$4*Date!$B$6+K2172))</f>
        <v>368</v>
      </c>
      <c r="O2172" s="24">
        <f t="shared" si="215"/>
        <v>0</v>
      </c>
      <c r="P2172" s="24">
        <f>K2172/Date!$B$2*Date!$B$3+K2172</f>
        <v>552</v>
      </c>
      <c r="Q2172" s="24">
        <f>J2172*Date!$B$3+K2172</f>
        <v>368</v>
      </c>
      <c r="R2172" s="24">
        <f t="shared" si="216"/>
        <v>578.90839621740372</v>
      </c>
      <c r="S2172" s="24">
        <f>J2172/2*Date!$B$7+K2172</f>
        <v>368</v>
      </c>
      <c r="T2172" s="24">
        <f t="shared" si="217"/>
        <v>0</v>
      </c>
      <c r="U2172" s="24">
        <f t="shared" si="218"/>
        <v>368</v>
      </c>
      <c r="V2172" s="4">
        <v>0</v>
      </c>
      <c r="W2172" s="4"/>
      <c r="X2172" s="28" t="str">
        <f t="shared" si="219"/>
        <v>CHOOSE FORMULA</v>
      </c>
      <c r="Y2172" s="4"/>
      <c r="Z2172" s="4">
        <v>293</v>
      </c>
    </row>
    <row r="2173" spans="1:26">
      <c r="A2173" s="1" t="s">
        <v>58</v>
      </c>
      <c r="B2173" s="1" t="s">
        <v>244</v>
      </c>
      <c r="C2173" s="1" t="s">
        <v>491</v>
      </c>
      <c r="D2173" s="1" t="s">
        <v>347</v>
      </c>
      <c r="E2173" s="1" t="s">
        <v>8</v>
      </c>
      <c r="F2173" s="1" t="s">
        <v>348</v>
      </c>
      <c r="G2173" s="4">
        <v>8600</v>
      </c>
      <c r="H2173" s="4">
        <v>0</v>
      </c>
      <c r="I2173" s="4">
        <v>8600</v>
      </c>
      <c r="J2173" s="4">
        <v>-9971.2099999999991</v>
      </c>
      <c r="K2173" s="4">
        <v>2872.38</v>
      </c>
      <c r="L2173" s="4">
        <v>6976.17</v>
      </c>
      <c r="M2173" s="4">
        <v>8152.13</v>
      </c>
      <c r="N2173" s="24">
        <f>IF(AND(B2173="60",C2173="32"),(J2173/'FD Date'!$B$4*'FD Date'!$B$6+K2173),(J2173/Date!$B$4*Date!$B$6+K2173))</f>
        <v>-46983.67</v>
      </c>
      <c r="O2173" s="24">
        <f t="shared" si="215"/>
        <v>-19942.419999999998</v>
      </c>
      <c r="P2173" s="24">
        <f>K2173/Date!$B$2*Date!$B$3+K2173</f>
        <v>4308.57</v>
      </c>
      <c r="Q2173" s="24">
        <f>J2173*Date!$B$3+K2173</f>
        <v>-37012.46</v>
      </c>
      <c r="R2173" s="24">
        <f t="shared" si="216"/>
        <v>3356.5717534693104</v>
      </c>
      <c r="S2173" s="24">
        <f>J2173/2*Date!$B$7+K2173</f>
        <v>-37012.46</v>
      </c>
      <c r="T2173" s="24">
        <f t="shared" si="217"/>
        <v>8600</v>
      </c>
      <c r="U2173" s="24">
        <f t="shared" si="218"/>
        <v>2872.38</v>
      </c>
      <c r="V2173" s="4">
        <v>0</v>
      </c>
      <c r="W2173" s="4"/>
      <c r="X2173" s="28" t="str">
        <f t="shared" si="219"/>
        <v>CHOOSE FORMULA</v>
      </c>
      <c r="Y2173" s="4"/>
      <c r="Z2173" s="4">
        <v>26328</v>
      </c>
    </row>
    <row r="2174" spans="1:26">
      <c r="A2174" s="1" t="s">
        <v>58</v>
      </c>
      <c r="B2174" s="1" t="s">
        <v>244</v>
      </c>
      <c r="C2174" s="1" t="s">
        <v>491</v>
      </c>
      <c r="D2174" s="1" t="s">
        <v>349</v>
      </c>
      <c r="E2174" s="1" t="s">
        <v>8</v>
      </c>
      <c r="F2174" s="1" t="s">
        <v>350</v>
      </c>
      <c r="G2174" s="4">
        <v>0</v>
      </c>
      <c r="H2174" s="4">
        <v>0</v>
      </c>
      <c r="I2174" s="4">
        <v>0</v>
      </c>
      <c r="J2174" s="4">
        <v>0</v>
      </c>
      <c r="K2174" s="4">
        <v>465.09</v>
      </c>
      <c r="L2174" s="4">
        <v>2255.84</v>
      </c>
      <c r="M2174" s="4">
        <v>3663.49</v>
      </c>
      <c r="N2174" s="24">
        <f>IF(AND(B2174="60",C2174="32"),(J2174/'FD Date'!$B$4*'FD Date'!$B$6+K2174),(J2174/Date!$B$4*Date!$B$6+K2174))</f>
        <v>465.09</v>
      </c>
      <c r="O2174" s="24">
        <f t="shared" si="215"/>
        <v>0</v>
      </c>
      <c r="P2174" s="24">
        <f>K2174/Date!$B$2*Date!$B$3+K2174</f>
        <v>697.63499999999999</v>
      </c>
      <c r="Q2174" s="24">
        <f>J2174*Date!$B$3+K2174</f>
        <v>465.09</v>
      </c>
      <c r="R2174" s="24">
        <f t="shared" si="216"/>
        <v>755.30736404177594</v>
      </c>
      <c r="S2174" s="24">
        <f>J2174/2*Date!$B$7+K2174</f>
        <v>465.09</v>
      </c>
      <c r="T2174" s="24">
        <f t="shared" si="217"/>
        <v>0</v>
      </c>
      <c r="U2174" s="24">
        <f t="shared" si="218"/>
        <v>465.09</v>
      </c>
      <c r="V2174" s="4">
        <v>0</v>
      </c>
      <c r="W2174" s="4"/>
      <c r="X2174" s="28" t="str">
        <f t="shared" si="219"/>
        <v>CHOOSE FORMULA</v>
      </c>
      <c r="Y2174" s="4"/>
      <c r="Z2174" s="4">
        <v>371</v>
      </c>
    </row>
    <row r="2175" spans="1:26">
      <c r="A2175" s="1" t="s">
        <v>58</v>
      </c>
      <c r="B2175" s="1" t="s">
        <v>244</v>
      </c>
      <c r="C2175" s="1" t="s">
        <v>491</v>
      </c>
      <c r="D2175" s="1" t="s">
        <v>351</v>
      </c>
      <c r="E2175" s="1" t="s">
        <v>8</v>
      </c>
      <c r="F2175" s="1" t="s">
        <v>352</v>
      </c>
      <c r="G2175" s="4">
        <v>7710</v>
      </c>
      <c r="H2175" s="4">
        <v>0</v>
      </c>
      <c r="I2175" s="4">
        <v>7710</v>
      </c>
      <c r="J2175" s="4">
        <v>568.62</v>
      </c>
      <c r="K2175" s="4">
        <v>4602.42</v>
      </c>
      <c r="L2175" s="4">
        <v>5294.63</v>
      </c>
      <c r="M2175" s="4">
        <v>8047.23</v>
      </c>
      <c r="N2175" s="24">
        <f>IF(AND(B2175="60",C2175="32"),(J2175/'FD Date'!$B$4*'FD Date'!$B$6+K2175),(J2175/Date!$B$4*Date!$B$6+K2175))</f>
        <v>7445.52</v>
      </c>
      <c r="O2175" s="24">
        <f t="shared" si="215"/>
        <v>1137.24</v>
      </c>
      <c r="P2175" s="24">
        <f>K2175/Date!$B$2*Date!$B$3+K2175</f>
        <v>6903.63</v>
      </c>
      <c r="Q2175" s="24">
        <f>J2175*Date!$B$3+K2175</f>
        <v>6876.9</v>
      </c>
      <c r="R2175" s="24">
        <f t="shared" si="216"/>
        <v>6995.1502364848911</v>
      </c>
      <c r="S2175" s="24">
        <f>J2175/2*Date!$B$7+K2175</f>
        <v>6876.9</v>
      </c>
      <c r="T2175" s="24">
        <f t="shared" si="217"/>
        <v>7710</v>
      </c>
      <c r="U2175" s="24">
        <f t="shared" si="218"/>
        <v>4602.42</v>
      </c>
      <c r="V2175" s="4">
        <v>0</v>
      </c>
      <c r="W2175" s="4"/>
      <c r="X2175" s="28" t="str">
        <f t="shared" si="219"/>
        <v>CHOOSE FORMULA</v>
      </c>
      <c r="Y2175" s="4"/>
      <c r="Z2175" s="4">
        <v>8288</v>
      </c>
    </row>
    <row r="2176" spans="1:26">
      <c r="A2176" s="1" t="s">
        <v>58</v>
      </c>
      <c r="B2176" s="1" t="s">
        <v>244</v>
      </c>
      <c r="C2176" s="1" t="s">
        <v>491</v>
      </c>
      <c r="D2176" s="1" t="s">
        <v>355</v>
      </c>
      <c r="E2176" s="1" t="s">
        <v>8</v>
      </c>
      <c r="F2176" s="1" t="s">
        <v>356</v>
      </c>
      <c r="G2176" s="4">
        <v>1100</v>
      </c>
      <c r="H2176" s="4">
        <v>0</v>
      </c>
      <c r="I2176" s="4">
        <v>1100</v>
      </c>
      <c r="J2176" s="4">
        <v>83.14</v>
      </c>
      <c r="K2176" s="4">
        <v>627.41999999999996</v>
      </c>
      <c r="L2176" s="4">
        <v>704.7</v>
      </c>
      <c r="M2176" s="4">
        <v>1086.71</v>
      </c>
      <c r="N2176" s="24">
        <f>IF(AND(B2176="60",C2176="32"),(J2176/'FD Date'!$B$4*'FD Date'!$B$6+K2176),(J2176/Date!$B$4*Date!$B$6+K2176))</f>
        <v>1043.1199999999999</v>
      </c>
      <c r="O2176" s="24">
        <f t="shared" si="215"/>
        <v>166.28</v>
      </c>
      <c r="P2176" s="24">
        <f>K2176/Date!$B$2*Date!$B$3+K2176</f>
        <v>941.12999999999988</v>
      </c>
      <c r="Q2176" s="24">
        <f>J2176*Date!$B$3+K2176</f>
        <v>959.98</v>
      </c>
      <c r="R2176" s="24">
        <f t="shared" si="216"/>
        <v>967.53737505321408</v>
      </c>
      <c r="S2176" s="24">
        <f>J2176/2*Date!$B$7+K2176</f>
        <v>959.98</v>
      </c>
      <c r="T2176" s="24">
        <f t="shared" si="217"/>
        <v>1100</v>
      </c>
      <c r="U2176" s="24">
        <f t="shared" si="218"/>
        <v>627.41999999999996</v>
      </c>
      <c r="V2176" s="4">
        <v>0</v>
      </c>
      <c r="W2176" s="4"/>
      <c r="X2176" s="28" t="str">
        <f t="shared" si="219"/>
        <v>CHOOSE FORMULA</v>
      </c>
      <c r="Y2176" s="4"/>
      <c r="Z2176" s="4">
        <v>1003</v>
      </c>
    </row>
    <row r="2177" spans="1:26">
      <c r="A2177" s="1" t="s">
        <v>58</v>
      </c>
      <c r="B2177" s="1" t="s">
        <v>244</v>
      </c>
      <c r="C2177" s="1" t="s">
        <v>491</v>
      </c>
      <c r="D2177" s="1" t="s">
        <v>357</v>
      </c>
      <c r="E2177" s="1" t="s">
        <v>8</v>
      </c>
      <c r="F2177" s="1" t="s">
        <v>358</v>
      </c>
      <c r="G2177" s="4">
        <v>0</v>
      </c>
      <c r="H2177" s="4">
        <v>0</v>
      </c>
      <c r="I2177" s="4">
        <v>0</v>
      </c>
      <c r="J2177" s="4">
        <v>0</v>
      </c>
      <c r="K2177" s="4">
        <v>37.9</v>
      </c>
      <c r="L2177" s="4">
        <v>0</v>
      </c>
      <c r="M2177" s="4">
        <v>0</v>
      </c>
      <c r="N2177" s="24">
        <f>IF(AND(B2177="60",C2177="32"),(J2177/'FD Date'!$B$4*'FD Date'!$B$6+K2177),(J2177/Date!$B$4*Date!$B$6+K2177))</f>
        <v>37.9</v>
      </c>
      <c r="O2177" s="24">
        <f t="shared" si="215"/>
        <v>0</v>
      </c>
      <c r="P2177" s="24">
        <f>K2177/Date!$B$2*Date!$B$3+K2177</f>
        <v>56.849999999999994</v>
      </c>
      <c r="Q2177" s="24">
        <f>J2177*Date!$B$3+K2177</f>
        <v>37.9</v>
      </c>
      <c r="R2177" s="24">
        <f t="shared" si="216"/>
        <v>0</v>
      </c>
      <c r="S2177" s="24">
        <f>J2177/2*Date!$B$7+K2177</f>
        <v>37.9</v>
      </c>
      <c r="T2177" s="24">
        <f t="shared" si="217"/>
        <v>0</v>
      </c>
      <c r="U2177" s="24">
        <f t="shared" si="218"/>
        <v>37.9</v>
      </c>
      <c r="V2177" s="4">
        <v>0</v>
      </c>
      <c r="W2177" s="4"/>
      <c r="X2177" s="28" t="str">
        <f t="shared" si="219"/>
        <v>CHOOSE FORMULA</v>
      </c>
      <c r="Y2177" s="4"/>
      <c r="Z2177" s="4">
        <v>38</v>
      </c>
    </row>
    <row r="2178" spans="1:26">
      <c r="A2178" s="1" t="s">
        <v>58</v>
      </c>
      <c r="B2178" s="1" t="s">
        <v>244</v>
      </c>
      <c r="C2178" s="1" t="s">
        <v>491</v>
      </c>
      <c r="D2178" s="1" t="s">
        <v>359</v>
      </c>
      <c r="E2178" s="1" t="s">
        <v>8</v>
      </c>
      <c r="F2178" s="1" t="s">
        <v>360</v>
      </c>
      <c r="G2178" s="4">
        <v>0</v>
      </c>
      <c r="H2178" s="4">
        <v>0</v>
      </c>
      <c r="I2178" s="4">
        <v>0</v>
      </c>
      <c r="J2178" s="4">
        <v>0</v>
      </c>
      <c r="K2178" s="4">
        <v>0</v>
      </c>
      <c r="L2178" s="4">
        <v>2750</v>
      </c>
      <c r="M2178" s="4">
        <v>2750</v>
      </c>
      <c r="N2178" s="24">
        <f>IF(AND(B2178="60",C2178="32"),(J2178/'FD Date'!$B$4*'FD Date'!$B$6+K2178),(J2178/Date!$B$4*Date!$B$6+K2178))</f>
        <v>0</v>
      </c>
      <c r="O2178" s="24">
        <f t="shared" si="215"/>
        <v>0</v>
      </c>
      <c r="P2178" s="24">
        <f>K2178/Date!$B$2*Date!$B$3+K2178</f>
        <v>0</v>
      </c>
      <c r="Q2178" s="24">
        <f>J2178*Date!$B$3+K2178</f>
        <v>0</v>
      </c>
      <c r="R2178" s="24">
        <f t="shared" si="216"/>
        <v>0</v>
      </c>
      <c r="S2178" s="24">
        <f>J2178/2*Date!$B$7+K2178</f>
        <v>0</v>
      </c>
      <c r="T2178" s="24">
        <f t="shared" si="217"/>
        <v>0</v>
      </c>
      <c r="U2178" s="24">
        <f t="shared" si="218"/>
        <v>0</v>
      </c>
      <c r="V2178" s="4">
        <v>0</v>
      </c>
      <c r="W2178" s="4"/>
      <c r="X2178" s="28" t="str">
        <f t="shared" si="219"/>
        <v>CHOOSE FORMULA</v>
      </c>
      <c r="Y2178" s="4"/>
      <c r="Z2178" s="4">
        <v>0</v>
      </c>
    </row>
    <row r="2179" spans="1:26">
      <c r="A2179" s="1" t="s">
        <v>58</v>
      </c>
      <c r="B2179" s="1" t="s">
        <v>244</v>
      </c>
      <c r="C2179" s="1" t="s">
        <v>491</v>
      </c>
      <c r="D2179" s="1" t="s">
        <v>361</v>
      </c>
      <c r="E2179" s="1" t="s">
        <v>8</v>
      </c>
      <c r="F2179" s="1" t="s">
        <v>362</v>
      </c>
      <c r="G2179" s="4">
        <v>0</v>
      </c>
      <c r="H2179" s="4">
        <v>0</v>
      </c>
      <c r="I2179" s="4">
        <v>0</v>
      </c>
      <c r="J2179" s="4">
        <v>0</v>
      </c>
      <c r="K2179" s="4">
        <v>0</v>
      </c>
      <c r="L2179" s="4">
        <v>0</v>
      </c>
      <c r="M2179" s="4">
        <v>0</v>
      </c>
      <c r="N2179" s="24">
        <f>IF(AND(B2179="60",C2179="32"),(J2179/'FD Date'!$B$4*'FD Date'!$B$6+K2179),(J2179/Date!$B$4*Date!$B$6+K2179))</f>
        <v>0</v>
      </c>
      <c r="O2179" s="24">
        <f t="shared" si="215"/>
        <v>0</v>
      </c>
      <c r="P2179" s="24">
        <f>K2179/Date!$B$2*Date!$B$3+K2179</f>
        <v>0</v>
      </c>
      <c r="Q2179" s="24">
        <f>J2179*Date!$B$3+K2179</f>
        <v>0</v>
      </c>
      <c r="R2179" s="24">
        <f t="shared" si="216"/>
        <v>0</v>
      </c>
      <c r="S2179" s="24">
        <f>J2179/2*Date!$B$7+K2179</f>
        <v>0</v>
      </c>
      <c r="T2179" s="24">
        <f t="shared" si="217"/>
        <v>0</v>
      </c>
      <c r="U2179" s="24">
        <f t="shared" si="218"/>
        <v>0</v>
      </c>
      <c r="V2179" s="4">
        <v>0</v>
      </c>
      <c r="W2179" s="4"/>
      <c r="X2179" s="28" t="str">
        <f t="shared" si="219"/>
        <v>CHOOSE FORMULA</v>
      </c>
      <c r="Y2179" s="4"/>
      <c r="Z2179" s="4">
        <v>0</v>
      </c>
    </row>
    <row r="2180" spans="1:26">
      <c r="A2180" s="1" t="s">
        <v>58</v>
      </c>
      <c r="B2180" s="1" t="s">
        <v>244</v>
      </c>
      <c r="C2180" s="1" t="s">
        <v>491</v>
      </c>
      <c r="D2180" s="1" t="s">
        <v>284</v>
      </c>
      <c r="E2180" s="1" t="s">
        <v>8</v>
      </c>
      <c r="F2180" s="1" t="s">
        <v>285</v>
      </c>
      <c r="G2180" s="4">
        <v>0</v>
      </c>
      <c r="H2180" s="4">
        <v>0</v>
      </c>
      <c r="I2180" s="4">
        <v>0</v>
      </c>
      <c r="J2180" s="4">
        <v>0</v>
      </c>
      <c r="K2180" s="4">
        <v>0</v>
      </c>
      <c r="L2180" s="4">
        <v>0</v>
      </c>
      <c r="M2180" s="4">
        <v>16.03</v>
      </c>
      <c r="N2180" s="24">
        <f>IF(AND(B2180="60",C2180="32"),(J2180/'FD Date'!$B$4*'FD Date'!$B$6+K2180),(J2180/Date!$B$4*Date!$B$6+K2180))</f>
        <v>0</v>
      </c>
      <c r="O2180" s="24">
        <f t="shared" si="215"/>
        <v>0</v>
      </c>
      <c r="P2180" s="24">
        <f>K2180/Date!$B$2*Date!$B$3+K2180</f>
        <v>0</v>
      </c>
      <c r="Q2180" s="24">
        <f>J2180*Date!$B$3+K2180</f>
        <v>0</v>
      </c>
      <c r="R2180" s="24">
        <f t="shared" si="216"/>
        <v>0</v>
      </c>
      <c r="S2180" s="24">
        <f>J2180/2*Date!$B$7+K2180</f>
        <v>0</v>
      </c>
      <c r="T2180" s="24">
        <f t="shared" si="217"/>
        <v>0</v>
      </c>
      <c r="U2180" s="24">
        <f t="shared" si="218"/>
        <v>0</v>
      </c>
      <c r="V2180" s="4">
        <v>0</v>
      </c>
      <c r="W2180" s="4"/>
      <c r="X2180" s="28" t="str">
        <f t="shared" si="219"/>
        <v>CHOOSE FORMULA</v>
      </c>
      <c r="Y2180" s="4"/>
      <c r="Z2180" s="4">
        <v>0</v>
      </c>
    </row>
    <row r="2181" spans="1:26">
      <c r="A2181" s="1" t="s">
        <v>58</v>
      </c>
      <c r="B2181" s="1" t="s">
        <v>244</v>
      </c>
      <c r="C2181" s="1" t="s">
        <v>491</v>
      </c>
      <c r="D2181" s="1" t="s">
        <v>363</v>
      </c>
      <c r="E2181" s="1" t="s">
        <v>8</v>
      </c>
      <c r="F2181" s="1" t="s">
        <v>364</v>
      </c>
      <c r="G2181" s="4">
        <v>6500</v>
      </c>
      <c r="H2181" s="4">
        <v>0</v>
      </c>
      <c r="I2181" s="4">
        <v>6500</v>
      </c>
      <c r="J2181" s="4">
        <v>551.24</v>
      </c>
      <c r="K2181" s="4">
        <v>3528.86</v>
      </c>
      <c r="L2181" s="4">
        <v>6788.43</v>
      </c>
      <c r="M2181" s="4">
        <v>8610.01</v>
      </c>
      <c r="N2181" s="24">
        <f>IF(AND(B2181="60",C2181="32"),(J2181/'FD Date'!$B$4*'FD Date'!$B$6+K2181),(J2181/Date!$B$4*Date!$B$6+K2181))</f>
        <v>6285.0599999999995</v>
      </c>
      <c r="O2181" s="24">
        <f t="shared" si="215"/>
        <v>1102.48</v>
      </c>
      <c r="P2181" s="24">
        <f>K2181/Date!$B$2*Date!$B$3+K2181</f>
        <v>5293.29</v>
      </c>
      <c r="Q2181" s="24">
        <f>J2181*Date!$B$3+K2181</f>
        <v>5733.82</v>
      </c>
      <c r="R2181" s="24">
        <f t="shared" si="216"/>
        <v>4475.7800976956387</v>
      </c>
      <c r="S2181" s="24">
        <f>J2181/2*Date!$B$7+K2181</f>
        <v>5733.82</v>
      </c>
      <c r="T2181" s="24">
        <f t="shared" si="217"/>
        <v>6500</v>
      </c>
      <c r="U2181" s="24">
        <f t="shared" si="218"/>
        <v>3528.86</v>
      </c>
      <c r="V2181" s="4">
        <v>0</v>
      </c>
      <c r="W2181" s="4"/>
      <c r="X2181" s="28" t="str">
        <f t="shared" si="219"/>
        <v>CHOOSE FORMULA</v>
      </c>
      <c r="Y2181" s="4"/>
      <c r="Z2181" s="4">
        <v>6500</v>
      </c>
    </row>
    <row r="2182" spans="1:26">
      <c r="A2182" s="1" t="s">
        <v>58</v>
      </c>
      <c r="B2182" s="1" t="s">
        <v>244</v>
      </c>
      <c r="C2182" s="1" t="s">
        <v>491</v>
      </c>
      <c r="D2182" s="1" t="s">
        <v>365</v>
      </c>
      <c r="E2182" s="1" t="s">
        <v>8</v>
      </c>
      <c r="F2182" s="1" t="s">
        <v>366</v>
      </c>
      <c r="G2182" s="4">
        <v>28160</v>
      </c>
      <c r="H2182" s="4">
        <v>0</v>
      </c>
      <c r="I2182" s="4">
        <v>28160</v>
      </c>
      <c r="J2182" s="4">
        <v>2628.79</v>
      </c>
      <c r="K2182" s="4">
        <v>23337.35</v>
      </c>
      <c r="L2182" s="4">
        <v>15138.6</v>
      </c>
      <c r="M2182" s="4">
        <v>25526.22</v>
      </c>
      <c r="N2182" s="24">
        <f>IF(AND(B2182="60",C2182="32"),(J2182/'FD Date'!$B$4*'FD Date'!$B$6+K2182),(J2182/Date!$B$4*Date!$B$6+K2182))</f>
        <v>36481.300000000003</v>
      </c>
      <c r="O2182" s="24">
        <f t="shared" si="215"/>
        <v>5257.58</v>
      </c>
      <c r="P2182" s="24">
        <f>K2182/Date!$B$2*Date!$B$3+K2182</f>
        <v>35006.024999999994</v>
      </c>
      <c r="Q2182" s="24">
        <f>J2182*Date!$B$3+K2182</f>
        <v>33852.509999999995</v>
      </c>
      <c r="R2182" s="24">
        <f t="shared" si="216"/>
        <v>39350.68832765249</v>
      </c>
      <c r="S2182" s="24">
        <f>J2182/2*Date!$B$7+K2182</f>
        <v>33852.509999999995</v>
      </c>
      <c r="T2182" s="24">
        <f t="shared" si="217"/>
        <v>28160</v>
      </c>
      <c r="U2182" s="24">
        <f t="shared" si="218"/>
        <v>23337.35</v>
      </c>
      <c r="V2182" s="4">
        <v>0</v>
      </c>
      <c r="W2182" s="4"/>
      <c r="X2182" s="28" t="str">
        <f t="shared" si="219"/>
        <v>CHOOSE FORMULA</v>
      </c>
      <c r="Y2182" s="4"/>
      <c r="Z2182" s="4">
        <v>28160</v>
      </c>
    </row>
    <row r="2183" spans="1:26">
      <c r="A2183" s="1" t="s">
        <v>58</v>
      </c>
      <c r="B2183" s="1" t="s">
        <v>244</v>
      </c>
      <c r="C2183" s="1" t="s">
        <v>491</v>
      </c>
      <c r="D2183" s="1" t="s">
        <v>367</v>
      </c>
      <c r="E2183" s="1" t="s">
        <v>8</v>
      </c>
      <c r="F2183" s="1" t="s">
        <v>368</v>
      </c>
      <c r="G2183" s="4">
        <v>13300</v>
      </c>
      <c r="H2183" s="4">
        <v>0</v>
      </c>
      <c r="I2183" s="4">
        <v>13300</v>
      </c>
      <c r="J2183" s="4">
        <v>2083.63</v>
      </c>
      <c r="K2183" s="4">
        <v>9931.5400000000009</v>
      </c>
      <c r="L2183" s="4">
        <v>9116.86</v>
      </c>
      <c r="M2183" s="4">
        <v>11674.04</v>
      </c>
      <c r="N2183" s="24">
        <f>IF(AND(B2183="60",C2183="32"),(J2183/'FD Date'!$B$4*'FD Date'!$B$6+K2183),(J2183/Date!$B$4*Date!$B$6+K2183))</f>
        <v>20349.690000000002</v>
      </c>
      <c r="O2183" s="24">
        <f t="shared" si="215"/>
        <v>4167.26</v>
      </c>
      <c r="P2183" s="24">
        <f>K2183/Date!$B$2*Date!$B$3+K2183</f>
        <v>14897.310000000001</v>
      </c>
      <c r="Q2183" s="24">
        <f>J2183*Date!$B$3+K2183</f>
        <v>18266.060000000001</v>
      </c>
      <c r="R2183" s="24">
        <f t="shared" si="216"/>
        <v>12717.228872835603</v>
      </c>
      <c r="S2183" s="24">
        <f>J2183/2*Date!$B$7+K2183</f>
        <v>18266.060000000001</v>
      </c>
      <c r="T2183" s="24">
        <f t="shared" si="217"/>
        <v>13300</v>
      </c>
      <c r="U2183" s="24">
        <f t="shared" si="218"/>
        <v>9931.5400000000009</v>
      </c>
      <c r="V2183" s="4">
        <v>0</v>
      </c>
      <c r="W2183" s="4"/>
      <c r="X2183" s="28" t="str">
        <f t="shared" si="219"/>
        <v>CHOOSE FORMULA</v>
      </c>
      <c r="Y2183" s="4"/>
      <c r="Z2183" s="4">
        <v>13300</v>
      </c>
    </row>
    <row r="2184" spans="1:26">
      <c r="A2184" s="1" t="s">
        <v>58</v>
      </c>
      <c r="B2184" s="1" t="s">
        <v>244</v>
      </c>
      <c r="C2184" s="1" t="s">
        <v>491</v>
      </c>
      <c r="D2184" s="1" t="s">
        <v>436</v>
      </c>
      <c r="E2184" s="1" t="s">
        <v>8</v>
      </c>
      <c r="F2184" s="1" t="s">
        <v>437</v>
      </c>
      <c r="G2184" s="4">
        <v>0</v>
      </c>
      <c r="H2184" s="4">
        <v>0</v>
      </c>
      <c r="I2184" s="4">
        <v>0</v>
      </c>
      <c r="J2184" s="4">
        <v>0</v>
      </c>
      <c r="K2184" s="4">
        <v>0</v>
      </c>
      <c r="L2184" s="4">
        <v>0</v>
      </c>
      <c r="M2184" s="4">
        <v>0</v>
      </c>
      <c r="N2184" s="24">
        <f>IF(AND(B2184="60",C2184="32"),(J2184/'FD Date'!$B$4*'FD Date'!$B$6+K2184),(J2184/Date!$B$4*Date!$B$6+K2184))</f>
        <v>0</v>
      </c>
      <c r="O2184" s="24">
        <f t="shared" si="215"/>
        <v>0</v>
      </c>
      <c r="P2184" s="24">
        <f>K2184/Date!$B$2*Date!$B$3+K2184</f>
        <v>0</v>
      </c>
      <c r="Q2184" s="24">
        <f>J2184*Date!$B$3+K2184</f>
        <v>0</v>
      </c>
      <c r="R2184" s="24">
        <f t="shared" si="216"/>
        <v>0</v>
      </c>
      <c r="S2184" s="24">
        <f>J2184/2*Date!$B$7+K2184</f>
        <v>0</v>
      </c>
      <c r="T2184" s="24">
        <f t="shared" si="217"/>
        <v>0</v>
      </c>
      <c r="U2184" s="24">
        <f t="shared" si="218"/>
        <v>0</v>
      </c>
      <c r="V2184" s="4">
        <v>0</v>
      </c>
      <c r="W2184" s="4"/>
      <c r="X2184" s="28" t="str">
        <f t="shared" si="219"/>
        <v>CHOOSE FORMULA</v>
      </c>
      <c r="Y2184" s="4"/>
      <c r="Z2184" s="4">
        <v>0</v>
      </c>
    </row>
    <row r="2185" spans="1:26">
      <c r="A2185" s="1" t="s">
        <v>58</v>
      </c>
      <c r="B2185" s="1" t="s">
        <v>244</v>
      </c>
      <c r="C2185" s="1" t="s">
        <v>491</v>
      </c>
      <c r="D2185" s="1" t="s">
        <v>470</v>
      </c>
      <c r="E2185" s="1" t="s">
        <v>8</v>
      </c>
      <c r="F2185" s="1" t="s">
        <v>471</v>
      </c>
      <c r="G2185" s="4">
        <v>18500</v>
      </c>
      <c r="H2185" s="4">
        <v>0</v>
      </c>
      <c r="I2185" s="4">
        <v>18500</v>
      </c>
      <c r="J2185" s="4">
        <v>2567.17</v>
      </c>
      <c r="K2185" s="4">
        <v>13987.23</v>
      </c>
      <c r="L2185" s="4">
        <v>9486.4</v>
      </c>
      <c r="M2185" s="4">
        <v>17289.72</v>
      </c>
      <c r="N2185" s="24">
        <f>IF(AND(B2185="60",C2185="32"),(J2185/'FD Date'!$B$4*'FD Date'!$B$6+K2185),(J2185/Date!$B$4*Date!$B$6+K2185))</f>
        <v>26823.08</v>
      </c>
      <c r="O2185" s="24">
        <f t="shared" si="215"/>
        <v>5134.34</v>
      </c>
      <c r="P2185" s="24">
        <f>K2185/Date!$B$2*Date!$B$3+K2185</f>
        <v>20980.845000000001</v>
      </c>
      <c r="Q2185" s="24">
        <f>J2185*Date!$B$3+K2185</f>
        <v>24255.91</v>
      </c>
      <c r="R2185" s="24">
        <f t="shared" si="216"/>
        <v>25492.841359799291</v>
      </c>
      <c r="S2185" s="24">
        <f>J2185/2*Date!$B$7+K2185</f>
        <v>24255.91</v>
      </c>
      <c r="T2185" s="24">
        <f t="shared" si="217"/>
        <v>18500</v>
      </c>
      <c r="U2185" s="24">
        <f t="shared" si="218"/>
        <v>13987.23</v>
      </c>
      <c r="V2185" s="4">
        <v>0</v>
      </c>
      <c r="W2185" s="4"/>
      <c r="X2185" s="28" t="str">
        <f t="shared" si="219"/>
        <v>CHOOSE FORMULA</v>
      </c>
      <c r="Y2185" s="4"/>
      <c r="Z2185" s="4">
        <v>18500</v>
      </c>
    </row>
    <row r="2186" spans="1:26">
      <c r="A2186" s="1" t="s">
        <v>58</v>
      </c>
      <c r="B2186" s="1" t="s">
        <v>244</v>
      </c>
      <c r="C2186" s="1" t="s">
        <v>491</v>
      </c>
      <c r="D2186" s="1" t="s">
        <v>288</v>
      </c>
      <c r="E2186" s="1" t="s">
        <v>8</v>
      </c>
      <c r="F2186" s="1" t="s">
        <v>289</v>
      </c>
      <c r="G2186" s="4">
        <v>0</v>
      </c>
      <c r="H2186" s="4">
        <v>0</v>
      </c>
      <c r="I2186" s="4">
        <v>0</v>
      </c>
      <c r="J2186" s="4">
        <v>0</v>
      </c>
      <c r="K2186" s="4">
        <v>0</v>
      </c>
      <c r="L2186" s="4">
        <v>0</v>
      </c>
      <c r="M2186" s="4">
        <v>0</v>
      </c>
      <c r="N2186" s="24">
        <f>IF(AND(B2186="60",C2186="32"),(J2186/'FD Date'!$B$4*'FD Date'!$B$6+K2186),(J2186/Date!$B$4*Date!$B$6+K2186))</f>
        <v>0</v>
      </c>
      <c r="O2186" s="24">
        <f t="shared" si="215"/>
        <v>0</v>
      </c>
      <c r="P2186" s="24">
        <f>K2186/Date!$B$2*Date!$B$3+K2186</f>
        <v>0</v>
      </c>
      <c r="Q2186" s="24">
        <f>J2186*Date!$B$3+K2186</f>
        <v>0</v>
      </c>
      <c r="R2186" s="24">
        <f t="shared" si="216"/>
        <v>0</v>
      </c>
      <c r="S2186" s="24">
        <f>J2186/2*Date!$B$7+K2186</f>
        <v>0</v>
      </c>
      <c r="T2186" s="24">
        <f t="shared" si="217"/>
        <v>0</v>
      </c>
      <c r="U2186" s="24">
        <f t="shared" si="218"/>
        <v>0</v>
      </c>
      <c r="V2186" s="4">
        <v>0</v>
      </c>
      <c r="W2186" s="4"/>
      <c r="X2186" s="28" t="str">
        <f t="shared" si="219"/>
        <v>CHOOSE FORMULA</v>
      </c>
      <c r="Y2186" s="4"/>
      <c r="Z2186" s="4">
        <v>0</v>
      </c>
    </row>
    <row r="2187" spans="1:26">
      <c r="A2187" s="1" t="s">
        <v>58</v>
      </c>
      <c r="B2187" s="1" t="s">
        <v>244</v>
      </c>
      <c r="C2187" s="1" t="s">
        <v>491</v>
      </c>
      <c r="D2187" s="1" t="s">
        <v>478</v>
      </c>
      <c r="E2187" s="1" t="s">
        <v>8</v>
      </c>
      <c r="F2187" s="1" t="s">
        <v>479</v>
      </c>
      <c r="G2187" s="4">
        <v>2500</v>
      </c>
      <c r="H2187" s="4">
        <v>0</v>
      </c>
      <c r="I2187" s="4">
        <v>2500</v>
      </c>
      <c r="J2187" s="4">
        <v>217</v>
      </c>
      <c r="K2187" s="4">
        <v>307.14999999999998</v>
      </c>
      <c r="L2187" s="4">
        <v>101.36</v>
      </c>
      <c r="M2187" s="4">
        <v>300.55</v>
      </c>
      <c r="N2187" s="24">
        <f>IF(AND(B2187="60",C2187="32"),(J2187/'FD Date'!$B$4*'FD Date'!$B$6+K2187),(J2187/Date!$B$4*Date!$B$6+K2187))</f>
        <v>1392.15</v>
      </c>
      <c r="O2187" s="24">
        <f t="shared" si="215"/>
        <v>434</v>
      </c>
      <c r="P2187" s="24">
        <f>K2187/Date!$B$2*Date!$B$3+K2187</f>
        <v>460.72499999999997</v>
      </c>
      <c r="Q2187" s="24">
        <f>J2187*Date!$B$3+K2187</f>
        <v>1175.1500000000001</v>
      </c>
      <c r="R2187" s="24">
        <f t="shared" si="216"/>
        <v>910.75308307024466</v>
      </c>
      <c r="S2187" s="24">
        <f>J2187/2*Date!$B$7+K2187</f>
        <v>1175.1500000000001</v>
      </c>
      <c r="T2187" s="24">
        <f t="shared" si="217"/>
        <v>2500</v>
      </c>
      <c r="U2187" s="24">
        <f t="shared" si="218"/>
        <v>307.14999999999998</v>
      </c>
      <c r="V2187" s="4">
        <v>0</v>
      </c>
      <c r="W2187" s="4"/>
      <c r="X2187" s="28" t="str">
        <f t="shared" si="219"/>
        <v>CHOOSE FORMULA</v>
      </c>
      <c r="Y2187" s="4"/>
      <c r="Z2187" s="4">
        <v>2500</v>
      </c>
    </row>
    <row r="2188" spans="1:26">
      <c r="A2188" s="1" t="s">
        <v>58</v>
      </c>
      <c r="B2188" s="1" t="s">
        <v>244</v>
      </c>
      <c r="C2188" s="1" t="s">
        <v>491</v>
      </c>
      <c r="D2188" s="1" t="s">
        <v>388</v>
      </c>
      <c r="E2188" s="1" t="s">
        <v>8</v>
      </c>
      <c r="F2188" s="1" t="s">
        <v>389</v>
      </c>
      <c r="G2188" s="4">
        <v>0</v>
      </c>
      <c r="H2188" s="4">
        <v>0</v>
      </c>
      <c r="I2188" s="4">
        <v>0</v>
      </c>
      <c r="J2188" s="4">
        <v>0</v>
      </c>
      <c r="K2188" s="4">
        <v>0</v>
      </c>
      <c r="L2188" s="4">
        <v>11.05</v>
      </c>
      <c r="M2188" s="4">
        <v>0</v>
      </c>
      <c r="N2188" s="24">
        <f>IF(AND(B2188="60",C2188="32"),(J2188/'FD Date'!$B$4*'FD Date'!$B$6+K2188),(J2188/Date!$B$4*Date!$B$6+K2188))</f>
        <v>0</v>
      </c>
      <c r="O2188" s="24">
        <f t="shared" si="215"/>
        <v>0</v>
      </c>
      <c r="P2188" s="24">
        <f>K2188/Date!$B$2*Date!$B$3+K2188</f>
        <v>0</v>
      </c>
      <c r="Q2188" s="24">
        <f>J2188*Date!$B$3+K2188</f>
        <v>0</v>
      </c>
      <c r="R2188" s="24">
        <f t="shared" si="216"/>
        <v>0</v>
      </c>
      <c r="S2188" s="24">
        <f>J2188/2*Date!$B$7+K2188</f>
        <v>0</v>
      </c>
      <c r="T2188" s="24">
        <f t="shared" si="217"/>
        <v>0</v>
      </c>
      <c r="U2188" s="24">
        <f t="shared" si="218"/>
        <v>0</v>
      </c>
      <c r="V2188" s="4">
        <v>0</v>
      </c>
      <c r="W2188" s="4"/>
      <c r="X2188" s="28" t="str">
        <f t="shared" si="219"/>
        <v>CHOOSE FORMULA</v>
      </c>
      <c r="Y2188" s="4"/>
      <c r="Z2188" s="4">
        <v>0</v>
      </c>
    </row>
    <row r="2189" spans="1:26">
      <c r="A2189" s="1" t="s">
        <v>58</v>
      </c>
      <c r="B2189" s="1" t="s">
        <v>244</v>
      </c>
      <c r="C2189" s="1" t="s">
        <v>491</v>
      </c>
      <c r="D2189" s="1" t="s">
        <v>442</v>
      </c>
      <c r="E2189" s="1" t="s">
        <v>8</v>
      </c>
      <c r="F2189" s="1" t="s">
        <v>443</v>
      </c>
      <c r="G2189" s="4">
        <v>0</v>
      </c>
      <c r="H2189" s="4">
        <v>0</v>
      </c>
      <c r="I2189" s="4">
        <v>0</v>
      </c>
      <c r="J2189" s="4">
        <v>0</v>
      </c>
      <c r="K2189" s="4">
        <v>0</v>
      </c>
      <c r="L2189" s="4">
        <v>0</v>
      </c>
      <c r="M2189" s="4">
        <v>0</v>
      </c>
      <c r="N2189" s="24">
        <f>IF(AND(B2189="60",C2189="32"),(J2189/'FD Date'!$B$4*'FD Date'!$B$6+K2189),(J2189/Date!$B$4*Date!$B$6+K2189))</f>
        <v>0</v>
      </c>
      <c r="O2189" s="24">
        <f t="shared" si="215"/>
        <v>0</v>
      </c>
      <c r="P2189" s="24">
        <f>K2189/Date!$B$2*Date!$B$3+K2189</f>
        <v>0</v>
      </c>
      <c r="Q2189" s="24">
        <f>J2189*Date!$B$3+K2189</f>
        <v>0</v>
      </c>
      <c r="R2189" s="24">
        <f t="shared" si="216"/>
        <v>0</v>
      </c>
      <c r="S2189" s="24">
        <f>J2189/2*Date!$B$7+K2189</f>
        <v>0</v>
      </c>
      <c r="T2189" s="24">
        <f t="shared" si="217"/>
        <v>0</v>
      </c>
      <c r="U2189" s="24">
        <f t="shared" si="218"/>
        <v>0</v>
      </c>
      <c r="V2189" s="4">
        <v>0</v>
      </c>
      <c r="W2189" s="4"/>
      <c r="X2189" s="28" t="str">
        <f t="shared" si="219"/>
        <v>CHOOSE FORMULA</v>
      </c>
      <c r="Y2189" s="4"/>
      <c r="Z2189" s="4">
        <v>0</v>
      </c>
    </row>
    <row r="2190" spans="1:26">
      <c r="A2190" s="1" t="s">
        <v>58</v>
      </c>
      <c r="B2190" s="1" t="s">
        <v>244</v>
      </c>
      <c r="C2190" s="1" t="s">
        <v>491</v>
      </c>
      <c r="D2190" s="1" t="s">
        <v>452</v>
      </c>
      <c r="E2190" s="1" t="s">
        <v>8</v>
      </c>
      <c r="F2190" s="1" t="s">
        <v>453</v>
      </c>
      <c r="G2190" s="4">
        <v>0</v>
      </c>
      <c r="H2190" s="4">
        <v>0</v>
      </c>
      <c r="I2190" s="4">
        <v>0</v>
      </c>
      <c r="J2190" s="4">
        <v>0</v>
      </c>
      <c r="K2190" s="4">
        <v>0</v>
      </c>
      <c r="L2190" s="4">
        <v>0</v>
      </c>
      <c r="M2190" s="4">
        <v>0</v>
      </c>
      <c r="N2190" s="24">
        <f>IF(AND(B2190="60",C2190="32"),(J2190/'FD Date'!$B$4*'FD Date'!$B$6+K2190),(J2190/Date!$B$4*Date!$B$6+K2190))</f>
        <v>0</v>
      </c>
      <c r="O2190" s="24">
        <f t="shared" si="215"/>
        <v>0</v>
      </c>
      <c r="P2190" s="24">
        <f>K2190/Date!$B$2*Date!$B$3+K2190</f>
        <v>0</v>
      </c>
      <c r="Q2190" s="24">
        <f>J2190*Date!$B$3+K2190</f>
        <v>0</v>
      </c>
      <c r="R2190" s="24">
        <f t="shared" si="216"/>
        <v>0</v>
      </c>
      <c r="S2190" s="24">
        <f>J2190/2*Date!$B$7+K2190</f>
        <v>0</v>
      </c>
      <c r="T2190" s="24">
        <f t="shared" si="217"/>
        <v>0</v>
      </c>
      <c r="U2190" s="24">
        <f t="shared" si="218"/>
        <v>0</v>
      </c>
      <c r="V2190" s="4">
        <v>0</v>
      </c>
      <c r="W2190" s="4"/>
      <c r="X2190" s="28" t="str">
        <f t="shared" si="219"/>
        <v>CHOOSE FORMULA</v>
      </c>
      <c r="Y2190" s="4"/>
      <c r="Z2190" s="4">
        <v>0</v>
      </c>
    </row>
    <row r="2191" spans="1:26">
      <c r="A2191" s="1" t="s">
        <v>58</v>
      </c>
      <c r="B2191" s="1" t="s">
        <v>244</v>
      </c>
      <c r="C2191" s="1" t="s">
        <v>491</v>
      </c>
      <c r="D2191" s="1" t="s">
        <v>371</v>
      </c>
      <c r="E2191" s="1" t="s">
        <v>8</v>
      </c>
      <c r="F2191" s="1" t="s">
        <v>402</v>
      </c>
      <c r="G2191" s="4">
        <v>0</v>
      </c>
      <c r="H2191" s="4">
        <v>0</v>
      </c>
      <c r="I2191" s="4">
        <v>0</v>
      </c>
      <c r="J2191" s="4">
        <v>0</v>
      </c>
      <c r="K2191" s="4">
        <v>0</v>
      </c>
      <c r="L2191" s="4">
        <v>0</v>
      </c>
      <c r="M2191" s="4">
        <v>0</v>
      </c>
      <c r="N2191" s="24">
        <f>IF(AND(B2191="60",C2191="32"),(J2191/'FD Date'!$B$4*'FD Date'!$B$6+K2191),(J2191/Date!$B$4*Date!$B$6+K2191))</f>
        <v>0</v>
      </c>
      <c r="O2191" s="24">
        <f t="shared" si="215"/>
        <v>0</v>
      </c>
      <c r="P2191" s="24">
        <f>K2191/Date!$B$2*Date!$B$3+K2191</f>
        <v>0</v>
      </c>
      <c r="Q2191" s="24">
        <f>J2191*Date!$B$3+K2191</f>
        <v>0</v>
      </c>
      <c r="R2191" s="24">
        <f t="shared" si="216"/>
        <v>0</v>
      </c>
      <c r="S2191" s="24">
        <f>J2191/2*Date!$B$7+K2191</f>
        <v>0</v>
      </c>
      <c r="T2191" s="24">
        <f t="shared" si="217"/>
        <v>0</v>
      </c>
      <c r="U2191" s="24">
        <f t="shared" si="218"/>
        <v>0</v>
      </c>
      <c r="V2191" s="4">
        <v>0</v>
      </c>
      <c r="W2191" s="4"/>
      <c r="X2191" s="28" t="str">
        <f t="shared" si="219"/>
        <v>CHOOSE FORMULA</v>
      </c>
      <c r="Y2191" s="4"/>
      <c r="Z2191" s="4">
        <v>0</v>
      </c>
    </row>
    <row r="2192" spans="1:26">
      <c r="A2192" s="1" t="s">
        <v>58</v>
      </c>
      <c r="B2192" s="1" t="s">
        <v>244</v>
      </c>
      <c r="C2192" s="1" t="s">
        <v>491</v>
      </c>
      <c r="D2192" s="1" t="s">
        <v>373</v>
      </c>
      <c r="E2192" s="1" t="s">
        <v>8</v>
      </c>
      <c r="F2192" s="1" t="s">
        <v>374</v>
      </c>
      <c r="G2192" s="4">
        <v>2500</v>
      </c>
      <c r="H2192" s="4">
        <v>0</v>
      </c>
      <c r="I2192" s="4">
        <v>2500</v>
      </c>
      <c r="J2192" s="4">
        <v>0</v>
      </c>
      <c r="K2192" s="4">
        <v>0</v>
      </c>
      <c r="L2192" s="4">
        <v>1068</v>
      </c>
      <c r="M2192" s="4">
        <v>1068</v>
      </c>
      <c r="N2192" s="24">
        <f>IF(AND(B2192="60",C2192="32"),(J2192/'FD Date'!$B$4*'FD Date'!$B$6+K2192),(J2192/Date!$B$4*Date!$B$6+K2192))</f>
        <v>0</v>
      </c>
      <c r="O2192" s="24">
        <f t="shared" si="215"/>
        <v>0</v>
      </c>
      <c r="P2192" s="24">
        <f>K2192/Date!$B$2*Date!$B$3+K2192</f>
        <v>0</v>
      </c>
      <c r="Q2192" s="24">
        <f>J2192*Date!$B$3+K2192</f>
        <v>0</v>
      </c>
      <c r="R2192" s="24">
        <f t="shared" si="216"/>
        <v>0</v>
      </c>
      <c r="S2192" s="24">
        <f>J2192/2*Date!$B$7+K2192</f>
        <v>0</v>
      </c>
      <c r="T2192" s="24">
        <f t="shared" si="217"/>
        <v>2500</v>
      </c>
      <c r="U2192" s="24">
        <f t="shared" si="218"/>
        <v>0</v>
      </c>
      <c r="V2192" s="4">
        <v>0</v>
      </c>
      <c r="W2192" s="4"/>
      <c r="X2192" s="28" t="str">
        <f t="shared" si="219"/>
        <v>CHOOSE FORMULA</v>
      </c>
      <c r="Y2192" s="4"/>
      <c r="Z2192" s="4">
        <v>2500</v>
      </c>
    </row>
    <row r="2193" spans="1:26">
      <c r="A2193" s="1" t="s">
        <v>58</v>
      </c>
      <c r="B2193" s="1" t="s">
        <v>244</v>
      </c>
      <c r="C2193" s="1" t="s">
        <v>491</v>
      </c>
      <c r="D2193" s="1" t="s">
        <v>444</v>
      </c>
      <c r="E2193" s="1" t="s">
        <v>8</v>
      </c>
      <c r="F2193" s="1" t="s">
        <v>445</v>
      </c>
      <c r="G2193" s="4">
        <v>5000</v>
      </c>
      <c r="H2193" s="4">
        <v>0</v>
      </c>
      <c r="I2193" s="4">
        <v>5000</v>
      </c>
      <c r="J2193" s="4">
        <v>1092</v>
      </c>
      <c r="K2193" s="4">
        <v>4474.43</v>
      </c>
      <c r="L2193" s="4">
        <v>5504.39</v>
      </c>
      <c r="M2193" s="4">
        <v>4254.22</v>
      </c>
      <c r="N2193" s="24">
        <f>IF(AND(B2193="60",C2193="32"),(J2193/'FD Date'!$B$4*'FD Date'!$B$6+K2193),(J2193/Date!$B$4*Date!$B$6+K2193))</f>
        <v>9934.43</v>
      </c>
      <c r="O2193" s="24">
        <f t="shared" si="215"/>
        <v>2184</v>
      </c>
      <c r="P2193" s="24">
        <f>K2193/Date!$B$2*Date!$B$3+K2193</f>
        <v>6711.6450000000004</v>
      </c>
      <c r="Q2193" s="24">
        <f>J2193*Date!$B$3+K2193</f>
        <v>8842.43</v>
      </c>
      <c r="R2193" s="24">
        <f t="shared" si="216"/>
        <v>3458.1869370811301</v>
      </c>
      <c r="S2193" s="24">
        <f>J2193/2*Date!$B$7+K2193</f>
        <v>8842.43</v>
      </c>
      <c r="T2193" s="24">
        <f t="shared" si="217"/>
        <v>5000</v>
      </c>
      <c r="U2193" s="24">
        <f t="shared" si="218"/>
        <v>4474.43</v>
      </c>
      <c r="V2193" s="4">
        <v>0</v>
      </c>
      <c r="W2193" s="4"/>
      <c r="X2193" s="28" t="str">
        <f t="shared" si="219"/>
        <v>CHOOSE FORMULA</v>
      </c>
      <c r="Y2193" s="4"/>
      <c r="Z2193" s="4">
        <v>5000</v>
      </c>
    </row>
    <row r="2194" spans="1:26">
      <c r="A2194" s="1" t="s">
        <v>58</v>
      </c>
      <c r="B2194" s="1" t="s">
        <v>244</v>
      </c>
      <c r="C2194" s="1" t="s">
        <v>491</v>
      </c>
      <c r="D2194" s="1" t="s">
        <v>752</v>
      </c>
      <c r="E2194" s="1" t="s">
        <v>8</v>
      </c>
      <c r="F2194" s="1" t="s">
        <v>753</v>
      </c>
      <c r="G2194" s="4">
        <v>0</v>
      </c>
      <c r="H2194" s="4">
        <v>0</v>
      </c>
      <c r="I2194" s="4">
        <v>0</v>
      </c>
      <c r="J2194" s="4">
        <v>0</v>
      </c>
      <c r="K2194" s="4">
        <v>0</v>
      </c>
      <c r="L2194" s="4">
        <v>0</v>
      </c>
      <c r="M2194" s="4">
        <v>0</v>
      </c>
      <c r="N2194" s="24">
        <f>IF(AND(B2194="60",C2194="32"),(J2194/'FD Date'!$B$4*'FD Date'!$B$6+K2194),(J2194/Date!$B$4*Date!$B$6+K2194))</f>
        <v>0</v>
      </c>
      <c r="O2194" s="24">
        <f t="shared" si="215"/>
        <v>0</v>
      </c>
      <c r="P2194" s="24">
        <f>K2194/Date!$B$2*Date!$B$3+K2194</f>
        <v>0</v>
      </c>
      <c r="Q2194" s="24">
        <f>J2194*Date!$B$3+K2194</f>
        <v>0</v>
      </c>
      <c r="R2194" s="24">
        <f t="shared" si="216"/>
        <v>0</v>
      </c>
      <c r="S2194" s="24">
        <f>J2194/2*Date!$B$7+K2194</f>
        <v>0</v>
      </c>
      <c r="T2194" s="24">
        <f t="shared" si="217"/>
        <v>0</v>
      </c>
      <c r="U2194" s="24">
        <f t="shared" si="218"/>
        <v>0</v>
      </c>
      <c r="V2194" s="4">
        <v>0</v>
      </c>
      <c r="W2194" s="4"/>
      <c r="X2194" s="28" t="str">
        <f t="shared" si="219"/>
        <v>CHOOSE FORMULA</v>
      </c>
      <c r="Y2194" s="4"/>
      <c r="Z2194" s="4">
        <v>0</v>
      </c>
    </row>
    <row r="2195" spans="1:26">
      <c r="A2195" s="1" t="s">
        <v>58</v>
      </c>
      <c r="B2195" s="1" t="s">
        <v>244</v>
      </c>
      <c r="C2195" s="1" t="s">
        <v>491</v>
      </c>
      <c r="D2195" s="1" t="s">
        <v>292</v>
      </c>
      <c r="E2195" s="1" t="s">
        <v>8</v>
      </c>
      <c r="F2195" s="1" t="s">
        <v>293</v>
      </c>
      <c r="G2195" s="4">
        <v>16320</v>
      </c>
      <c r="H2195" s="4">
        <v>0</v>
      </c>
      <c r="I2195" s="4">
        <v>16320</v>
      </c>
      <c r="J2195" s="4">
        <v>646.17999999999995</v>
      </c>
      <c r="K2195" s="4">
        <v>2365</v>
      </c>
      <c r="L2195" s="4">
        <v>2635.5</v>
      </c>
      <c r="M2195" s="4">
        <v>9816.07</v>
      </c>
      <c r="N2195" s="24">
        <f>IF(AND(B2195="60",C2195="32"),(J2195/'FD Date'!$B$4*'FD Date'!$B$6+K2195),(J2195/Date!$B$4*Date!$B$6+K2195))</f>
        <v>5595.9</v>
      </c>
      <c r="O2195" s="24">
        <f t="shared" si="215"/>
        <v>1292.3599999999999</v>
      </c>
      <c r="P2195" s="24">
        <f>K2195/Date!$B$2*Date!$B$3+K2195</f>
        <v>3547.5</v>
      </c>
      <c r="Q2195" s="24">
        <f>J2195*Date!$B$3+K2195</f>
        <v>4949.7199999999993</v>
      </c>
      <c r="R2195" s="24">
        <f t="shared" si="216"/>
        <v>8808.5773287801167</v>
      </c>
      <c r="S2195" s="24">
        <f>J2195/2*Date!$B$7+K2195</f>
        <v>4949.7199999999993</v>
      </c>
      <c r="T2195" s="24">
        <f t="shared" si="217"/>
        <v>16320</v>
      </c>
      <c r="U2195" s="24">
        <f t="shared" si="218"/>
        <v>2365</v>
      </c>
      <c r="V2195" s="4">
        <v>0</v>
      </c>
      <c r="W2195" s="4"/>
      <c r="X2195" s="28" t="str">
        <f t="shared" si="219"/>
        <v>CHOOSE FORMULA</v>
      </c>
      <c r="Y2195" s="4"/>
      <c r="Z2195" s="4">
        <v>16320</v>
      </c>
    </row>
    <row r="2196" spans="1:26">
      <c r="A2196" s="1" t="s">
        <v>58</v>
      </c>
      <c r="B2196" s="1" t="s">
        <v>244</v>
      </c>
      <c r="C2196" s="1" t="s">
        <v>491</v>
      </c>
      <c r="D2196" s="1" t="s">
        <v>375</v>
      </c>
      <c r="E2196" s="1" t="s">
        <v>8</v>
      </c>
      <c r="F2196" s="1" t="s">
        <v>376</v>
      </c>
      <c r="G2196" s="4">
        <v>0</v>
      </c>
      <c r="H2196" s="4">
        <v>0</v>
      </c>
      <c r="I2196" s="4">
        <v>0</v>
      </c>
      <c r="J2196" s="4">
        <v>0</v>
      </c>
      <c r="K2196" s="4">
        <v>550.09</v>
      </c>
      <c r="L2196" s="4">
        <v>155.52000000000001</v>
      </c>
      <c r="M2196" s="4">
        <v>35</v>
      </c>
      <c r="N2196" s="24">
        <f>IF(AND(B2196="60",C2196="32"),(J2196/'FD Date'!$B$4*'FD Date'!$B$6+K2196),(J2196/Date!$B$4*Date!$B$6+K2196))</f>
        <v>550.09</v>
      </c>
      <c r="O2196" s="24">
        <f t="shared" si="215"/>
        <v>0</v>
      </c>
      <c r="P2196" s="24">
        <f>K2196/Date!$B$2*Date!$B$3+K2196</f>
        <v>825.13499999999999</v>
      </c>
      <c r="Q2196" s="24">
        <f>J2196*Date!$B$3+K2196</f>
        <v>550.09</v>
      </c>
      <c r="R2196" s="24">
        <f t="shared" si="216"/>
        <v>123.79854681069958</v>
      </c>
      <c r="S2196" s="24">
        <f>J2196/2*Date!$B$7+K2196</f>
        <v>550.09</v>
      </c>
      <c r="T2196" s="24">
        <f t="shared" si="217"/>
        <v>0</v>
      </c>
      <c r="U2196" s="24">
        <f t="shared" si="218"/>
        <v>550.09</v>
      </c>
      <c r="V2196" s="4">
        <v>0</v>
      </c>
      <c r="W2196" s="4"/>
      <c r="X2196" s="28" t="str">
        <f t="shared" si="219"/>
        <v>CHOOSE FORMULA</v>
      </c>
      <c r="Y2196" s="4"/>
      <c r="Z2196" s="4">
        <v>0</v>
      </c>
    </row>
    <row r="2197" spans="1:26">
      <c r="A2197" s="1" t="s">
        <v>58</v>
      </c>
      <c r="B2197" s="1" t="s">
        <v>244</v>
      </c>
      <c r="C2197" s="1" t="s">
        <v>491</v>
      </c>
      <c r="D2197" s="1" t="s">
        <v>754</v>
      </c>
      <c r="E2197" s="1" t="s">
        <v>8</v>
      </c>
      <c r="F2197" s="1" t="s">
        <v>755</v>
      </c>
      <c r="G2197" s="4">
        <v>121950</v>
      </c>
      <c r="H2197" s="4">
        <v>0</v>
      </c>
      <c r="I2197" s="4">
        <v>121950</v>
      </c>
      <c r="J2197" s="4">
        <v>9851.14</v>
      </c>
      <c r="K2197" s="4">
        <v>64520.6</v>
      </c>
      <c r="L2197" s="4">
        <v>105918.02</v>
      </c>
      <c r="M2197" s="4">
        <v>159592.31</v>
      </c>
      <c r="N2197" s="24">
        <f>IF(AND(B2197="60",C2197="32"),(J2197/'FD Date'!$B$4*'FD Date'!$B$6+K2197),(J2197/Date!$B$4*Date!$B$6+K2197))</f>
        <v>113776.29999999999</v>
      </c>
      <c r="O2197" s="24">
        <f t="shared" si="215"/>
        <v>19702.28</v>
      </c>
      <c r="P2197" s="24">
        <f>K2197/Date!$B$2*Date!$B$3+K2197</f>
        <v>96780.9</v>
      </c>
      <c r="Q2197" s="24">
        <f>J2197*Date!$B$3+K2197</f>
        <v>103925.16</v>
      </c>
      <c r="R2197" s="24">
        <f t="shared" si="216"/>
        <v>97216.617121298143</v>
      </c>
      <c r="S2197" s="24">
        <f>J2197/2*Date!$B$7+K2197</f>
        <v>103925.16</v>
      </c>
      <c r="T2197" s="24">
        <f t="shared" si="217"/>
        <v>121950</v>
      </c>
      <c r="U2197" s="24">
        <f t="shared" si="218"/>
        <v>64520.6</v>
      </c>
      <c r="V2197" s="4">
        <v>0</v>
      </c>
      <c r="W2197" s="4"/>
      <c r="X2197" s="28" t="str">
        <f t="shared" si="219"/>
        <v>CHOOSE FORMULA</v>
      </c>
      <c r="Y2197" s="4"/>
      <c r="Z2197" s="4">
        <v>121950</v>
      </c>
    </row>
    <row r="2198" spans="1:26">
      <c r="A2198" s="1" t="s">
        <v>58</v>
      </c>
      <c r="B2198" s="1" t="s">
        <v>244</v>
      </c>
      <c r="C2198" s="1" t="s">
        <v>491</v>
      </c>
      <c r="D2198" s="1" t="s">
        <v>756</v>
      </c>
      <c r="E2198" s="1" t="s">
        <v>8</v>
      </c>
      <c r="F2198" s="1" t="s">
        <v>757</v>
      </c>
      <c r="G2198" s="4">
        <v>35000</v>
      </c>
      <c r="H2198" s="4">
        <v>0</v>
      </c>
      <c r="I2198" s="4">
        <v>35000</v>
      </c>
      <c r="J2198" s="4">
        <v>229.9</v>
      </c>
      <c r="K2198" s="4">
        <v>17216.07</v>
      </c>
      <c r="L2198" s="4">
        <v>10163.9</v>
      </c>
      <c r="M2198" s="4">
        <v>23012.12</v>
      </c>
      <c r="N2198" s="24">
        <f>IF(AND(B2198="60",C2198="32"),(J2198/'FD Date'!$B$4*'FD Date'!$B$6+K2198),(J2198/Date!$B$4*Date!$B$6+K2198))</f>
        <v>18365.57</v>
      </c>
      <c r="O2198" s="24">
        <f t="shared" si="215"/>
        <v>459.8</v>
      </c>
      <c r="P2198" s="24">
        <f>K2198/Date!$B$2*Date!$B$3+K2198</f>
        <v>25824.105</v>
      </c>
      <c r="Q2198" s="24">
        <f>J2198*Date!$B$3+K2198</f>
        <v>18135.669999999998</v>
      </c>
      <c r="R2198" s="24">
        <f t="shared" si="216"/>
        <v>38978.961694664446</v>
      </c>
      <c r="S2198" s="24">
        <f>J2198/2*Date!$B$7+K2198</f>
        <v>18135.669999999998</v>
      </c>
      <c r="T2198" s="24">
        <f t="shared" si="217"/>
        <v>35000</v>
      </c>
      <c r="U2198" s="24">
        <f t="shared" si="218"/>
        <v>17216.07</v>
      </c>
      <c r="V2198" s="4">
        <v>0</v>
      </c>
      <c r="W2198" s="4"/>
      <c r="X2198" s="28" t="str">
        <f t="shared" si="219"/>
        <v>CHOOSE FORMULA</v>
      </c>
      <c r="Y2198" s="4"/>
      <c r="Z2198" s="4">
        <v>35000</v>
      </c>
    </row>
    <row r="2199" spans="1:26">
      <c r="A2199" s="1" t="s">
        <v>58</v>
      </c>
      <c r="B2199" s="1" t="s">
        <v>244</v>
      </c>
      <c r="C2199" s="1" t="s">
        <v>491</v>
      </c>
      <c r="D2199" s="1" t="s">
        <v>758</v>
      </c>
      <c r="E2199" s="1" t="s">
        <v>8</v>
      </c>
      <c r="F2199" s="1" t="s">
        <v>759</v>
      </c>
      <c r="G2199" s="4">
        <v>0</v>
      </c>
      <c r="H2199" s="4">
        <v>0</v>
      </c>
      <c r="I2199" s="4">
        <v>0</v>
      </c>
      <c r="J2199" s="4">
        <v>0</v>
      </c>
      <c r="K2199" s="4">
        <v>0</v>
      </c>
      <c r="L2199" s="4">
        <v>1500</v>
      </c>
      <c r="M2199" s="4">
        <v>0</v>
      </c>
      <c r="N2199" s="24">
        <f>IF(AND(B2199="60",C2199="32"),(J2199/'FD Date'!$B$4*'FD Date'!$B$6+K2199),(J2199/Date!$B$4*Date!$B$6+K2199))</f>
        <v>0</v>
      </c>
      <c r="O2199" s="24">
        <f t="shared" si="215"/>
        <v>0</v>
      </c>
      <c r="P2199" s="24">
        <f>K2199/Date!$B$2*Date!$B$3+K2199</f>
        <v>0</v>
      </c>
      <c r="Q2199" s="24">
        <f>J2199*Date!$B$3+K2199</f>
        <v>0</v>
      </c>
      <c r="R2199" s="24">
        <f t="shared" si="216"/>
        <v>0</v>
      </c>
      <c r="S2199" s="24">
        <f>J2199/2*Date!$B$7+K2199</f>
        <v>0</v>
      </c>
      <c r="T2199" s="24">
        <f t="shared" si="217"/>
        <v>0</v>
      </c>
      <c r="U2199" s="24">
        <f t="shared" si="218"/>
        <v>0</v>
      </c>
      <c r="V2199" s="4">
        <v>0</v>
      </c>
      <c r="W2199" s="4"/>
      <c r="X2199" s="28" t="str">
        <f t="shared" si="219"/>
        <v>CHOOSE FORMULA</v>
      </c>
      <c r="Y2199" s="4"/>
      <c r="Z2199" s="4">
        <v>0</v>
      </c>
    </row>
    <row r="2200" spans="1:26">
      <c r="A2200" s="1" t="s">
        <v>58</v>
      </c>
      <c r="B2200" s="1" t="s">
        <v>244</v>
      </c>
      <c r="C2200" s="1" t="s">
        <v>491</v>
      </c>
      <c r="D2200" s="1" t="s">
        <v>760</v>
      </c>
      <c r="E2200" s="1" t="s">
        <v>8</v>
      </c>
      <c r="F2200" s="1" t="s">
        <v>761</v>
      </c>
      <c r="G2200" s="4">
        <v>0</v>
      </c>
      <c r="H2200" s="4">
        <v>0</v>
      </c>
      <c r="I2200" s="4">
        <v>0</v>
      </c>
      <c r="J2200" s="4">
        <v>0</v>
      </c>
      <c r="K2200" s="4">
        <v>0</v>
      </c>
      <c r="L2200" s="4">
        <v>0</v>
      </c>
      <c r="M2200" s="4">
        <v>0</v>
      </c>
      <c r="N2200" s="24">
        <f>IF(AND(B2200="60",C2200="32"),(J2200/'FD Date'!$B$4*'FD Date'!$B$6+K2200),(J2200/Date!$B$4*Date!$B$6+K2200))</f>
        <v>0</v>
      </c>
      <c r="O2200" s="24">
        <f t="shared" si="215"/>
        <v>0</v>
      </c>
      <c r="P2200" s="24">
        <f>K2200/Date!$B$2*Date!$B$3+K2200</f>
        <v>0</v>
      </c>
      <c r="Q2200" s="24">
        <f>J2200*Date!$B$3+K2200</f>
        <v>0</v>
      </c>
      <c r="R2200" s="24">
        <f t="shared" si="216"/>
        <v>0</v>
      </c>
      <c r="S2200" s="24">
        <f>J2200/2*Date!$B$7+K2200</f>
        <v>0</v>
      </c>
      <c r="T2200" s="24">
        <f t="shared" si="217"/>
        <v>0</v>
      </c>
      <c r="U2200" s="24">
        <f t="shared" si="218"/>
        <v>0</v>
      </c>
      <c r="V2200" s="4">
        <v>0</v>
      </c>
      <c r="W2200" s="4"/>
      <c r="X2200" s="28" t="str">
        <f t="shared" si="219"/>
        <v>CHOOSE FORMULA</v>
      </c>
      <c r="Y2200" s="4"/>
      <c r="Z2200" s="4">
        <v>0</v>
      </c>
    </row>
    <row r="2201" spans="1:26">
      <c r="A2201" s="1" t="s">
        <v>58</v>
      </c>
      <c r="B2201" s="1" t="s">
        <v>244</v>
      </c>
      <c r="C2201" s="1" t="s">
        <v>491</v>
      </c>
      <c r="D2201" s="1" t="s">
        <v>297</v>
      </c>
      <c r="E2201" s="1" t="s">
        <v>8</v>
      </c>
      <c r="F2201" s="1" t="s">
        <v>298</v>
      </c>
      <c r="G2201" s="4">
        <v>1800</v>
      </c>
      <c r="H2201" s="4">
        <v>0</v>
      </c>
      <c r="I2201" s="4">
        <v>1800</v>
      </c>
      <c r="J2201" s="4">
        <v>418.86</v>
      </c>
      <c r="K2201" s="4">
        <v>1730.75</v>
      </c>
      <c r="L2201" s="4">
        <v>3471.87</v>
      </c>
      <c r="M2201" s="4">
        <v>4902.05</v>
      </c>
      <c r="N2201" s="24">
        <f>IF(AND(B2201="60",C2201="32"),(J2201/'FD Date'!$B$4*'FD Date'!$B$6+K2201),(J2201/Date!$B$4*Date!$B$6+K2201))</f>
        <v>3825.05</v>
      </c>
      <c r="O2201" s="24">
        <f t="shared" si="215"/>
        <v>837.72</v>
      </c>
      <c r="P2201" s="24">
        <f>K2201/Date!$B$2*Date!$B$3+K2201</f>
        <v>2596.125</v>
      </c>
      <c r="Q2201" s="24">
        <f>J2201*Date!$B$3+K2201</f>
        <v>3406.19</v>
      </c>
      <c r="R2201" s="24">
        <f t="shared" si="216"/>
        <v>2443.7041241463535</v>
      </c>
      <c r="S2201" s="24">
        <f>J2201/2*Date!$B$7+K2201</f>
        <v>3406.19</v>
      </c>
      <c r="T2201" s="24">
        <f t="shared" si="217"/>
        <v>1800</v>
      </c>
      <c r="U2201" s="24">
        <f t="shared" si="218"/>
        <v>1730.75</v>
      </c>
      <c r="V2201" s="4">
        <v>0</v>
      </c>
      <c r="W2201" s="4"/>
      <c r="X2201" s="28" t="str">
        <f t="shared" si="219"/>
        <v>CHOOSE FORMULA</v>
      </c>
      <c r="Y2201" s="4"/>
      <c r="Z2201" s="4">
        <v>1800</v>
      </c>
    </row>
    <row r="2202" spans="1:26">
      <c r="A2202" s="1" t="s">
        <v>58</v>
      </c>
      <c r="B2202" s="1" t="s">
        <v>244</v>
      </c>
      <c r="C2202" s="1" t="s">
        <v>491</v>
      </c>
      <c r="D2202" s="1" t="s">
        <v>457</v>
      </c>
      <c r="E2202" s="1" t="s">
        <v>8</v>
      </c>
      <c r="F2202" s="1" t="s">
        <v>296</v>
      </c>
      <c r="G2202" s="4">
        <v>17500</v>
      </c>
      <c r="H2202" s="4">
        <v>0</v>
      </c>
      <c r="I2202" s="4">
        <v>17500</v>
      </c>
      <c r="J2202" s="4">
        <v>1260</v>
      </c>
      <c r="K2202" s="4">
        <v>15315.6</v>
      </c>
      <c r="L2202" s="4">
        <v>10672.3</v>
      </c>
      <c r="M2202" s="4">
        <v>15057.3</v>
      </c>
      <c r="N2202" s="24">
        <f>IF(AND(B2202="60",C2202="32"),(J2202/'FD Date'!$B$4*'FD Date'!$B$6+K2202),(J2202/Date!$B$4*Date!$B$6+K2202))</f>
        <v>21615.599999999999</v>
      </c>
      <c r="O2202" s="24">
        <f t="shared" si="215"/>
        <v>2520</v>
      </c>
      <c r="P2202" s="24">
        <f>K2202/Date!$B$2*Date!$B$3+K2202</f>
        <v>22973.4</v>
      </c>
      <c r="Q2202" s="24">
        <f>J2202*Date!$B$3+K2202</f>
        <v>20355.599999999999</v>
      </c>
      <c r="R2202" s="24">
        <f t="shared" si="216"/>
        <v>21608.424039803976</v>
      </c>
      <c r="S2202" s="24">
        <f>J2202/2*Date!$B$7+K2202</f>
        <v>20355.599999999999</v>
      </c>
      <c r="T2202" s="24">
        <f t="shared" si="217"/>
        <v>17500</v>
      </c>
      <c r="U2202" s="24">
        <f t="shared" si="218"/>
        <v>15315.6</v>
      </c>
      <c r="V2202" s="4">
        <v>0</v>
      </c>
      <c r="W2202" s="4"/>
      <c r="X2202" s="28" t="str">
        <f t="shared" si="219"/>
        <v>CHOOSE FORMULA</v>
      </c>
      <c r="Y2202" s="4"/>
      <c r="Z2202" s="4">
        <v>17500</v>
      </c>
    </row>
    <row r="2203" spans="1:26">
      <c r="A2203" s="1" t="s">
        <v>58</v>
      </c>
      <c r="B2203" s="1" t="s">
        <v>244</v>
      </c>
      <c r="C2203" s="1" t="s">
        <v>491</v>
      </c>
      <c r="D2203" s="1" t="s">
        <v>457</v>
      </c>
      <c r="E2203" s="1" t="s">
        <v>15</v>
      </c>
      <c r="F2203" s="1" t="s">
        <v>762</v>
      </c>
      <c r="G2203" s="4">
        <v>0</v>
      </c>
      <c r="H2203" s="4">
        <v>0</v>
      </c>
      <c r="I2203" s="4">
        <v>0</v>
      </c>
      <c r="J2203" s="4">
        <v>4455.78</v>
      </c>
      <c r="K2203" s="4">
        <v>45870.58</v>
      </c>
      <c r="L2203" s="4">
        <v>30389.57</v>
      </c>
      <c r="M2203" s="4">
        <v>311261.12</v>
      </c>
      <c r="N2203" s="24">
        <f>IF(AND(B2203="60",C2203="32"),(J2203/'FD Date'!$B$4*'FD Date'!$B$6+K2203),(J2203/Date!$B$4*Date!$B$6+K2203))</f>
        <v>68149.48</v>
      </c>
      <c r="O2203" s="24">
        <f t="shared" si="215"/>
        <v>8911.56</v>
      </c>
      <c r="P2203" s="24">
        <f>K2203/Date!$B$2*Date!$B$3+K2203</f>
        <v>68805.87</v>
      </c>
      <c r="Q2203" s="24">
        <f>J2203*Date!$B$3+K2203</f>
        <v>63693.7</v>
      </c>
      <c r="R2203" s="24">
        <f t="shared" si="216"/>
        <v>469823.30141063529</v>
      </c>
      <c r="S2203" s="24">
        <f>J2203/2*Date!$B$7+K2203</f>
        <v>63693.7</v>
      </c>
      <c r="T2203" s="24">
        <f t="shared" si="217"/>
        <v>0</v>
      </c>
      <c r="U2203" s="24">
        <f t="shared" si="218"/>
        <v>45870.58</v>
      </c>
      <c r="V2203" s="4">
        <v>0</v>
      </c>
      <c r="W2203" s="4"/>
      <c r="X2203" s="28" t="str">
        <f t="shared" si="219"/>
        <v>CHOOSE FORMULA</v>
      </c>
      <c r="Y2203" s="4"/>
      <c r="Z2203" s="4">
        <v>0</v>
      </c>
    </row>
    <row r="2204" spans="1:26">
      <c r="A2204" s="1" t="s">
        <v>58</v>
      </c>
      <c r="B2204" s="1" t="s">
        <v>244</v>
      </c>
      <c r="C2204" s="1" t="s">
        <v>491</v>
      </c>
      <c r="D2204" s="1" t="s">
        <v>457</v>
      </c>
      <c r="E2204" s="1" t="s">
        <v>80</v>
      </c>
      <c r="F2204" s="1" t="s">
        <v>763</v>
      </c>
      <c r="G2204" s="4">
        <v>0</v>
      </c>
      <c r="H2204" s="4">
        <v>0</v>
      </c>
      <c r="I2204" s="4">
        <v>0</v>
      </c>
      <c r="J2204" s="4">
        <v>11460.73</v>
      </c>
      <c r="K2204" s="4">
        <v>117032.89</v>
      </c>
      <c r="L2204" s="4">
        <v>-4254.82</v>
      </c>
      <c r="M2204" s="4">
        <v>203217</v>
      </c>
      <c r="N2204" s="24">
        <f>IF(AND(B2204="60",C2204="32"),(J2204/'FD Date'!$B$4*'FD Date'!$B$6+K2204),(J2204/Date!$B$4*Date!$B$6+K2204))</f>
        <v>174336.53999999998</v>
      </c>
      <c r="O2204" s="24">
        <f t="shared" si="215"/>
        <v>22921.46</v>
      </c>
      <c r="P2204" s="24">
        <f>K2204/Date!$B$2*Date!$B$3+K2204</f>
        <v>175549.33499999999</v>
      </c>
      <c r="Q2204" s="24">
        <f>J2204*Date!$B$3+K2204</f>
        <v>162875.81</v>
      </c>
      <c r="R2204" s="24">
        <f t="shared" si="216"/>
        <v>-5589677.7788790129</v>
      </c>
      <c r="S2204" s="24">
        <f>J2204/2*Date!$B$7+K2204</f>
        <v>162875.81</v>
      </c>
      <c r="T2204" s="24">
        <f t="shared" si="217"/>
        <v>0</v>
      </c>
      <c r="U2204" s="24">
        <f t="shared" si="218"/>
        <v>117032.89</v>
      </c>
      <c r="V2204" s="4">
        <v>0</v>
      </c>
      <c r="W2204" s="4"/>
      <c r="X2204" s="28" t="str">
        <f t="shared" si="219"/>
        <v>CHOOSE FORMULA</v>
      </c>
      <c r="Y2204" s="4"/>
      <c r="Z2204" s="4">
        <v>0</v>
      </c>
    </row>
    <row r="2205" spans="1:26">
      <c r="A2205" s="1" t="s">
        <v>58</v>
      </c>
      <c r="B2205" s="1" t="s">
        <v>244</v>
      </c>
      <c r="C2205" s="1" t="s">
        <v>491</v>
      </c>
      <c r="D2205" s="1" t="s">
        <v>299</v>
      </c>
      <c r="E2205" s="1" t="s">
        <v>8</v>
      </c>
      <c r="F2205" s="1" t="s">
        <v>300</v>
      </c>
      <c r="G2205" s="4">
        <v>122400</v>
      </c>
      <c r="H2205" s="4">
        <v>0</v>
      </c>
      <c r="I2205" s="4">
        <v>122400</v>
      </c>
      <c r="J2205" s="4">
        <v>2027.27</v>
      </c>
      <c r="K2205" s="4">
        <v>95108.51</v>
      </c>
      <c r="L2205" s="4">
        <v>37202.75</v>
      </c>
      <c r="M2205" s="4">
        <v>65358.28</v>
      </c>
      <c r="N2205" s="24">
        <f>IF(AND(B2205="60",C2205="32"),(J2205/'FD Date'!$B$4*'FD Date'!$B$6+K2205),(J2205/Date!$B$4*Date!$B$6+K2205))</f>
        <v>105244.86</v>
      </c>
      <c r="O2205" s="24">
        <f t="shared" si="215"/>
        <v>4054.54</v>
      </c>
      <c r="P2205" s="24">
        <f>K2205/Date!$B$2*Date!$B$3+K2205</f>
        <v>142662.76499999998</v>
      </c>
      <c r="Q2205" s="24">
        <f>J2205*Date!$B$3+K2205</f>
        <v>103217.59</v>
      </c>
      <c r="R2205" s="24">
        <f t="shared" si="216"/>
        <v>167087.87998099063</v>
      </c>
      <c r="S2205" s="24">
        <f>J2205/2*Date!$B$7+K2205</f>
        <v>103217.59</v>
      </c>
      <c r="T2205" s="24">
        <f t="shared" si="217"/>
        <v>122400</v>
      </c>
      <c r="U2205" s="24">
        <f t="shared" si="218"/>
        <v>95108.51</v>
      </c>
      <c r="V2205" s="4">
        <v>0</v>
      </c>
      <c r="W2205" s="4"/>
      <c r="X2205" s="28" t="str">
        <f t="shared" si="219"/>
        <v>CHOOSE FORMULA</v>
      </c>
      <c r="Y2205" s="4"/>
      <c r="Z2205" s="4">
        <v>122400</v>
      </c>
    </row>
    <row r="2206" spans="1:26">
      <c r="A2206" s="1" t="s">
        <v>58</v>
      </c>
      <c r="B2206" s="1" t="s">
        <v>244</v>
      </c>
      <c r="C2206" s="1" t="s">
        <v>491</v>
      </c>
      <c r="D2206" s="1" t="s">
        <v>406</v>
      </c>
      <c r="E2206" s="1" t="s">
        <v>8</v>
      </c>
      <c r="F2206" s="1" t="s">
        <v>407</v>
      </c>
      <c r="G2206" s="4">
        <v>7000</v>
      </c>
      <c r="H2206" s="4">
        <v>0</v>
      </c>
      <c r="I2206" s="4">
        <v>7000</v>
      </c>
      <c r="J2206" s="4">
        <v>0</v>
      </c>
      <c r="K2206" s="4">
        <v>2890</v>
      </c>
      <c r="L2206" s="4">
        <v>2752</v>
      </c>
      <c r="M2206" s="4">
        <v>5152</v>
      </c>
      <c r="N2206" s="24">
        <f>IF(AND(B2206="60",C2206="32"),(J2206/'FD Date'!$B$4*'FD Date'!$B$6+K2206),(J2206/Date!$B$4*Date!$B$6+K2206))</f>
        <v>2890</v>
      </c>
      <c r="O2206" s="24">
        <f t="shared" si="215"/>
        <v>0</v>
      </c>
      <c r="P2206" s="24">
        <f>K2206/Date!$B$2*Date!$B$3+K2206</f>
        <v>4335</v>
      </c>
      <c r="Q2206" s="24">
        <f>J2206*Date!$B$3+K2206</f>
        <v>2890</v>
      </c>
      <c r="R2206" s="24">
        <f t="shared" si="216"/>
        <v>5410.3488372093025</v>
      </c>
      <c r="S2206" s="24">
        <f>J2206/2*Date!$B$7+K2206</f>
        <v>2890</v>
      </c>
      <c r="T2206" s="24">
        <f t="shared" si="217"/>
        <v>7000</v>
      </c>
      <c r="U2206" s="24">
        <f t="shared" si="218"/>
        <v>2890</v>
      </c>
      <c r="V2206" s="4">
        <v>0</v>
      </c>
      <c r="W2206" s="4"/>
      <c r="X2206" s="28" t="str">
        <f t="shared" si="219"/>
        <v>CHOOSE FORMULA</v>
      </c>
      <c r="Y2206" s="4"/>
      <c r="Z2206" s="4">
        <v>7000</v>
      </c>
    </row>
    <row r="2207" spans="1:26">
      <c r="A2207" s="1" t="s">
        <v>58</v>
      </c>
      <c r="B2207" s="1" t="s">
        <v>244</v>
      </c>
      <c r="C2207" s="1" t="s">
        <v>491</v>
      </c>
      <c r="D2207" s="1" t="s">
        <v>764</v>
      </c>
      <c r="E2207" s="1" t="s">
        <v>8</v>
      </c>
      <c r="F2207" s="1" t="s">
        <v>765</v>
      </c>
      <c r="G2207" s="4">
        <v>134110</v>
      </c>
      <c r="H2207" s="4">
        <v>0</v>
      </c>
      <c r="I2207" s="4">
        <v>134110</v>
      </c>
      <c r="J2207" s="4">
        <v>8285.31</v>
      </c>
      <c r="K2207" s="4">
        <v>59494.78</v>
      </c>
      <c r="L2207" s="4">
        <v>37770.089999999997</v>
      </c>
      <c r="M2207" s="4">
        <v>78971.87</v>
      </c>
      <c r="N2207" s="24">
        <f>IF(AND(B2207="60",C2207="32"),(J2207/'FD Date'!$B$4*'FD Date'!$B$6+K2207),(J2207/Date!$B$4*Date!$B$6+K2207))</f>
        <v>100921.32999999999</v>
      </c>
      <c r="O2207" s="24">
        <f t="shared" si="215"/>
        <v>16570.62</v>
      </c>
      <c r="P2207" s="24">
        <f>K2207/Date!$B$2*Date!$B$3+K2207</f>
        <v>89242.17</v>
      </c>
      <c r="Q2207" s="24">
        <f>J2207*Date!$B$3+K2207</f>
        <v>92636.01999999999</v>
      </c>
      <c r="R2207" s="24">
        <f t="shared" si="216"/>
        <v>124395.09759808886</v>
      </c>
      <c r="S2207" s="24">
        <f>J2207/2*Date!$B$7+K2207</f>
        <v>92636.01999999999</v>
      </c>
      <c r="T2207" s="24">
        <f t="shared" si="217"/>
        <v>134110</v>
      </c>
      <c r="U2207" s="24">
        <f t="shared" si="218"/>
        <v>59494.78</v>
      </c>
      <c r="V2207" s="4">
        <v>0</v>
      </c>
      <c r="W2207" s="4"/>
      <c r="X2207" s="28" t="str">
        <f t="shared" si="219"/>
        <v>CHOOSE FORMULA</v>
      </c>
      <c r="Y2207" s="4"/>
      <c r="Z2207" s="4">
        <v>94229</v>
      </c>
    </row>
    <row r="2208" spans="1:26">
      <c r="A2208" s="1" t="s">
        <v>58</v>
      </c>
      <c r="B2208" s="1" t="s">
        <v>244</v>
      </c>
      <c r="C2208" s="1" t="s">
        <v>491</v>
      </c>
      <c r="D2208" s="1" t="s">
        <v>766</v>
      </c>
      <c r="E2208" s="1" t="s">
        <v>8</v>
      </c>
      <c r="F2208" s="1" t="s">
        <v>767</v>
      </c>
      <c r="G2208" s="4">
        <v>8322870</v>
      </c>
      <c r="H2208" s="4">
        <v>0</v>
      </c>
      <c r="I2208" s="4">
        <v>8322870</v>
      </c>
      <c r="J2208" s="4">
        <v>769343</v>
      </c>
      <c r="K2208" s="4">
        <v>2965915.67</v>
      </c>
      <c r="L2208" s="4">
        <v>2145634.02</v>
      </c>
      <c r="M2208" s="4">
        <v>6979368.0199999996</v>
      </c>
      <c r="N2208" s="24">
        <f>IF(AND(B2208="60",C2208="32"),(J2208/'FD Date'!$B$4*'FD Date'!$B$6+K2208),(J2208/Date!$B$4*Date!$B$6+K2208))</f>
        <v>6812630.6699999999</v>
      </c>
      <c r="O2208" s="24">
        <f t="shared" si="215"/>
        <v>1538686</v>
      </c>
      <c r="P2208" s="24">
        <f>K2208/Date!$B$2*Date!$B$3+K2208</f>
        <v>4448873.5049999999</v>
      </c>
      <c r="Q2208" s="24">
        <f>J2208*Date!$B$3+K2208</f>
        <v>6043287.6699999999</v>
      </c>
      <c r="R2208" s="24">
        <f t="shared" si="216"/>
        <v>9647599.1638195924</v>
      </c>
      <c r="S2208" s="24">
        <f>J2208/2*Date!$B$7+K2208</f>
        <v>6043287.6699999999</v>
      </c>
      <c r="T2208" s="24">
        <f t="shared" si="217"/>
        <v>8322870</v>
      </c>
      <c r="U2208" s="24">
        <f t="shared" si="218"/>
        <v>2965915.67</v>
      </c>
      <c r="V2208" s="4">
        <v>0</v>
      </c>
      <c r="W2208" s="4"/>
      <c r="X2208" s="28" t="str">
        <f t="shared" si="219"/>
        <v>CHOOSE FORMULA</v>
      </c>
      <c r="Y2208" s="4"/>
      <c r="Z2208" s="4">
        <v>8322870</v>
      </c>
    </row>
    <row r="2209" spans="1:26">
      <c r="A2209" s="1" t="s">
        <v>58</v>
      </c>
      <c r="B2209" s="1" t="s">
        <v>244</v>
      </c>
      <c r="C2209" s="1" t="s">
        <v>491</v>
      </c>
      <c r="D2209" s="1" t="s">
        <v>392</v>
      </c>
      <c r="E2209" s="1" t="s">
        <v>8</v>
      </c>
      <c r="F2209" s="1" t="s">
        <v>393</v>
      </c>
      <c r="G2209" s="4">
        <v>0</v>
      </c>
      <c r="H2209" s="4">
        <v>0</v>
      </c>
      <c r="I2209" s="4">
        <v>0</v>
      </c>
      <c r="J2209" s="4">
        <v>0</v>
      </c>
      <c r="K2209" s="4">
        <v>0</v>
      </c>
      <c r="L2209" s="4">
        <v>0</v>
      </c>
      <c r="M2209" s="4">
        <v>0</v>
      </c>
      <c r="N2209" s="24">
        <f>IF(AND(B2209="60",C2209="32"),(J2209/'FD Date'!$B$4*'FD Date'!$B$6+K2209),(J2209/Date!$B$4*Date!$B$6+K2209))</f>
        <v>0</v>
      </c>
      <c r="O2209" s="24">
        <f t="shared" ref="O2209:O2272" si="220">J2209*2</f>
        <v>0</v>
      </c>
      <c r="P2209" s="24">
        <f>K2209/Date!$B$2*Date!$B$3+K2209</f>
        <v>0</v>
      </c>
      <c r="Q2209" s="24">
        <f>J2209*Date!$B$3+K2209</f>
        <v>0</v>
      </c>
      <c r="R2209" s="24">
        <f t="shared" ref="R2209:R2272" si="221">IF(OR(L2209=0,M2209=0),0,K2209/(L2209/M2209))</f>
        <v>0</v>
      </c>
      <c r="S2209" s="24">
        <f>J2209/2*Date!$B$7+K2209</f>
        <v>0</v>
      </c>
      <c r="T2209" s="24">
        <f t="shared" ref="T2209:T2272" si="222">I2209</f>
        <v>0</v>
      </c>
      <c r="U2209" s="24">
        <f t="shared" ref="U2209:U2272" si="223">K2209</f>
        <v>0</v>
      </c>
      <c r="V2209" s="4">
        <v>0</v>
      </c>
      <c r="W2209" s="4"/>
      <c r="X2209" s="28" t="str">
        <f t="shared" ref="X2209:X2272" si="224">IF($W2209=1,($N2209+$V2209),IF($W2209=2,($O2209+$V2209), IF($W2209=3,($P2209+$V2209), IF($W2209=4,($Q2209+$V2209), IF($W2209=5,($R2209+$V2209), IF($W2209=6,($S2209+$V2209), IF($W2209=7,($T2209+$V2209), IF($W2209=8,($U2209+$V2209),"CHOOSE FORMULA"))))))))</f>
        <v>CHOOSE FORMULA</v>
      </c>
      <c r="Y2209" s="4"/>
      <c r="Z2209" s="4">
        <v>0</v>
      </c>
    </row>
    <row r="2210" spans="1:26">
      <c r="A2210" s="1" t="s">
        <v>58</v>
      </c>
      <c r="B2210" s="1" t="s">
        <v>244</v>
      </c>
      <c r="C2210" s="1" t="s">
        <v>491</v>
      </c>
      <c r="D2210" s="1" t="s">
        <v>301</v>
      </c>
      <c r="E2210" s="1" t="s">
        <v>8</v>
      </c>
      <c r="F2210" s="1" t="s">
        <v>302</v>
      </c>
      <c r="G2210" s="4">
        <v>4180</v>
      </c>
      <c r="H2210" s="4">
        <v>0</v>
      </c>
      <c r="I2210" s="4">
        <v>4180</v>
      </c>
      <c r="J2210" s="4">
        <v>272</v>
      </c>
      <c r="K2210" s="4">
        <v>257.64999999999998</v>
      </c>
      <c r="L2210" s="4">
        <v>0</v>
      </c>
      <c r="M2210" s="4">
        <v>3.8</v>
      </c>
      <c r="N2210" s="24">
        <f>IF(AND(B2210="60",C2210="32"),(J2210/'FD Date'!$B$4*'FD Date'!$B$6+K2210),(J2210/Date!$B$4*Date!$B$6+K2210))</f>
        <v>1617.65</v>
      </c>
      <c r="O2210" s="24">
        <f t="shared" si="220"/>
        <v>544</v>
      </c>
      <c r="P2210" s="24">
        <f>K2210/Date!$B$2*Date!$B$3+K2210</f>
        <v>386.47499999999997</v>
      </c>
      <c r="Q2210" s="24">
        <f>J2210*Date!$B$3+K2210</f>
        <v>1345.65</v>
      </c>
      <c r="R2210" s="24">
        <f t="shared" si="221"/>
        <v>0</v>
      </c>
      <c r="S2210" s="24">
        <f>J2210/2*Date!$B$7+K2210</f>
        <v>1345.65</v>
      </c>
      <c r="T2210" s="24">
        <f t="shared" si="222"/>
        <v>4180</v>
      </c>
      <c r="U2210" s="24">
        <f t="shared" si="223"/>
        <v>257.64999999999998</v>
      </c>
      <c r="V2210" s="4">
        <v>0</v>
      </c>
      <c r="W2210" s="4"/>
      <c r="X2210" s="28" t="str">
        <f t="shared" si="224"/>
        <v>CHOOSE FORMULA</v>
      </c>
      <c r="Y2210" s="4"/>
      <c r="Z2210" s="4">
        <v>3500</v>
      </c>
    </row>
    <row r="2211" spans="1:26">
      <c r="A2211" s="1" t="s">
        <v>58</v>
      </c>
      <c r="B2211" s="1" t="s">
        <v>244</v>
      </c>
      <c r="C2211" s="1" t="s">
        <v>491</v>
      </c>
      <c r="D2211" s="1" t="s">
        <v>408</v>
      </c>
      <c r="E2211" s="1" t="s">
        <v>8</v>
      </c>
      <c r="F2211" s="1" t="s">
        <v>409</v>
      </c>
      <c r="G2211" s="4">
        <v>20000</v>
      </c>
      <c r="H2211" s="4">
        <v>0</v>
      </c>
      <c r="I2211" s="4">
        <v>20000</v>
      </c>
      <c r="J2211" s="4">
        <v>-56.22</v>
      </c>
      <c r="K2211" s="4">
        <v>682.7</v>
      </c>
      <c r="L2211" s="4">
        <v>0</v>
      </c>
      <c r="M2211" s="4">
        <v>0</v>
      </c>
      <c r="N2211" s="24">
        <f>IF(AND(B2211="60",C2211="32"),(J2211/'FD Date'!$B$4*'FD Date'!$B$6+K2211),(J2211/Date!$B$4*Date!$B$6+K2211))</f>
        <v>401.6</v>
      </c>
      <c r="O2211" s="24">
        <f t="shared" si="220"/>
        <v>-112.44</v>
      </c>
      <c r="P2211" s="24">
        <f>K2211/Date!$B$2*Date!$B$3+K2211</f>
        <v>1024.0500000000002</v>
      </c>
      <c r="Q2211" s="24">
        <f>J2211*Date!$B$3+K2211</f>
        <v>457.82000000000005</v>
      </c>
      <c r="R2211" s="24">
        <f t="shared" si="221"/>
        <v>0</v>
      </c>
      <c r="S2211" s="24">
        <f>J2211/2*Date!$B$7+K2211</f>
        <v>457.82000000000005</v>
      </c>
      <c r="T2211" s="24">
        <f t="shared" si="222"/>
        <v>20000</v>
      </c>
      <c r="U2211" s="24">
        <f t="shared" si="223"/>
        <v>682.7</v>
      </c>
      <c r="V2211" s="4">
        <v>0</v>
      </c>
      <c r="W2211" s="4"/>
      <c r="X2211" s="28" t="str">
        <f t="shared" si="224"/>
        <v>CHOOSE FORMULA</v>
      </c>
      <c r="Y2211" s="4"/>
      <c r="Z2211" s="4">
        <v>10000</v>
      </c>
    </row>
    <row r="2212" spans="1:26">
      <c r="A2212" s="1" t="s">
        <v>58</v>
      </c>
      <c r="B2212" s="1" t="s">
        <v>244</v>
      </c>
      <c r="C2212" s="1" t="s">
        <v>491</v>
      </c>
      <c r="D2212" s="1" t="s">
        <v>303</v>
      </c>
      <c r="E2212" s="1" t="s">
        <v>8</v>
      </c>
      <c r="F2212" s="1" t="s">
        <v>304</v>
      </c>
      <c r="G2212" s="4">
        <v>126870</v>
      </c>
      <c r="H2212" s="4">
        <v>0</v>
      </c>
      <c r="I2212" s="4">
        <v>126870</v>
      </c>
      <c r="J2212" s="4">
        <v>0</v>
      </c>
      <c r="K2212" s="4">
        <v>65618.39</v>
      </c>
      <c r="L2212" s="4">
        <v>66622.509999999995</v>
      </c>
      <c r="M2212" s="4">
        <v>79240.759999999995</v>
      </c>
      <c r="N2212" s="24">
        <f>IF(AND(B2212="60",C2212="32"),(J2212/'FD Date'!$B$4*'FD Date'!$B$6+K2212),(J2212/Date!$B$4*Date!$B$6+K2212))</f>
        <v>65618.39</v>
      </c>
      <c r="O2212" s="24">
        <f t="shared" si="220"/>
        <v>0</v>
      </c>
      <c r="P2212" s="24">
        <f>K2212/Date!$B$2*Date!$B$3+K2212</f>
        <v>98427.584999999992</v>
      </c>
      <c r="Q2212" s="24">
        <f>J2212*Date!$B$3+K2212</f>
        <v>65618.39</v>
      </c>
      <c r="R2212" s="24">
        <f t="shared" si="221"/>
        <v>78046.460476742781</v>
      </c>
      <c r="S2212" s="24">
        <f>J2212/2*Date!$B$7+K2212</f>
        <v>65618.39</v>
      </c>
      <c r="T2212" s="24">
        <f t="shared" si="222"/>
        <v>126870</v>
      </c>
      <c r="U2212" s="24">
        <f t="shared" si="223"/>
        <v>65618.39</v>
      </c>
      <c r="V2212" s="4">
        <v>0</v>
      </c>
      <c r="W2212" s="4"/>
      <c r="X2212" s="28" t="str">
        <f t="shared" si="224"/>
        <v>CHOOSE FORMULA</v>
      </c>
      <c r="Y2212" s="4"/>
      <c r="Z2212" s="4">
        <v>126870</v>
      </c>
    </row>
    <row r="2213" spans="1:26">
      <c r="A2213" s="1" t="s">
        <v>58</v>
      </c>
      <c r="B2213" s="1" t="s">
        <v>244</v>
      </c>
      <c r="C2213" s="1" t="s">
        <v>491</v>
      </c>
      <c r="D2213" s="1" t="s">
        <v>305</v>
      </c>
      <c r="E2213" s="1" t="s">
        <v>8</v>
      </c>
      <c r="F2213" s="1" t="s">
        <v>306</v>
      </c>
      <c r="G2213" s="4">
        <v>20050</v>
      </c>
      <c r="H2213" s="4">
        <v>0</v>
      </c>
      <c r="I2213" s="4">
        <v>20050</v>
      </c>
      <c r="J2213" s="4">
        <v>700</v>
      </c>
      <c r="K2213" s="4">
        <v>3970.75</v>
      </c>
      <c r="L2213" s="4">
        <v>2441.7800000000002</v>
      </c>
      <c r="M2213" s="4">
        <v>3238.78</v>
      </c>
      <c r="N2213" s="24">
        <f>IF(AND(B2213="60",C2213="32"),(J2213/'FD Date'!$B$4*'FD Date'!$B$6+K2213),(J2213/Date!$B$4*Date!$B$6+K2213))</f>
        <v>7470.75</v>
      </c>
      <c r="O2213" s="24">
        <f t="shared" si="220"/>
        <v>1400</v>
      </c>
      <c r="P2213" s="24">
        <f>K2213/Date!$B$2*Date!$B$3+K2213</f>
        <v>5956.125</v>
      </c>
      <c r="Q2213" s="24">
        <f>J2213*Date!$B$3+K2213</f>
        <v>6770.75</v>
      </c>
      <c r="R2213" s="24">
        <f t="shared" si="221"/>
        <v>5266.8076915201209</v>
      </c>
      <c r="S2213" s="24">
        <f>J2213/2*Date!$B$7+K2213</f>
        <v>6770.75</v>
      </c>
      <c r="T2213" s="24">
        <f t="shared" si="222"/>
        <v>20050</v>
      </c>
      <c r="U2213" s="24">
        <f t="shared" si="223"/>
        <v>3970.75</v>
      </c>
      <c r="V2213" s="4">
        <v>0</v>
      </c>
      <c r="W2213" s="4"/>
      <c r="X2213" s="28" t="str">
        <f t="shared" si="224"/>
        <v>CHOOSE FORMULA</v>
      </c>
      <c r="Y2213" s="4"/>
      <c r="Z2213" s="4">
        <v>20050</v>
      </c>
    </row>
    <row r="2214" spans="1:26">
      <c r="A2214" s="1" t="s">
        <v>58</v>
      </c>
      <c r="B2214" s="1" t="s">
        <v>244</v>
      </c>
      <c r="C2214" s="1" t="s">
        <v>491</v>
      </c>
      <c r="D2214" s="1" t="s">
        <v>677</v>
      </c>
      <c r="E2214" s="1" t="s">
        <v>8</v>
      </c>
      <c r="F2214" s="1" t="s">
        <v>678</v>
      </c>
      <c r="G2214" s="4">
        <v>1800</v>
      </c>
      <c r="H2214" s="4">
        <v>0</v>
      </c>
      <c r="I2214" s="4">
        <v>1800</v>
      </c>
      <c r="J2214" s="4">
        <v>137.69999999999999</v>
      </c>
      <c r="K2214" s="4">
        <v>1193.4000000000001</v>
      </c>
      <c r="L2214" s="4">
        <v>826.2</v>
      </c>
      <c r="M2214" s="4">
        <v>1514.7</v>
      </c>
      <c r="N2214" s="24">
        <f>IF(AND(B2214="60",C2214="32"),(J2214/'FD Date'!$B$4*'FD Date'!$B$6+K2214),(J2214/Date!$B$4*Date!$B$6+K2214))</f>
        <v>1881.9</v>
      </c>
      <c r="O2214" s="24">
        <f t="shared" si="220"/>
        <v>275.39999999999998</v>
      </c>
      <c r="P2214" s="24">
        <f>K2214/Date!$B$2*Date!$B$3+K2214</f>
        <v>1790.1000000000001</v>
      </c>
      <c r="Q2214" s="24">
        <f>J2214*Date!$B$3+K2214</f>
        <v>1744.2</v>
      </c>
      <c r="R2214" s="24">
        <f t="shared" si="221"/>
        <v>2187.9000000000005</v>
      </c>
      <c r="S2214" s="24">
        <f>J2214/2*Date!$B$7+K2214</f>
        <v>1744.2</v>
      </c>
      <c r="T2214" s="24">
        <f t="shared" si="222"/>
        <v>1800</v>
      </c>
      <c r="U2214" s="24">
        <f t="shared" si="223"/>
        <v>1193.4000000000001</v>
      </c>
      <c r="V2214" s="4">
        <v>0</v>
      </c>
      <c r="W2214" s="4"/>
      <c r="X2214" s="28" t="str">
        <f t="shared" si="224"/>
        <v>CHOOSE FORMULA</v>
      </c>
      <c r="Y2214" s="4"/>
      <c r="Z2214" s="4">
        <v>1800</v>
      </c>
    </row>
    <row r="2215" spans="1:26">
      <c r="A2215" s="1" t="s">
        <v>58</v>
      </c>
      <c r="B2215" s="1" t="s">
        <v>244</v>
      </c>
      <c r="C2215" s="1" t="s">
        <v>491</v>
      </c>
      <c r="D2215" s="1" t="s">
        <v>379</v>
      </c>
      <c r="E2215" s="1" t="s">
        <v>8</v>
      </c>
      <c r="F2215" s="1" t="s">
        <v>380</v>
      </c>
      <c r="G2215" s="4">
        <v>0</v>
      </c>
      <c r="H2215" s="4">
        <v>0</v>
      </c>
      <c r="I2215" s="4">
        <v>0</v>
      </c>
      <c r="J2215" s="4">
        <v>0</v>
      </c>
      <c r="K2215" s="4">
        <v>0</v>
      </c>
      <c r="L2215" s="4">
        <v>0</v>
      </c>
      <c r="M2215" s="4">
        <v>0</v>
      </c>
      <c r="N2215" s="24">
        <f>IF(AND(B2215="60",C2215="32"),(J2215/'FD Date'!$B$4*'FD Date'!$B$6+K2215),(J2215/Date!$B$4*Date!$B$6+K2215))</f>
        <v>0</v>
      </c>
      <c r="O2215" s="24">
        <f t="shared" si="220"/>
        <v>0</v>
      </c>
      <c r="P2215" s="24">
        <f>K2215/Date!$B$2*Date!$B$3+K2215</f>
        <v>0</v>
      </c>
      <c r="Q2215" s="24">
        <f>J2215*Date!$B$3+K2215</f>
        <v>0</v>
      </c>
      <c r="R2215" s="24">
        <f t="shared" si="221"/>
        <v>0</v>
      </c>
      <c r="S2215" s="24">
        <f>J2215/2*Date!$B$7+K2215</f>
        <v>0</v>
      </c>
      <c r="T2215" s="24">
        <f t="shared" si="222"/>
        <v>0</v>
      </c>
      <c r="U2215" s="24">
        <f t="shared" si="223"/>
        <v>0</v>
      </c>
      <c r="V2215" s="4">
        <v>0</v>
      </c>
      <c r="W2215" s="4"/>
      <c r="X2215" s="28" t="str">
        <f t="shared" si="224"/>
        <v>CHOOSE FORMULA</v>
      </c>
      <c r="Y2215" s="4"/>
      <c r="Z2215" s="4">
        <v>0</v>
      </c>
    </row>
    <row r="2216" spans="1:26">
      <c r="A2216" s="1" t="s">
        <v>58</v>
      </c>
      <c r="B2216" s="1" t="s">
        <v>244</v>
      </c>
      <c r="C2216" s="1" t="s">
        <v>491</v>
      </c>
      <c r="D2216" s="1" t="s">
        <v>381</v>
      </c>
      <c r="E2216" s="1" t="s">
        <v>8</v>
      </c>
      <c r="F2216" s="1" t="s">
        <v>382</v>
      </c>
      <c r="G2216" s="4">
        <v>0</v>
      </c>
      <c r="H2216" s="4">
        <v>0</v>
      </c>
      <c r="I2216" s="4">
        <v>0</v>
      </c>
      <c r="J2216" s="4">
        <v>0</v>
      </c>
      <c r="K2216" s="4">
        <v>0</v>
      </c>
      <c r="L2216" s="4">
        <v>0</v>
      </c>
      <c r="M2216" s="4">
        <v>0</v>
      </c>
      <c r="N2216" s="24">
        <f>IF(AND(B2216="60",C2216="32"),(J2216/'FD Date'!$B$4*'FD Date'!$B$6+K2216),(J2216/Date!$B$4*Date!$B$6+K2216))</f>
        <v>0</v>
      </c>
      <c r="O2216" s="24">
        <f t="shared" si="220"/>
        <v>0</v>
      </c>
      <c r="P2216" s="24">
        <f>K2216/Date!$B$2*Date!$B$3+K2216</f>
        <v>0</v>
      </c>
      <c r="Q2216" s="24">
        <f>J2216*Date!$B$3+K2216</f>
        <v>0</v>
      </c>
      <c r="R2216" s="24">
        <f t="shared" si="221"/>
        <v>0</v>
      </c>
      <c r="S2216" s="24">
        <f>J2216/2*Date!$B$7+K2216</f>
        <v>0</v>
      </c>
      <c r="T2216" s="24">
        <f t="shared" si="222"/>
        <v>0</v>
      </c>
      <c r="U2216" s="24">
        <f t="shared" si="223"/>
        <v>0</v>
      </c>
      <c r="V2216" s="4">
        <v>0</v>
      </c>
      <c r="W2216" s="4"/>
      <c r="X2216" s="28" t="str">
        <f t="shared" si="224"/>
        <v>CHOOSE FORMULA</v>
      </c>
      <c r="Y2216" s="4"/>
      <c r="Z2216" s="4">
        <v>0</v>
      </c>
    </row>
    <row r="2217" spans="1:26">
      <c r="A2217" s="1" t="s">
        <v>58</v>
      </c>
      <c r="B2217" s="1" t="s">
        <v>244</v>
      </c>
      <c r="C2217" s="1" t="s">
        <v>491</v>
      </c>
      <c r="D2217" s="1" t="s">
        <v>383</v>
      </c>
      <c r="E2217" s="1" t="s">
        <v>8</v>
      </c>
      <c r="F2217" s="1" t="s">
        <v>384</v>
      </c>
      <c r="G2217" s="4">
        <v>0</v>
      </c>
      <c r="H2217" s="4">
        <v>0</v>
      </c>
      <c r="I2217" s="4">
        <v>0</v>
      </c>
      <c r="J2217" s="4">
        <v>0</v>
      </c>
      <c r="K2217" s="4">
        <v>0</v>
      </c>
      <c r="L2217" s="4">
        <v>0</v>
      </c>
      <c r="M2217" s="4">
        <v>0</v>
      </c>
      <c r="N2217" s="24">
        <f>IF(AND(B2217="60",C2217="32"),(J2217/'FD Date'!$B$4*'FD Date'!$B$6+K2217),(J2217/Date!$B$4*Date!$B$6+K2217))</f>
        <v>0</v>
      </c>
      <c r="O2217" s="24">
        <f t="shared" si="220"/>
        <v>0</v>
      </c>
      <c r="P2217" s="24">
        <f>K2217/Date!$B$2*Date!$B$3+K2217</f>
        <v>0</v>
      </c>
      <c r="Q2217" s="24">
        <f>J2217*Date!$B$3+K2217</f>
        <v>0</v>
      </c>
      <c r="R2217" s="24">
        <f t="shared" si="221"/>
        <v>0</v>
      </c>
      <c r="S2217" s="24">
        <f>J2217/2*Date!$B$7+K2217</f>
        <v>0</v>
      </c>
      <c r="T2217" s="24">
        <f t="shared" si="222"/>
        <v>0</v>
      </c>
      <c r="U2217" s="24">
        <f t="shared" si="223"/>
        <v>0</v>
      </c>
      <c r="V2217" s="4">
        <v>0</v>
      </c>
      <c r="W2217" s="4"/>
      <c r="X2217" s="28" t="str">
        <f t="shared" si="224"/>
        <v>CHOOSE FORMULA</v>
      </c>
      <c r="Y2217" s="4"/>
      <c r="Z2217" s="4">
        <v>0</v>
      </c>
    </row>
    <row r="2218" spans="1:26">
      <c r="A2218" s="1" t="s">
        <v>58</v>
      </c>
      <c r="B2218" s="1" t="s">
        <v>244</v>
      </c>
      <c r="C2218" s="1" t="s">
        <v>491</v>
      </c>
      <c r="D2218" s="1" t="s">
        <v>313</v>
      </c>
      <c r="E2218" s="1" t="s">
        <v>8</v>
      </c>
      <c r="F2218" s="1" t="s">
        <v>314</v>
      </c>
      <c r="G2218" s="4">
        <v>0</v>
      </c>
      <c r="H2218" s="4">
        <v>0</v>
      </c>
      <c r="I2218" s="4">
        <v>0</v>
      </c>
      <c r="J2218" s="4">
        <v>0</v>
      </c>
      <c r="K2218" s="4">
        <v>0</v>
      </c>
      <c r="L2218" s="4">
        <v>-0.99</v>
      </c>
      <c r="M2218" s="4">
        <v>0</v>
      </c>
      <c r="N2218" s="24">
        <f>IF(AND(B2218="60",C2218="32"),(J2218/'FD Date'!$B$4*'FD Date'!$B$6+K2218),(J2218/Date!$B$4*Date!$B$6+K2218))</f>
        <v>0</v>
      </c>
      <c r="O2218" s="24">
        <f t="shared" si="220"/>
        <v>0</v>
      </c>
      <c r="P2218" s="24">
        <f>K2218/Date!$B$2*Date!$B$3+K2218</f>
        <v>0</v>
      </c>
      <c r="Q2218" s="24">
        <f>J2218*Date!$B$3+K2218</f>
        <v>0</v>
      </c>
      <c r="R2218" s="24">
        <f t="shared" si="221"/>
        <v>0</v>
      </c>
      <c r="S2218" s="24">
        <f>J2218/2*Date!$B$7+K2218</f>
        <v>0</v>
      </c>
      <c r="T2218" s="24">
        <f t="shared" si="222"/>
        <v>0</v>
      </c>
      <c r="U2218" s="24">
        <f t="shared" si="223"/>
        <v>0</v>
      </c>
      <c r="V2218" s="4">
        <v>0</v>
      </c>
      <c r="W2218" s="4"/>
      <c r="X2218" s="28" t="str">
        <f t="shared" si="224"/>
        <v>CHOOSE FORMULA</v>
      </c>
      <c r="Y2218" s="4"/>
      <c r="Z2218" s="4">
        <v>0</v>
      </c>
    </row>
    <row r="2219" spans="1:26">
      <c r="A2219" s="1" t="s">
        <v>58</v>
      </c>
      <c r="B2219" s="1" t="s">
        <v>244</v>
      </c>
      <c r="C2219" s="1" t="s">
        <v>491</v>
      </c>
      <c r="D2219" s="1" t="s">
        <v>410</v>
      </c>
      <c r="E2219" s="1" t="s">
        <v>8</v>
      </c>
      <c r="F2219" s="1" t="s">
        <v>411</v>
      </c>
      <c r="G2219" s="4">
        <v>0</v>
      </c>
      <c r="H2219" s="4">
        <v>0</v>
      </c>
      <c r="I2219" s="4">
        <v>0</v>
      </c>
      <c r="J2219" s="4">
        <v>0</v>
      </c>
      <c r="K2219" s="4">
        <v>0</v>
      </c>
      <c r="L2219" s="4">
        <v>0</v>
      </c>
      <c r="M2219" s="4">
        <v>0</v>
      </c>
      <c r="N2219" s="24">
        <f>IF(AND(B2219="60",C2219="32"),(J2219/'FD Date'!$B$4*'FD Date'!$B$6+K2219),(J2219/Date!$B$4*Date!$B$6+K2219))</f>
        <v>0</v>
      </c>
      <c r="O2219" s="24">
        <f t="shared" si="220"/>
        <v>0</v>
      </c>
      <c r="P2219" s="24">
        <f>K2219/Date!$B$2*Date!$B$3+K2219</f>
        <v>0</v>
      </c>
      <c r="Q2219" s="24">
        <f>J2219*Date!$B$3+K2219</f>
        <v>0</v>
      </c>
      <c r="R2219" s="24">
        <f t="shared" si="221"/>
        <v>0</v>
      </c>
      <c r="S2219" s="24">
        <f>J2219/2*Date!$B$7+K2219</f>
        <v>0</v>
      </c>
      <c r="T2219" s="24">
        <f t="shared" si="222"/>
        <v>0</v>
      </c>
      <c r="U2219" s="24">
        <f t="shared" si="223"/>
        <v>0</v>
      </c>
      <c r="V2219" s="4">
        <v>0</v>
      </c>
      <c r="W2219" s="4"/>
      <c r="X2219" s="28" t="str">
        <f t="shared" si="224"/>
        <v>CHOOSE FORMULA</v>
      </c>
      <c r="Y2219" s="4"/>
      <c r="Z2219" s="4">
        <v>0</v>
      </c>
    </row>
    <row r="2220" spans="1:26">
      <c r="A2220" s="1" t="s">
        <v>58</v>
      </c>
      <c r="B2220" s="1" t="s">
        <v>244</v>
      </c>
      <c r="C2220" s="1" t="s">
        <v>491</v>
      </c>
      <c r="D2220" s="1" t="s">
        <v>768</v>
      </c>
      <c r="E2220" s="1" t="s">
        <v>8</v>
      </c>
      <c r="F2220" s="1" t="s">
        <v>769</v>
      </c>
      <c r="G2220" s="4">
        <v>50000</v>
      </c>
      <c r="H2220" s="4">
        <v>0</v>
      </c>
      <c r="I2220" s="4">
        <v>50000</v>
      </c>
      <c r="J2220" s="4">
        <v>4160</v>
      </c>
      <c r="K2220" s="4">
        <v>33360</v>
      </c>
      <c r="L2220" s="4">
        <v>29200</v>
      </c>
      <c r="M2220" s="4">
        <v>50000</v>
      </c>
      <c r="N2220" s="24">
        <f>IF(AND(B2220="60",C2220="32"),(J2220/'FD Date'!$B$4*'FD Date'!$B$6+K2220),(J2220/Date!$B$4*Date!$B$6+K2220))</f>
        <v>54160</v>
      </c>
      <c r="O2220" s="24">
        <f t="shared" si="220"/>
        <v>8320</v>
      </c>
      <c r="P2220" s="24">
        <f>K2220/Date!$B$2*Date!$B$3+K2220</f>
        <v>50040</v>
      </c>
      <c r="Q2220" s="24">
        <f>J2220*Date!$B$3+K2220</f>
        <v>50000</v>
      </c>
      <c r="R2220" s="24">
        <f t="shared" si="221"/>
        <v>57123.28767123288</v>
      </c>
      <c r="S2220" s="24">
        <f>J2220/2*Date!$B$7+K2220</f>
        <v>50000</v>
      </c>
      <c r="T2220" s="24">
        <f t="shared" si="222"/>
        <v>50000</v>
      </c>
      <c r="U2220" s="24">
        <f t="shared" si="223"/>
        <v>33360</v>
      </c>
      <c r="V2220" s="4">
        <v>0</v>
      </c>
      <c r="W2220" s="4"/>
      <c r="X2220" s="28" t="str">
        <f t="shared" si="224"/>
        <v>CHOOSE FORMULA</v>
      </c>
      <c r="Y2220" s="4"/>
      <c r="Z2220" s="4">
        <v>50000</v>
      </c>
    </row>
    <row r="2221" spans="1:26">
      <c r="A2221" s="1" t="s">
        <v>58</v>
      </c>
      <c r="B2221" s="1" t="s">
        <v>244</v>
      </c>
      <c r="C2221" s="1" t="s">
        <v>491</v>
      </c>
      <c r="D2221" s="1" t="s">
        <v>770</v>
      </c>
      <c r="E2221" s="1" t="s">
        <v>8</v>
      </c>
      <c r="F2221" s="1" t="s">
        <v>771</v>
      </c>
      <c r="G2221" s="4">
        <v>250000</v>
      </c>
      <c r="H2221" s="4">
        <v>0</v>
      </c>
      <c r="I2221" s="4">
        <v>250000</v>
      </c>
      <c r="J2221" s="4">
        <v>20800</v>
      </c>
      <c r="K2221" s="4">
        <v>166800</v>
      </c>
      <c r="L2221" s="4">
        <v>166800</v>
      </c>
      <c r="M2221" s="4">
        <v>250000</v>
      </c>
      <c r="N2221" s="24">
        <f>IF(AND(B2221="60",C2221="32"),(J2221/'FD Date'!$B$4*'FD Date'!$B$6+K2221),(J2221/Date!$B$4*Date!$B$6+K2221))</f>
        <v>270800</v>
      </c>
      <c r="O2221" s="24">
        <f t="shared" si="220"/>
        <v>41600</v>
      </c>
      <c r="P2221" s="24">
        <f>K2221/Date!$B$2*Date!$B$3+K2221</f>
        <v>250200</v>
      </c>
      <c r="Q2221" s="24">
        <f>J2221*Date!$B$3+K2221</f>
        <v>250000</v>
      </c>
      <c r="R2221" s="24">
        <f t="shared" si="221"/>
        <v>250000</v>
      </c>
      <c r="S2221" s="24">
        <f>J2221/2*Date!$B$7+K2221</f>
        <v>250000</v>
      </c>
      <c r="T2221" s="24">
        <f t="shared" si="222"/>
        <v>250000</v>
      </c>
      <c r="U2221" s="24">
        <f t="shared" si="223"/>
        <v>166800</v>
      </c>
      <c r="V2221" s="4">
        <v>0</v>
      </c>
      <c r="W2221" s="4"/>
      <c r="X2221" s="28" t="str">
        <f t="shared" si="224"/>
        <v>CHOOSE FORMULA</v>
      </c>
      <c r="Y2221" s="4"/>
      <c r="Z2221" s="4">
        <v>250000</v>
      </c>
    </row>
    <row r="2222" spans="1:26">
      <c r="A2222" s="1" t="s">
        <v>58</v>
      </c>
      <c r="B2222" s="1" t="s">
        <v>244</v>
      </c>
      <c r="C2222" s="1" t="s">
        <v>491</v>
      </c>
      <c r="D2222" s="1" t="s">
        <v>420</v>
      </c>
      <c r="E2222" s="1" t="s">
        <v>8</v>
      </c>
      <c r="F2222" s="1" t="s">
        <v>421</v>
      </c>
      <c r="G2222" s="4">
        <v>0</v>
      </c>
      <c r="H2222" s="4">
        <v>0</v>
      </c>
      <c r="I2222" s="4">
        <v>0</v>
      </c>
      <c r="J2222" s="4">
        <v>0</v>
      </c>
      <c r="K2222" s="4">
        <v>0</v>
      </c>
      <c r="L2222" s="4">
        <v>0</v>
      </c>
      <c r="M2222" s="4">
        <v>0</v>
      </c>
      <c r="N2222" s="24">
        <f>IF(AND(B2222="60",C2222="32"),(J2222/'FD Date'!$B$4*'FD Date'!$B$6+K2222),(J2222/Date!$B$4*Date!$B$6+K2222))</f>
        <v>0</v>
      </c>
      <c r="O2222" s="24">
        <f t="shared" si="220"/>
        <v>0</v>
      </c>
      <c r="P2222" s="24">
        <f>K2222/Date!$B$2*Date!$B$3+K2222</f>
        <v>0</v>
      </c>
      <c r="Q2222" s="24">
        <f>J2222*Date!$B$3+K2222</f>
        <v>0</v>
      </c>
      <c r="R2222" s="24">
        <f t="shared" si="221"/>
        <v>0</v>
      </c>
      <c r="S2222" s="24">
        <f>J2222/2*Date!$B$7+K2222</f>
        <v>0</v>
      </c>
      <c r="T2222" s="24">
        <f t="shared" si="222"/>
        <v>0</v>
      </c>
      <c r="U2222" s="24">
        <f t="shared" si="223"/>
        <v>0</v>
      </c>
      <c r="V2222" s="4">
        <v>0</v>
      </c>
      <c r="W2222" s="4"/>
      <c r="X2222" s="28" t="str">
        <f t="shared" si="224"/>
        <v>CHOOSE FORMULA</v>
      </c>
      <c r="Y2222" s="4"/>
      <c r="Z2222" s="4">
        <v>0</v>
      </c>
    </row>
    <row r="2223" spans="1:26">
      <c r="A2223" s="1" t="s">
        <v>58</v>
      </c>
      <c r="B2223" s="1" t="s">
        <v>244</v>
      </c>
      <c r="C2223" s="1" t="s">
        <v>491</v>
      </c>
      <c r="D2223" s="1" t="s">
        <v>422</v>
      </c>
      <c r="E2223" s="1" t="s">
        <v>8</v>
      </c>
      <c r="F2223" s="1" t="s">
        <v>423</v>
      </c>
      <c r="G2223" s="4">
        <v>0</v>
      </c>
      <c r="H2223" s="4">
        <v>0</v>
      </c>
      <c r="I2223" s="4">
        <v>0</v>
      </c>
      <c r="J2223" s="4">
        <v>0</v>
      </c>
      <c r="K2223" s="4">
        <v>0</v>
      </c>
      <c r="L2223" s="4">
        <v>0</v>
      </c>
      <c r="M2223" s="4">
        <v>0</v>
      </c>
      <c r="N2223" s="24">
        <f>IF(AND(B2223="60",C2223="32"),(J2223/'FD Date'!$B$4*'FD Date'!$B$6+K2223),(J2223/Date!$B$4*Date!$B$6+K2223))</f>
        <v>0</v>
      </c>
      <c r="O2223" s="24">
        <f t="shared" si="220"/>
        <v>0</v>
      </c>
      <c r="P2223" s="24">
        <f>K2223/Date!$B$2*Date!$B$3+K2223</f>
        <v>0</v>
      </c>
      <c r="Q2223" s="24">
        <f>J2223*Date!$B$3+K2223</f>
        <v>0</v>
      </c>
      <c r="R2223" s="24">
        <f t="shared" si="221"/>
        <v>0</v>
      </c>
      <c r="S2223" s="24">
        <f>J2223/2*Date!$B$7+K2223</f>
        <v>0</v>
      </c>
      <c r="T2223" s="24">
        <f t="shared" si="222"/>
        <v>0</v>
      </c>
      <c r="U2223" s="24">
        <f t="shared" si="223"/>
        <v>0</v>
      </c>
      <c r="V2223" s="4">
        <v>0</v>
      </c>
      <c r="W2223" s="4"/>
      <c r="X2223" s="28" t="str">
        <f t="shared" si="224"/>
        <v>CHOOSE FORMULA</v>
      </c>
      <c r="Y2223" s="4"/>
      <c r="Z2223" s="4">
        <v>0</v>
      </c>
    </row>
    <row r="2224" spans="1:26">
      <c r="A2224" s="1" t="s">
        <v>58</v>
      </c>
      <c r="B2224" s="1" t="s">
        <v>244</v>
      </c>
      <c r="C2224" s="1" t="s">
        <v>491</v>
      </c>
      <c r="D2224" s="1" t="s">
        <v>473</v>
      </c>
      <c r="E2224" s="1" t="s">
        <v>8</v>
      </c>
      <c r="F2224" s="1" t="s">
        <v>474</v>
      </c>
      <c r="G2224" s="4">
        <v>0</v>
      </c>
      <c r="H2224" s="4">
        <v>0</v>
      </c>
      <c r="I2224" s="4">
        <v>0</v>
      </c>
      <c r="J2224" s="4">
        <v>0</v>
      </c>
      <c r="K2224" s="4">
        <v>0</v>
      </c>
      <c r="L2224" s="4">
        <v>0</v>
      </c>
      <c r="M2224" s="4">
        <v>0</v>
      </c>
      <c r="N2224" s="24">
        <f>IF(AND(B2224="60",C2224="32"),(J2224/'FD Date'!$B$4*'FD Date'!$B$6+K2224),(J2224/Date!$B$4*Date!$B$6+K2224))</f>
        <v>0</v>
      </c>
      <c r="O2224" s="24">
        <f t="shared" si="220"/>
        <v>0</v>
      </c>
      <c r="P2224" s="24">
        <f>K2224/Date!$B$2*Date!$B$3+K2224</f>
        <v>0</v>
      </c>
      <c r="Q2224" s="24">
        <f>J2224*Date!$B$3+K2224</f>
        <v>0</v>
      </c>
      <c r="R2224" s="24">
        <f t="shared" si="221"/>
        <v>0</v>
      </c>
      <c r="S2224" s="24">
        <f>J2224/2*Date!$B$7+K2224</f>
        <v>0</v>
      </c>
      <c r="T2224" s="24">
        <f t="shared" si="222"/>
        <v>0</v>
      </c>
      <c r="U2224" s="24">
        <f t="shared" si="223"/>
        <v>0</v>
      </c>
      <c r="V2224" s="4">
        <v>0</v>
      </c>
      <c r="W2224" s="4"/>
      <c r="X2224" s="28" t="str">
        <f t="shared" si="224"/>
        <v>CHOOSE FORMULA</v>
      </c>
      <c r="Y2224" s="4"/>
      <c r="Z2224" s="4">
        <v>0</v>
      </c>
    </row>
    <row r="2225" spans="1:26">
      <c r="A2225" s="1" t="s">
        <v>58</v>
      </c>
      <c r="B2225" s="1" t="s">
        <v>244</v>
      </c>
      <c r="C2225" s="1" t="s">
        <v>491</v>
      </c>
      <c r="D2225" s="1" t="s">
        <v>475</v>
      </c>
      <c r="E2225" s="1" t="s">
        <v>8</v>
      </c>
      <c r="F2225" s="1" t="s">
        <v>476</v>
      </c>
      <c r="G2225" s="4">
        <v>0</v>
      </c>
      <c r="H2225" s="4">
        <v>0</v>
      </c>
      <c r="I2225" s="4">
        <v>0</v>
      </c>
      <c r="J2225" s="4">
        <v>0</v>
      </c>
      <c r="K2225" s="4">
        <v>0</v>
      </c>
      <c r="L2225" s="4">
        <v>0</v>
      </c>
      <c r="M2225" s="4">
        <v>0</v>
      </c>
      <c r="N2225" s="24">
        <f>IF(AND(B2225="60",C2225="32"),(J2225/'FD Date'!$B$4*'FD Date'!$B$6+K2225),(J2225/Date!$B$4*Date!$B$6+K2225))</f>
        <v>0</v>
      </c>
      <c r="O2225" s="24">
        <f t="shared" si="220"/>
        <v>0</v>
      </c>
      <c r="P2225" s="24">
        <f>K2225/Date!$B$2*Date!$B$3+K2225</f>
        <v>0</v>
      </c>
      <c r="Q2225" s="24">
        <f>J2225*Date!$B$3+K2225</f>
        <v>0</v>
      </c>
      <c r="R2225" s="24">
        <f t="shared" si="221"/>
        <v>0</v>
      </c>
      <c r="S2225" s="24">
        <f>J2225/2*Date!$B$7+K2225</f>
        <v>0</v>
      </c>
      <c r="T2225" s="24">
        <f t="shared" si="222"/>
        <v>0</v>
      </c>
      <c r="U2225" s="24">
        <f t="shared" si="223"/>
        <v>0</v>
      </c>
      <c r="V2225" s="4">
        <v>0</v>
      </c>
      <c r="W2225" s="4"/>
      <c r="X2225" s="28" t="str">
        <f t="shared" si="224"/>
        <v>CHOOSE FORMULA</v>
      </c>
      <c r="Y2225" s="4"/>
      <c r="Z2225" s="4">
        <v>0</v>
      </c>
    </row>
    <row r="2226" spans="1:26">
      <c r="A2226" s="1" t="s">
        <v>58</v>
      </c>
      <c r="B2226" s="1" t="s">
        <v>244</v>
      </c>
      <c r="C2226" s="1" t="s">
        <v>491</v>
      </c>
      <c r="D2226" s="1" t="s">
        <v>772</v>
      </c>
      <c r="E2226" s="1" t="s">
        <v>8</v>
      </c>
      <c r="F2226" s="1" t="s">
        <v>773</v>
      </c>
      <c r="G2226" s="4">
        <v>0</v>
      </c>
      <c r="H2226" s="4">
        <v>0</v>
      </c>
      <c r="I2226" s="4">
        <v>0</v>
      </c>
      <c r="J2226" s="4">
        <v>0</v>
      </c>
      <c r="K2226" s="4">
        <v>0</v>
      </c>
      <c r="L2226" s="4">
        <v>0</v>
      </c>
      <c r="M2226" s="4">
        <v>0</v>
      </c>
      <c r="N2226" s="24">
        <f>IF(AND(B2226="60",C2226="32"),(J2226/'FD Date'!$B$4*'FD Date'!$B$6+K2226),(J2226/Date!$B$4*Date!$B$6+K2226))</f>
        <v>0</v>
      </c>
      <c r="O2226" s="24">
        <f t="shared" si="220"/>
        <v>0</v>
      </c>
      <c r="P2226" s="24">
        <f>K2226/Date!$B$2*Date!$B$3+K2226</f>
        <v>0</v>
      </c>
      <c r="Q2226" s="24">
        <f>J2226*Date!$B$3+K2226</f>
        <v>0</v>
      </c>
      <c r="R2226" s="24">
        <f t="shared" si="221"/>
        <v>0</v>
      </c>
      <c r="S2226" s="24">
        <f>J2226/2*Date!$B$7+K2226</f>
        <v>0</v>
      </c>
      <c r="T2226" s="24">
        <f t="shared" si="222"/>
        <v>0</v>
      </c>
      <c r="U2226" s="24">
        <f t="shared" si="223"/>
        <v>0</v>
      </c>
      <c r="V2226" s="4">
        <v>0</v>
      </c>
      <c r="W2226" s="4"/>
      <c r="X2226" s="28" t="str">
        <f t="shared" si="224"/>
        <v>CHOOSE FORMULA</v>
      </c>
      <c r="Y2226" s="4"/>
      <c r="Z2226" s="4">
        <v>0</v>
      </c>
    </row>
    <row r="2227" spans="1:26">
      <c r="A2227" s="1" t="s">
        <v>58</v>
      </c>
      <c r="B2227" s="1" t="s">
        <v>244</v>
      </c>
      <c r="C2227" s="1" t="s">
        <v>552</v>
      </c>
      <c r="D2227" s="1" t="s">
        <v>315</v>
      </c>
      <c r="E2227" s="1" t="s">
        <v>13</v>
      </c>
      <c r="F2227" s="1" t="s">
        <v>316</v>
      </c>
      <c r="G2227" s="4">
        <v>0</v>
      </c>
      <c r="H2227" s="4">
        <v>0</v>
      </c>
      <c r="I2227" s="4">
        <v>0</v>
      </c>
      <c r="J2227" s="4">
        <v>0</v>
      </c>
      <c r="K2227" s="4">
        <v>2119.8200000000002</v>
      </c>
      <c r="L2227" s="4">
        <v>4025.18</v>
      </c>
      <c r="M2227" s="4">
        <v>4025.18</v>
      </c>
      <c r="N2227" s="24">
        <f>IF(AND(B2227="60",C2227="32"),(J2227/'FD Date'!$B$4*'FD Date'!$B$6+K2227),(J2227/Date!$B$4*Date!$B$6+K2227))</f>
        <v>2119.8200000000002</v>
      </c>
      <c r="O2227" s="24">
        <f t="shared" si="220"/>
        <v>0</v>
      </c>
      <c r="P2227" s="24">
        <f>K2227/Date!$B$2*Date!$B$3+K2227</f>
        <v>3179.7300000000005</v>
      </c>
      <c r="Q2227" s="24">
        <f>J2227*Date!$B$3+K2227</f>
        <v>2119.8200000000002</v>
      </c>
      <c r="R2227" s="24">
        <f t="shared" si="221"/>
        <v>2119.8200000000002</v>
      </c>
      <c r="S2227" s="24">
        <f>J2227/2*Date!$B$7+K2227</f>
        <v>2119.8200000000002</v>
      </c>
      <c r="T2227" s="24">
        <f t="shared" si="222"/>
        <v>0</v>
      </c>
      <c r="U2227" s="24">
        <f t="shared" si="223"/>
        <v>2119.8200000000002</v>
      </c>
      <c r="V2227" s="4">
        <v>0</v>
      </c>
      <c r="W2227" s="4"/>
      <c r="X2227" s="28" t="str">
        <f t="shared" si="224"/>
        <v>CHOOSE FORMULA</v>
      </c>
      <c r="Y2227" s="4"/>
      <c r="Z2227" s="4">
        <v>2120</v>
      </c>
    </row>
    <row r="2228" spans="1:26">
      <c r="A2228" s="1" t="s">
        <v>58</v>
      </c>
      <c r="B2228" s="1" t="s">
        <v>244</v>
      </c>
      <c r="C2228" s="1" t="s">
        <v>552</v>
      </c>
      <c r="D2228" s="1" t="s">
        <v>315</v>
      </c>
      <c r="E2228" s="1" t="s">
        <v>15</v>
      </c>
      <c r="F2228" s="1" t="s">
        <v>317</v>
      </c>
      <c r="G2228" s="4">
        <v>0</v>
      </c>
      <c r="H2228" s="4">
        <v>0</v>
      </c>
      <c r="I2228" s="4">
        <v>0</v>
      </c>
      <c r="J2228" s="4">
        <v>0</v>
      </c>
      <c r="K2228" s="4">
        <v>0</v>
      </c>
      <c r="L2228" s="4">
        <v>0</v>
      </c>
      <c r="M2228" s="4">
        <v>0</v>
      </c>
      <c r="N2228" s="24">
        <f>IF(AND(B2228="60",C2228="32"),(J2228/'FD Date'!$B$4*'FD Date'!$B$6+K2228),(J2228/Date!$B$4*Date!$B$6+K2228))</f>
        <v>0</v>
      </c>
      <c r="O2228" s="24">
        <f t="shared" si="220"/>
        <v>0</v>
      </c>
      <c r="P2228" s="24">
        <f>K2228/Date!$B$2*Date!$B$3+K2228</f>
        <v>0</v>
      </c>
      <c r="Q2228" s="24">
        <f>J2228*Date!$B$3+K2228</f>
        <v>0</v>
      </c>
      <c r="R2228" s="24">
        <f t="shared" si="221"/>
        <v>0</v>
      </c>
      <c r="S2228" s="24">
        <f>J2228/2*Date!$B$7+K2228</f>
        <v>0</v>
      </c>
      <c r="T2228" s="24">
        <f t="shared" si="222"/>
        <v>0</v>
      </c>
      <c r="U2228" s="24">
        <f t="shared" si="223"/>
        <v>0</v>
      </c>
      <c r="V2228" s="4">
        <v>0</v>
      </c>
      <c r="W2228" s="4"/>
      <c r="X2228" s="28" t="str">
        <f t="shared" si="224"/>
        <v>CHOOSE FORMULA</v>
      </c>
      <c r="Y2228" s="4"/>
      <c r="Z2228" s="4">
        <v>0</v>
      </c>
    </row>
    <row r="2229" spans="1:26">
      <c r="A2229" s="1" t="s">
        <v>58</v>
      </c>
      <c r="B2229" s="1" t="s">
        <v>244</v>
      </c>
      <c r="C2229" s="1" t="s">
        <v>552</v>
      </c>
      <c r="D2229" s="1" t="s">
        <v>318</v>
      </c>
      <c r="E2229" s="1" t="s">
        <v>8</v>
      </c>
      <c r="F2229" s="1" t="s">
        <v>319</v>
      </c>
      <c r="G2229" s="4">
        <v>301366</v>
      </c>
      <c r="H2229" s="4">
        <v>0</v>
      </c>
      <c r="I2229" s="4">
        <v>301366</v>
      </c>
      <c r="J2229" s="4">
        <v>13668.9</v>
      </c>
      <c r="K2229" s="4">
        <v>128735.53</v>
      </c>
      <c r="L2229" s="4">
        <v>117625.31</v>
      </c>
      <c r="M2229" s="4">
        <v>222985.92</v>
      </c>
      <c r="N2229" s="24">
        <f>IF(AND(B2229="60",C2229="32"),(J2229/'FD Date'!$B$4*'FD Date'!$B$6+K2229),(J2229/Date!$B$4*Date!$B$6+K2229))</f>
        <v>197080.03</v>
      </c>
      <c r="O2229" s="24">
        <f t="shared" si="220"/>
        <v>27337.8</v>
      </c>
      <c r="P2229" s="24">
        <f>K2229/Date!$B$2*Date!$B$3+K2229</f>
        <v>193103.29499999998</v>
      </c>
      <c r="Q2229" s="24">
        <f>J2229*Date!$B$3+K2229</f>
        <v>183411.13</v>
      </c>
      <c r="R2229" s="24">
        <f t="shared" si="221"/>
        <v>244047.90596290547</v>
      </c>
      <c r="S2229" s="24">
        <f>J2229/2*Date!$B$7+K2229</f>
        <v>183411.13</v>
      </c>
      <c r="T2229" s="24">
        <f t="shared" si="222"/>
        <v>301366</v>
      </c>
      <c r="U2229" s="24">
        <f t="shared" si="223"/>
        <v>128735.53</v>
      </c>
      <c r="V2229" s="4">
        <v>0</v>
      </c>
      <c r="W2229" s="4"/>
      <c r="X2229" s="28" t="str">
        <f t="shared" si="224"/>
        <v>CHOOSE FORMULA</v>
      </c>
      <c r="Y2229" s="4"/>
      <c r="Z2229" s="4">
        <v>257288</v>
      </c>
    </row>
    <row r="2230" spans="1:26">
      <c r="A2230" s="1" t="s">
        <v>58</v>
      </c>
      <c r="B2230" s="1" t="s">
        <v>244</v>
      </c>
      <c r="C2230" s="1" t="s">
        <v>552</v>
      </c>
      <c r="D2230" s="1" t="s">
        <v>318</v>
      </c>
      <c r="E2230" s="1" t="s">
        <v>80</v>
      </c>
      <c r="F2230" s="1" t="s">
        <v>322</v>
      </c>
      <c r="G2230" s="4">
        <v>5050</v>
      </c>
      <c r="H2230" s="4">
        <v>0</v>
      </c>
      <c r="I2230" s="4">
        <v>5050</v>
      </c>
      <c r="J2230" s="4">
        <v>265.38</v>
      </c>
      <c r="K2230" s="4">
        <v>2260.66</v>
      </c>
      <c r="L2230" s="4">
        <v>1126.31</v>
      </c>
      <c r="M2230" s="4">
        <v>2558</v>
      </c>
      <c r="N2230" s="24">
        <f>IF(AND(B2230="60",C2230="32"),(J2230/'FD Date'!$B$4*'FD Date'!$B$6+K2230),(J2230/Date!$B$4*Date!$B$6+K2230))</f>
        <v>3587.56</v>
      </c>
      <c r="O2230" s="24">
        <f t="shared" si="220"/>
        <v>530.76</v>
      </c>
      <c r="P2230" s="24">
        <f>K2230/Date!$B$2*Date!$B$3+K2230</f>
        <v>3390.99</v>
      </c>
      <c r="Q2230" s="24">
        <f>J2230*Date!$B$3+K2230</f>
        <v>3322.18</v>
      </c>
      <c r="R2230" s="24">
        <f t="shared" si="221"/>
        <v>5134.2599106817834</v>
      </c>
      <c r="S2230" s="24">
        <f>J2230/2*Date!$B$7+K2230</f>
        <v>3322.18</v>
      </c>
      <c r="T2230" s="24">
        <f t="shared" si="222"/>
        <v>5050</v>
      </c>
      <c r="U2230" s="24">
        <f t="shared" si="223"/>
        <v>2260.66</v>
      </c>
      <c r="V2230" s="4">
        <v>0</v>
      </c>
      <c r="W2230" s="4"/>
      <c r="X2230" s="28" t="str">
        <f t="shared" si="224"/>
        <v>CHOOSE FORMULA</v>
      </c>
      <c r="Y2230" s="4"/>
      <c r="Z2230" s="4">
        <v>4124</v>
      </c>
    </row>
    <row r="2231" spans="1:26">
      <c r="A2231" s="1" t="s">
        <v>58</v>
      </c>
      <c r="B2231" s="1" t="s">
        <v>244</v>
      </c>
      <c r="C2231" s="1" t="s">
        <v>552</v>
      </c>
      <c r="D2231" s="1" t="s">
        <v>318</v>
      </c>
      <c r="E2231" s="1" t="s">
        <v>323</v>
      </c>
      <c r="F2231" s="1" t="s">
        <v>324</v>
      </c>
      <c r="G2231" s="4">
        <v>0</v>
      </c>
      <c r="H2231" s="4">
        <v>0</v>
      </c>
      <c r="I2231" s="4">
        <v>0</v>
      </c>
      <c r="J2231" s="4">
        <v>25</v>
      </c>
      <c r="K2231" s="4">
        <v>237.5</v>
      </c>
      <c r="L2231" s="4">
        <v>0</v>
      </c>
      <c r="M2231" s="4">
        <v>0</v>
      </c>
      <c r="N2231" s="24">
        <f>IF(AND(B2231="60",C2231="32"),(J2231/'FD Date'!$B$4*'FD Date'!$B$6+K2231),(J2231/Date!$B$4*Date!$B$6+K2231))</f>
        <v>362.5</v>
      </c>
      <c r="O2231" s="24">
        <f t="shared" si="220"/>
        <v>50</v>
      </c>
      <c r="P2231" s="24">
        <f>K2231/Date!$B$2*Date!$B$3+K2231</f>
        <v>356.25</v>
      </c>
      <c r="Q2231" s="24">
        <f>J2231*Date!$B$3+K2231</f>
        <v>337.5</v>
      </c>
      <c r="R2231" s="24">
        <f t="shared" si="221"/>
        <v>0</v>
      </c>
      <c r="S2231" s="24">
        <f>J2231/2*Date!$B$7+K2231</f>
        <v>337.5</v>
      </c>
      <c r="T2231" s="24">
        <f t="shared" si="222"/>
        <v>0</v>
      </c>
      <c r="U2231" s="24">
        <f t="shared" si="223"/>
        <v>237.5</v>
      </c>
      <c r="V2231" s="4">
        <v>0</v>
      </c>
      <c r="W2231" s="4"/>
      <c r="X2231" s="28" t="str">
        <f t="shared" si="224"/>
        <v>CHOOSE FORMULA</v>
      </c>
      <c r="Y2231" s="4"/>
      <c r="Z2231" s="4">
        <v>525</v>
      </c>
    </row>
    <row r="2232" spans="1:26">
      <c r="A2232" s="1" t="s">
        <v>58</v>
      </c>
      <c r="B2232" s="1" t="s">
        <v>244</v>
      </c>
      <c r="C2232" s="1" t="s">
        <v>552</v>
      </c>
      <c r="D2232" s="1" t="s">
        <v>318</v>
      </c>
      <c r="E2232" s="1" t="s">
        <v>468</v>
      </c>
      <c r="F2232" s="1" t="s">
        <v>469</v>
      </c>
      <c r="G2232" s="4">
        <v>7040</v>
      </c>
      <c r="H2232" s="4">
        <v>0</v>
      </c>
      <c r="I2232" s="4">
        <v>7040</v>
      </c>
      <c r="J2232" s="4">
        <v>430</v>
      </c>
      <c r="K2232" s="4">
        <v>3154.29</v>
      </c>
      <c r="L2232" s="4">
        <v>2468.5700000000002</v>
      </c>
      <c r="M2232" s="4">
        <v>5085.7</v>
      </c>
      <c r="N2232" s="24">
        <f>IF(AND(B2232="60",C2232="32"),(J2232/'FD Date'!$B$4*'FD Date'!$B$6+K2232),(J2232/Date!$B$4*Date!$B$6+K2232))</f>
        <v>5304.29</v>
      </c>
      <c r="O2232" s="24">
        <f t="shared" si="220"/>
        <v>860</v>
      </c>
      <c r="P2232" s="24">
        <f>K2232/Date!$B$2*Date!$B$3+K2232</f>
        <v>4731.4349999999995</v>
      </c>
      <c r="Q2232" s="24">
        <f>J2232*Date!$B$3+K2232</f>
        <v>4874.29</v>
      </c>
      <c r="R2232" s="24">
        <f t="shared" si="221"/>
        <v>6498.4070344369411</v>
      </c>
      <c r="S2232" s="24">
        <f>J2232/2*Date!$B$7+K2232</f>
        <v>4874.29</v>
      </c>
      <c r="T2232" s="24">
        <f t="shared" si="222"/>
        <v>7040</v>
      </c>
      <c r="U2232" s="24">
        <f t="shared" si="223"/>
        <v>3154.29</v>
      </c>
      <c r="V2232" s="4">
        <v>0</v>
      </c>
      <c r="W2232" s="4"/>
      <c r="X2232" s="28" t="str">
        <f t="shared" si="224"/>
        <v>CHOOSE FORMULA</v>
      </c>
      <c r="Y2232" s="4"/>
      <c r="Z2232" s="4">
        <v>4564</v>
      </c>
    </row>
    <row r="2233" spans="1:26">
      <c r="A2233" s="1" t="s">
        <v>58</v>
      </c>
      <c r="B2233" s="1" t="s">
        <v>244</v>
      </c>
      <c r="C2233" s="1" t="s">
        <v>552</v>
      </c>
      <c r="D2233" s="1" t="s">
        <v>318</v>
      </c>
      <c r="E2233" s="1" t="s">
        <v>325</v>
      </c>
      <c r="F2233" s="1" t="s">
        <v>326</v>
      </c>
      <c r="G2233" s="4">
        <v>0</v>
      </c>
      <c r="H2233" s="4">
        <v>0</v>
      </c>
      <c r="I2233" s="4">
        <v>0</v>
      </c>
      <c r="J2233" s="4">
        <v>0</v>
      </c>
      <c r="K2233" s="4">
        <v>0</v>
      </c>
      <c r="L2233" s="4">
        <v>0</v>
      </c>
      <c r="M2233" s="4">
        <v>0</v>
      </c>
      <c r="N2233" s="24">
        <f>IF(AND(B2233="60",C2233="32"),(J2233/'FD Date'!$B$4*'FD Date'!$B$6+K2233),(J2233/Date!$B$4*Date!$B$6+K2233))</f>
        <v>0</v>
      </c>
      <c r="O2233" s="24">
        <f t="shared" si="220"/>
        <v>0</v>
      </c>
      <c r="P2233" s="24">
        <f>K2233/Date!$B$2*Date!$B$3+K2233</f>
        <v>0</v>
      </c>
      <c r="Q2233" s="24">
        <f>J2233*Date!$B$3+K2233</f>
        <v>0</v>
      </c>
      <c r="R2233" s="24">
        <f t="shared" si="221"/>
        <v>0</v>
      </c>
      <c r="S2233" s="24">
        <f>J2233/2*Date!$B$7+K2233</f>
        <v>0</v>
      </c>
      <c r="T2233" s="24">
        <f t="shared" si="222"/>
        <v>0</v>
      </c>
      <c r="U2233" s="24">
        <f t="shared" si="223"/>
        <v>0</v>
      </c>
      <c r="V2233" s="4">
        <v>0</v>
      </c>
      <c r="W2233" s="4"/>
      <c r="X2233" s="28" t="str">
        <f t="shared" si="224"/>
        <v>CHOOSE FORMULA</v>
      </c>
      <c r="Y2233" s="4"/>
      <c r="Z2233" s="4">
        <v>0</v>
      </c>
    </row>
    <row r="2234" spans="1:26">
      <c r="A2234" s="1" t="s">
        <v>58</v>
      </c>
      <c r="B2234" s="1" t="s">
        <v>244</v>
      </c>
      <c r="C2234" s="1" t="s">
        <v>552</v>
      </c>
      <c r="D2234" s="1" t="s">
        <v>327</v>
      </c>
      <c r="E2234" s="1" t="s">
        <v>8</v>
      </c>
      <c r="F2234" s="1" t="s">
        <v>328</v>
      </c>
      <c r="G2234" s="4">
        <v>600</v>
      </c>
      <c r="H2234" s="4">
        <v>0</v>
      </c>
      <c r="I2234" s="4">
        <v>600</v>
      </c>
      <c r="J2234" s="4">
        <v>0</v>
      </c>
      <c r="K2234" s="4">
        <v>-183</v>
      </c>
      <c r="L2234" s="4">
        <v>0</v>
      </c>
      <c r="M2234" s="4">
        <v>865.08</v>
      </c>
      <c r="N2234" s="24">
        <f>IF(AND(B2234="60",C2234="32"),(J2234/'FD Date'!$B$4*'FD Date'!$B$6+K2234),(J2234/Date!$B$4*Date!$B$6+K2234))</f>
        <v>-183</v>
      </c>
      <c r="O2234" s="24">
        <f t="shared" si="220"/>
        <v>0</v>
      </c>
      <c r="P2234" s="24">
        <f>K2234/Date!$B$2*Date!$B$3+K2234</f>
        <v>-274.5</v>
      </c>
      <c r="Q2234" s="24">
        <f>J2234*Date!$B$3+K2234</f>
        <v>-183</v>
      </c>
      <c r="R2234" s="24">
        <f t="shared" si="221"/>
        <v>0</v>
      </c>
      <c r="S2234" s="24">
        <f>J2234/2*Date!$B$7+K2234</f>
        <v>-183</v>
      </c>
      <c r="T2234" s="24">
        <f t="shared" si="222"/>
        <v>600</v>
      </c>
      <c r="U2234" s="24">
        <f t="shared" si="223"/>
        <v>-183</v>
      </c>
      <c r="V2234" s="4">
        <v>0</v>
      </c>
      <c r="W2234" s="4"/>
      <c r="X2234" s="28" t="str">
        <f t="shared" si="224"/>
        <v>CHOOSE FORMULA</v>
      </c>
      <c r="Y2234" s="4"/>
      <c r="Z2234" s="4">
        <v>600</v>
      </c>
    </row>
    <row r="2235" spans="1:26">
      <c r="A2235" s="1" t="s">
        <v>58</v>
      </c>
      <c r="B2235" s="1" t="s">
        <v>244</v>
      </c>
      <c r="C2235" s="1" t="s">
        <v>552</v>
      </c>
      <c r="D2235" s="1" t="s">
        <v>329</v>
      </c>
      <c r="E2235" s="1" t="s">
        <v>8</v>
      </c>
      <c r="F2235" s="1" t="s">
        <v>330</v>
      </c>
      <c r="G2235" s="4">
        <v>25000</v>
      </c>
      <c r="H2235" s="4">
        <v>0</v>
      </c>
      <c r="I2235" s="4">
        <v>25000</v>
      </c>
      <c r="J2235" s="4">
        <v>1282.8599999999999</v>
      </c>
      <c r="K2235" s="4">
        <v>7222.21</v>
      </c>
      <c r="L2235" s="4">
        <v>7956.18</v>
      </c>
      <c r="M2235" s="4">
        <v>13549.05</v>
      </c>
      <c r="N2235" s="24">
        <f>IF(AND(B2235="60",C2235="32"),(J2235/'FD Date'!$B$4*'FD Date'!$B$6+K2235),(J2235/Date!$B$4*Date!$B$6+K2235))</f>
        <v>13636.509999999998</v>
      </c>
      <c r="O2235" s="24">
        <f t="shared" si="220"/>
        <v>2565.7199999999998</v>
      </c>
      <c r="P2235" s="24">
        <f>K2235/Date!$B$2*Date!$B$3+K2235</f>
        <v>10833.315000000001</v>
      </c>
      <c r="Q2235" s="24">
        <f>J2235*Date!$B$3+K2235</f>
        <v>12353.65</v>
      </c>
      <c r="R2235" s="24">
        <f t="shared" si="221"/>
        <v>12299.129029320602</v>
      </c>
      <c r="S2235" s="24">
        <f>J2235/2*Date!$B$7+K2235</f>
        <v>12353.65</v>
      </c>
      <c r="T2235" s="24">
        <f t="shared" si="222"/>
        <v>25000</v>
      </c>
      <c r="U2235" s="24">
        <f t="shared" si="223"/>
        <v>7222.21</v>
      </c>
      <c r="V2235" s="4">
        <v>0</v>
      </c>
      <c r="W2235" s="4"/>
      <c r="X2235" s="28" t="str">
        <f t="shared" si="224"/>
        <v>CHOOSE FORMULA</v>
      </c>
      <c r="Y2235" s="4"/>
      <c r="Z2235" s="4">
        <v>12376</v>
      </c>
    </row>
    <row r="2236" spans="1:26">
      <c r="A2236" s="1" t="s">
        <v>58</v>
      </c>
      <c r="B2236" s="1" t="s">
        <v>244</v>
      </c>
      <c r="C2236" s="1" t="s">
        <v>552</v>
      </c>
      <c r="D2236" s="1" t="s">
        <v>331</v>
      </c>
      <c r="E2236" s="1" t="s">
        <v>84</v>
      </c>
      <c r="F2236" s="1" t="s">
        <v>333</v>
      </c>
      <c r="G2236" s="4">
        <v>540</v>
      </c>
      <c r="H2236" s="4">
        <v>0</v>
      </c>
      <c r="I2236" s="4">
        <v>540</v>
      </c>
      <c r="J2236" s="4">
        <v>24.32</v>
      </c>
      <c r="K2236" s="4">
        <v>229.97</v>
      </c>
      <c r="L2236" s="4">
        <v>204.5</v>
      </c>
      <c r="M2236" s="4">
        <v>381.33</v>
      </c>
      <c r="N2236" s="24">
        <f>IF(AND(B2236="60",C2236="32"),(J2236/'FD Date'!$B$4*'FD Date'!$B$6+K2236),(J2236/Date!$B$4*Date!$B$6+K2236))</f>
        <v>351.57</v>
      </c>
      <c r="O2236" s="24">
        <f t="shared" si="220"/>
        <v>48.64</v>
      </c>
      <c r="P2236" s="24">
        <f>K2236/Date!$B$2*Date!$B$3+K2236</f>
        <v>344.95499999999998</v>
      </c>
      <c r="Q2236" s="24">
        <f>J2236*Date!$B$3+K2236</f>
        <v>327.25</v>
      </c>
      <c r="R2236" s="24">
        <f t="shared" si="221"/>
        <v>428.82376577017112</v>
      </c>
      <c r="S2236" s="24">
        <f>J2236/2*Date!$B$7+K2236</f>
        <v>327.25</v>
      </c>
      <c r="T2236" s="24">
        <f t="shared" si="222"/>
        <v>540</v>
      </c>
      <c r="U2236" s="24">
        <f t="shared" si="223"/>
        <v>229.97</v>
      </c>
      <c r="V2236" s="4">
        <v>0</v>
      </c>
      <c r="W2236" s="4"/>
      <c r="X2236" s="28" t="str">
        <f t="shared" si="224"/>
        <v>CHOOSE FORMULA</v>
      </c>
      <c r="Y2236" s="4"/>
      <c r="Z2236" s="4">
        <v>382</v>
      </c>
    </row>
    <row r="2237" spans="1:26">
      <c r="A2237" s="1" t="s">
        <v>58</v>
      </c>
      <c r="B2237" s="1" t="s">
        <v>244</v>
      </c>
      <c r="C2237" s="1" t="s">
        <v>552</v>
      </c>
      <c r="D2237" s="1" t="s">
        <v>331</v>
      </c>
      <c r="E2237" s="1" t="s">
        <v>334</v>
      </c>
      <c r="F2237" s="1" t="s">
        <v>335</v>
      </c>
      <c r="G2237" s="4">
        <v>2420</v>
      </c>
      <c r="H2237" s="4">
        <v>0</v>
      </c>
      <c r="I2237" s="4">
        <v>2420</v>
      </c>
      <c r="J2237" s="4">
        <v>103.78</v>
      </c>
      <c r="K2237" s="4">
        <v>974.77</v>
      </c>
      <c r="L2237" s="4">
        <v>693.66</v>
      </c>
      <c r="M2237" s="4">
        <v>1427.56</v>
      </c>
      <c r="N2237" s="24">
        <f>IF(AND(B2237="60",C2237="32"),(J2237/'FD Date'!$B$4*'FD Date'!$B$6+K2237),(J2237/Date!$B$4*Date!$B$6+K2237))</f>
        <v>1493.67</v>
      </c>
      <c r="O2237" s="24">
        <f t="shared" si="220"/>
        <v>207.56</v>
      </c>
      <c r="P2237" s="24">
        <f>K2237/Date!$B$2*Date!$B$3+K2237</f>
        <v>1462.155</v>
      </c>
      <c r="Q2237" s="24">
        <f>J2237*Date!$B$3+K2237</f>
        <v>1389.8899999999999</v>
      </c>
      <c r="R2237" s="24">
        <f t="shared" si="221"/>
        <v>2006.0875085776893</v>
      </c>
      <c r="S2237" s="24">
        <f>J2237/2*Date!$B$7+K2237</f>
        <v>1389.8899999999999</v>
      </c>
      <c r="T2237" s="24">
        <f t="shared" si="222"/>
        <v>2420</v>
      </c>
      <c r="U2237" s="24">
        <f t="shared" si="223"/>
        <v>974.77</v>
      </c>
      <c r="V2237" s="4">
        <v>0</v>
      </c>
      <c r="W2237" s="4"/>
      <c r="X2237" s="28" t="str">
        <f t="shared" si="224"/>
        <v>CHOOSE FORMULA</v>
      </c>
      <c r="Y2237" s="4"/>
      <c r="Z2237" s="4">
        <v>1787</v>
      </c>
    </row>
    <row r="2238" spans="1:26">
      <c r="A2238" s="1" t="s">
        <v>58</v>
      </c>
      <c r="B2238" s="1" t="s">
        <v>244</v>
      </c>
      <c r="C2238" s="1" t="s">
        <v>552</v>
      </c>
      <c r="D2238" s="1" t="s">
        <v>331</v>
      </c>
      <c r="E2238" s="1" t="s">
        <v>336</v>
      </c>
      <c r="F2238" s="1" t="s">
        <v>337</v>
      </c>
      <c r="G2238" s="4">
        <v>50650</v>
      </c>
      <c r="H2238" s="4">
        <v>0</v>
      </c>
      <c r="I2238" s="4">
        <v>50650</v>
      </c>
      <c r="J2238" s="4">
        <v>2689.7</v>
      </c>
      <c r="K2238" s="4">
        <v>24777.08</v>
      </c>
      <c r="L2238" s="4">
        <v>16196.19</v>
      </c>
      <c r="M2238" s="4">
        <v>31555.51</v>
      </c>
      <c r="N2238" s="24">
        <f>IF(AND(B2238="60",C2238="32"),(J2238/'FD Date'!$B$4*'FD Date'!$B$6+K2238),(J2238/Date!$B$4*Date!$B$6+K2238))</f>
        <v>38225.58</v>
      </c>
      <c r="O2238" s="24">
        <f t="shared" si="220"/>
        <v>5379.4</v>
      </c>
      <c r="P2238" s="24">
        <f>K2238/Date!$B$2*Date!$B$3+K2238</f>
        <v>37165.620000000003</v>
      </c>
      <c r="Q2238" s="24">
        <f>J2238*Date!$B$3+K2238</f>
        <v>35535.880000000005</v>
      </c>
      <c r="R2238" s="24">
        <f t="shared" si="221"/>
        <v>48273.908598923568</v>
      </c>
      <c r="S2238" s="24">
        <f>J2238/2*Date!$B$7+K2238</f>
        <v>35535.880000000005</v>
      </c>
      <c r="T2238" s="24">
        <f t="shared" si="222"/>
        <v>50650</v>
      </c>
      <c r="U2238" s="24">
        <f t="shared" si="223"/>
        <v>24777.08</v>
      </c>
      <c r="V2238" s="4">
        <v>0</v>
      </c>
      <c r="W2238" s="4"/>
      <c r="X2238" s="28" t="str">
        <f t="shared" si="224"/>
        <v>CHOOSE FORMULA</v>
      </c>
      <c r="Y2238" s="4"/>
      <c r="Z2238" s="4">
        <v>45230</v>
      </c>
    </row>
    <row r="2239" spans="1:26">
      <c r="A2239" s="1" t="s">
        <v>58</v>
      </c>
      <c r="B2239" s="1" t="s">
        <v>244</v>
      </c>
      <c r="C2239" s="1" t="s">
        <v>552</v>
      </c>
      <c r="D2239" s="1" t="s">
        <v>331</v>
      </c>
      <c r="E2239" s="1" t="s">
        <v>338</v>
      </c>
      <c r="F2239" s="1" t="s">
        <v>339</v>
      </c>
      <c r="G2239" s="4">
        <v>0</v>
      </c>
      <c r="H2239" s="4">
        <v>0</v>
      </c>
      <c r="I2239" s="4">
        <v>0</v>
      </c>
      <c r="J2239" s="4">
        <v>0</v>
      </c>
      <c r="K2239" s="4">
        <v>928.57</v>
      </c>
      <c r="L2239" s="4">
        <v>2035.71</v>
      </c>
      <c r="M2239" s="4">
        <v>7982.14</v>
      </c>
      <c r="N2239" s="24">
        <f>IF(AND(B2239="60",C2239="32"),(J2239/'FD Date'!$B$4*'FD Date'!$B$6+K2239),(J2239/Date!$B$4*Date!$B$6+K2239))</f>
        <v>928.57</v>
      </c>
      <c r="O2239" s="24">
        <f t="shared" si="220"/>
        <v>0</v>
      </c>
      <c r="P2239" s="24">
        <f>K2239/Date!$B$2*Date!$B$3+K2239</f>
        <v>1392.855</v>
      </c>
      <c r="Q2239" s="24">
        <f>J2239*Date!$B$3+K2239</f>
        <v>928.57</v>
      </c>
      <c r="R2239" s="24">
        <f t="shared" si="221"/>
        <v>3640.9782040663954</v>
      </c>
      <c r="S2239" s="24">
        <f>J2239/2*Date!$B$7+K2239</f>
        <v>928.57</v>
      </c>
      <c r="T2239" s="24">
        <f t="shared" si="222"/>
        <v>0</v>
      </c>
      <c r="U2239" s="24">
        <f t="shared" si="223"/>
        <v>928.57</v>
      </c>
      <c r="V2239" s="4">
        <v>0</v>
      </c>
      <c r="W2239" s="4"/>
      <c r="X2239" s="28" t="str">
        <f t="shared" si="224"/>
        <v>CHOOSE FORMULA</v>
      </c>
      <c r="Y2239" s="4"/>
      <c r="Z2239" s="4">
        <v>929</v>
      </c>
    </row>
    <row r="2240" spans="1:26">
      <c r="A2240" s="1" t="s">
        <v>58</v>
      </c>
      <c r="B2240" s="1" t="s">
        <v>244</v>
      </c>
      <c r="C2240" s="1" t="s">
        <v>552</v>
      </c>
      <c r="D2240" s="1" t="s">
        <v>331</v>
      </c>
      <c r="E2240" s="1" t="s">
        <v>340</v>
      </c>
      <c r="F2240" s="1" t="s">
        <v>341</v>
      </c>
      <c r="G2240" s="4">
        <v>1350</v>
      </c>
      <c r="H2240" s="4">
        <v>0</v>
      </c>
      <c r="I2240" s="4">
        <v>1350</v>
      </c>
      <c r="J2240" s="4">
        <v>40</v>
      </c>
      <c r="K2240" s="4">
        <v>634.17999999999995</v>
      </c>
      <c r="L2240" s="4">
        <v>686.91</v>
      </c>
      <c r="M2240" s="4">
        <v>1213.73</v>
      </c>
      <c r="N2240" s="24">
        <f>IF(AND(B2240="60",C2240="32"),(J2240/'FD Date'!$B$4*'FD Date'!$B$6+K2240),(J2240/Date!$B$4*Date!$B$6+K2240))</f>
        <v>834.18</v>
      </c>
      <c r="O2240" s="24">
        <f t="shared" si="220"/>
        <v>80</v>
      </c>
      <c r="P2240" s="24">
        <f>K2240/Date!$B$2*Date!$B$3+K2240</f>
        <v>951.27</v>
      </c>
      <c r="Q2240" s="24">
        <f>J2240*Date!$B$3+K2240</f>
        <v>794.18</v>
      </c>
      <c r="R2240" s="24">
        <f t="shared" si="221"/>
        <v>1120.5591582594516</v>
      </c>
      <c r="S2240" s="24">
        <f>J2240/2*Date!$B$7+K2240</f>
        <v>794.18</v>
      </c>
      <c r="T2240" s="24">
        <f t="shared" si="222"/>
        <v>1350</v>
      </c>
      <c r="U2240" s="24">
        <f t="shared" si="223"/>
        <v>634.17999999999995</v>
      </c>
      <c r="V2240" s="4">
        <v>0</v>
      </c>
      <c r="W2240" s="4"/>
      <c r="X2240" s="28" t="str">
        <f t="shared" si="224"/>
        <v>CHOOSE FORMULA</v>
      </c>
      <c r="Y2240" s="4"/>
      <c r="Z2240" s="4">
        <v>1201</v>
      </c>
    </row>
    <row r="2241" spans="1:26">
      <c r="A2241" s="1" t="s">
        <v>58</v>
      </c>
      <c r="B2241" s="1" t="s">
        <v>244</v>
      </c>
      <c r="C2241" s="1" t="s">
        <v>552</v>
      </c>
      <c r="D2241" s="1" t="s">
        <v>342</v>
      </c>
      <c r="E2241" s="1" t="s">
        <v>8</v>
      </c>
      <c r="F2241" s="1" t="s">
        <v>343</v>
      </c>
      <c r="G2241" s="4">
        <v>0</v>
      </c>
      <c r="H2241" s="4">
        <v>0</v>
      </c>
      <c r="I2241" s="4">
        <v>0</v>
      </c>
      <c r="J2241" s="4">
        <v>0</v>
      </c>
      <c r="K2241" s="4">
        <v>0</v>
      </c>
      <c r="L2241" s="4">
        <v>0</v>
      </c>
      <c r="M2241" s="4">
        <v>0</v>
      </c>
      <c r="N2241" s="24">
        <f>IF(AND(B2241="60",C2241="32"),(J2241/'FD Date'!$B$4*'FD Date'!$B$6+K2241),(J2241/Date!$B$4*Date!$B$6+K2241))</f>
        <v>0</v>
      </c>
      <c r="O2241" s="24">
        <f t="shared" si="220"/>
        <v>0</v>
      </c>
      <c r="P2241" s="24">
        <f>K2241/Date!$B$2*Date!$B$3+K2241</f>
        <v>0</v>
      </c>
      <c r="Q2241" s="24">
        <f>J2241*Date!$B$3+K2241</f>
        <v>0</v>
      </c>
      <c r="R2241" s="24">
        <f t="shared" si="221"/>
        <v>0</v>
      </c>
      <c r="S2241" s="24">
        <f>J2241/2*Date!$B$7+K2241</f>
        <v>0</v>
      </c>
      <c r="T2241" s="24">
        <f t="shared" si="222"/>
        <v>0</v>
      </c>
      <c r="U2241" s="24">
        <f t="shared" si="223"/>
        <v>0</v>
      </c>
      <c r="V2241" s="4">
        <v>0</v>
      </c>
      <c r="W2241" s="4"/>
      <c r="X2241" s="28" t="str">
        <f t="shared" si="224"/>
        <v>CHOOSE FORMULA</v>
      </c>
      <c r="Y2241" s="4"/>
      <c r="Z2241" s="4">
        <v>0</v>
      </c>
    </row>
    <row r="2242" spans="1:26">
      <c r="A2242" s="1" t="s">
        <v>58</v>
      </c>
      <c r="B2242" s="1" t="s">
        <v>244</v>
      </c>
      <c r="C2242" s="1" t="s">
        <v>552</v>
      </c>
      <c r="D2242" s="1" t="s">
        <v>342</v>
      </c>
      <c r="E2242" s="1" t="s">
        <v>13</v>
      </c>
      <c r="F2242" s="1" t="s">
        <v>344</v>
      </c>
      <c r="G2242" s="4">
        <v>55230</v>
      </c>
      <c r="H2242" s="4">
        <v>0</v>
      </c>
      <c r="I2242" s="4">
        <v>55230</v>
      </c>
      <c r="J2242" s="4">
        <v>2600.0300000000002</v>
      </c>
      <c r="K2242" s="4">
        <v>23390.37</v>
      </c>
      <c r="L2242" s="4">
        <v>17490.400000000001</v>
      </c>
      <c r="M2242" s="4">
        <v>35697.25</v>
      </c>
      <c r="N2242" s="24">
        <f>IF(AND(B2242="60",C2242="32"),(J2242/'FD Date'!$B$4*'FD Date'!$B$6+K2242),(J2242/Date!$B$4*Date!$B$6+K2242))</f>
        <v>36390.520000000004</v>
      </c>
      <c r="O2242" s="24">
        <f t="shared" si="220"/>
        <v>5200.0600000000004</v>
      </c>
      <c r="P2242" s="24">
        <f>K2242/Date!$B$2*Date!$B$3+K2242</f>
        <v>35085.555</v>
      </c>
      <c r="Q2242" s="24">
        <f>J2242*Date!$B$3+K2242</f>
        <v>33790.49</v>
      </c>
      <c r="R2242" s="24">
        <f t="shared" si="221"/>
        <v>47738.867349088636</v>
      </c>
      <c r="S2242" s="24">
        <f>J2242/2*Date!$B$7+K2242</f>
        <v>33790.49</v>
      </c>
      <c r="T2242" s="24">
        <f t="shared" si="222"/>
        <v>55230</v>
      </c>
      <c r="U2242" s="24">
        <f t="shared" si="223"/>
        <v>23390.37</v>
      </c>
      <c r="V2242" s="4">
        <v>0</v>
      </c>
      <c r="W2242" s="4"/>
      <c r="X2242" s="28" t="str">
        <f t="shared" si="224"/>
        <v>CHOOSE FORMULA</v>
      </c>
      <c r="Y2242" s="4"/>
      <c r="Z2242" s="4">
        <v>48913</v>
      </c>
    </row>
    <row r="2243" spans="1:26">
      <c r="A2243" s="1" t="s">
        <v>58</v>
      </c>
      <c r="B2243" s="1" t="s">
        <v>244</v>
      </c>
      <c r="C2243" s="1" t="s">
        <v>552</v>
      </c>
      <c r="D2243" s="1" t="s">
        <v>345</v>
      </c>
      <c r="E2243" s="1" t="s">
        <v>8</v>
      </c>
      <c r="F2243" s="1" t="s">
        <v>346</v>
      </c>
      <c r="G2243" s="4">
        <v>0</v>
      </c>
      <c r="H2243" s="4">
        <v>0</v>
      </c>
      <c r="I2243" s="4">
        <v>0</v>
      </c>
      <c r="J2243" s="4">
        <v>115</v>
      </c>
      <c r="K2243" s="4">
        <v>190</v>
      </c>
      <c r="L2243" s="4">
        <v>615</v>
      </c>
      <c r="M2243" s="4">
        <v>1520</v>
      </c>
      <c r="N2243" s="24">
        <f>IF(AND(B2243="60",C2243="32"),(J2243/'FD Date'!$B$4*'FD Date'!$B$6+K2243),(J2243/Date!$B$4*Date!$B$6+K2243))</f>
        <v>765</v>
      </c>
      <c r="O2243" s="24">
        <f t="shared" si="220"/>
        <v>230</v>
      </c>
      <c r="P2243" s="24">
        <f>K2243/Date!$B$2*Date!$B$3+K2243</f>
        <v>285</v>
      </c>
      <c r="Q2243" s="24">
        <f>J2243*Date!$B$3+K2243</f>
        <v>650</v>
      </c>
      <c r="R2243" s="24">
        <f t="shared" si="221"/>
        <v>469.59349593495932</v>
      </c>
      <c r="S2243" s="24">
        <f>J2243/2*Date!$B$7+K2243</f>
        <v>650</v>
      </c>
      <c r="T2243" s="24">
        <f t="shared" si="222"/>
        <v>0</v>
      </c>
      <c r="U2243" s="24">
        <f t="shared" si="223"/>
        <v>190</v>
      </c>
      <c r="V2243" s="4">
        <v>0</v>
      </c>
      <c r="W2243" s="4"/>
      <c r="X2243" s="28" t="str">
        <f t="shared" si="224"/>
        <v>CHOOSE FORMULA</v>
      </c>
      <c r="Y2243" s="4"/>
      <c r="Z2243" s="4">
        <v>75</v>
      </c>
    </row>
    <row r="2244" spans="1:26">
      <c r="A2244" s="1" t="s">
        <v>58</v>
      </c>
      <c r="B2244" s="1" t="s">
        <v>244</v>
      </c>
      <c r="C2244" s="1" t="s">
        <v>552</v>
      </c>
      <c r="D2244" s="1" t="s">
        <v>347</v>
      </c>
      <c r="E2244" s="1" t="s">
        <v>8</v>
      </c>
      <c r="F2244" s="1" t="s">
        <v>348</v>
      </c>
      <c r="G2244" s="4">
        <v>5530</v>
      </c>
      <c r="H2244" s="4">
        <v>0</v>
      </c>
      <c r="I2244" s="4">
        <v>5530</v>
      </c>
      <c r="J2244" s="4">
        <v>-4731.26</v>
      </c>
      <c r="K2244" s="4">
        <v>1089.01</v>
      </c>
      <c r="L2244" s="4">
        <v>2438.21</v>
      </c>
      <c r="M2244" s="4">
        <v>3608.21</v>
      </c>
      <c r="N2244" s="24">
        <f>IF(AND(B2244="60",C2244="32"),(J2244/'FD Date'!$B$4*'FD Date'!$B$6+K2244),(J2244/Date!$B$4*Date!$B$6+K2244))</f>
        <v>-22567.290000000005</v>
      </c>
      <c r="O2244" s="24">
        <f t="shared" si="220"/>
        <v>-9462.52</v>
      </c>
      <c r="P2244" s="24">
        <f>K2244/Date!$B$2*Date!$B$3+K2244</f>
        <v>1633.5149999999999</v>
      </c>
      <c r="Q2244" s="24">
        <f>J2244*Date!$B$3+K2244</f>
        <v>-17836.030000000002</v>
      </c>
      <c r="R2244" s="24">
        <f t="shared" si="221"/>
        <v>1611.5825839857928</v>
      </c>
      <c r="S2244" s="24">
        <f>J2244/2*Date!$B$7+K2244</f>
        <v>-17836.030000000002</v>
      </c>
      <c r="T2244" s="24">
        <f t="shared" si="222"/>
        <v>5530</v>
      </c>
      <c r="U2244" s="24">
        <f t="shared" si="223"/>
        <v>1089.01</v>
      </c>
      <c r="V2244" s="4">
        <v>0</v>
      </c>
      <c r="W2244" s="4"/>
      <c r="X2244" s="28" t="str">
        <f t="shared" si="224"/>
        <v>CHOOSE FORMULA</v>
      </c>
      <c r="Y2244" s="4"/>
      <c r="Z2244" s="4">
        <v>12086</v>
      </c>
    </row>
    <row r="2245" spans="1:26">
      <c r="A2245" s="1" t="s">
        <v>58</v>
      </c>
      <c r="B2245" s="1" t="s">
        <v>244</v>
      </c>
      <c r="C2245" s="1" t="s">
        <v>552</v>
      </c>
      <c r="D2245" s="1" t="s">
        <v>349</v>
      </c>
      <c r="E2245" s="1" t="s">
        <v>8</v>
      </c>
      <c r="F2245" s="1" t="s">
        <v>350</v>
      </c>
      <c r="G2245" s="4">
        <v>0</v>
      </c>
      <c r="H2245" s="4">
        <v>0</v>
      </c>
      <c r="I2245" s="4">
        <v>0</v>
      </c>
      <c r="J2245" s="4">
        <v>0</v>
      </c>
      <c r="K2245" s="4">
        <v>738.11</v>
      </c>
      <c r="L2245" s="4">
        <v>1078.33</v>
      </c>
      <c r="M2245" s="4">
        <v>1716.54</v>
      </c>
      <c r="N2245" s="24">
        <f>IF(AND(B2245="60",C2245="32"),(J2245/'FD Date'!$B$4*'FD Date'!$B$6+K2245),(J2245/Date!$B$4*Date!$B$6+K2245))</f>
        <v>738.11</v>
      </c>
      <c r="O2245" s="24">
        <f t="shared" si="220"/>
        <v>0</v>
      </c>
      <c r="P2245" s="24">
        <f>K2245/Date!$B$2*Date!$B$3+K2245</f>
        <v>1107.165</v>
      </c>
      <c r="Q2245" s="24">
        <f>J2245*Date!$B$3+K2245</f>
        <v>738.11</v>
      </c>
      <c r="R2245" s="24">
        <f t="shared" si="221"/>
        <v>1174.9606701102632</v>
      </c>
      <c r="S2245" s="24">
        <f>J2245/2*Date!$B$7+K2245</f>
        <v>738.11</v>
      </c>
      <c r="T2245" s="24">
        <f t="shared" si="222"/>
        <v>0</v>
      </c>
      <c r="U2245" s="24">
        <f t="shared" si="223"/>
        <v>738.11</v>
      </c>
      <c r="V2245" s="4">
        <v>0</v>
      </c>
      <c r="W2245" s="4"/>
      <c r="X2245" s="28" t="str">
        <f t="shared" si="224"/>
        <v>CHOOSE FORMULA</v>
      </c>
      <c r="Y2245" s="4"/>
      <c r="Z2245" s="4">
        <v>701</v>
      </c>
    </row>
    <row r="2246" spans="1:26">
      <c r="A2246" s="1" t="s">
        <v>58</v>
      </c>
      <c r="B2246" s="1" t="s">
        <v>244</v>
      </c>
      <c r="C2246" s="1" t="s">
        <v>552</v>
      </c>
      <c r="D2246" s="1" t="s">
        <v>351</v>
      </c>
      <c r="E2246" s="1" t="s">
        <v>8</v>
      </c>
      <c r="F2246" s="1" t="s">
        <v>352</v>
      </c>
      <c r="G2246" s="4">
        <v>4850</v>
      </c>
      <c r="H2246" s="4">
        <v>0</v>
      </c>
      <c r="I2246" s="4">
        <v>4850</v>
      </c>
      <c r="J2246" s="4">
        <v>223.21</v>
      </c>
      <c r="K2246" s="4">
        <v>2049.7399999999998</v>
      </c>
      <c r="L2246" s="4">
        <v>1914.83</v>
      </c>
      <c r="M2246" s="4">
        <v>3550.51</v>
      </c>
      <c r="N2246" s="24">
        <f>IF(AND(B2246="60",C2246="32"),(J2246/'FD Date'!$B$4*'FD Date'!$B$6+K2246),(J2246/Date!$B$4*Date!$B$6+K2246))</f>
        <v>3165.79</v>
      </c>
      <c r="O2246" s="24">
        <f t="shared" si="220"/>
        <v>446.42</v>
      </c>
      <c r="P2246" s="24">
        <f>K2246/Date!$B$2*Date!$B$3+K2246</f>
        <v>3074.6099999999997</v>
      </c>
      <c r="Q2246" s="24">
        <f>J2246*Date!$B$3+K2246</f>
        <v>2942.58</v>
      </c>
      <c r="R2246" s="24">
        <f t="shared" si="221"/>
        <v>3800.662391648345</v>
      </c>
      <c r="S2246" s="24">
        <f>J2246/2*Date!$B$7+K2246</f>
        <v>2942.58</v>
      </c>
      <c r="T2246" s="24">
        <f t="shared" si="222"/>
        <v>4850</v>
      </c>
      <c r="U2246" s="24">
        <f t="shared" si="223"/>
        <v>2049.7399999999998</v>
      </c>
      <c r="V2246" s="4">
        <v>0</v>
      </c>
      <c r="W2246" s="4"/>
      <c r="X2246" s="28" t="str">
        <f t="shared" si="224"/>
        <v>CHOOSE FORMULA</v>
      </c>
      <c r="Y2246" s="4"/>
      <c r="Z2246" s="4">
        <v>3636</v>
      </c>
    </row>
    <row r="2247" spans="1:26">
      <c r="A2247" s="1" t="s">
        <v>58</v>
      </c>
      <c r="B2247" s="1" t="s">
        <v>244</v>
      </c>
      <c r="C2247" s="1" t="s">
        <v>552</v>
      </c>
      <c r="D2247" s="1" t="s">
        <v>355</v>
      </c>
      <c r="E2247" s="1" t="s">
        <v>8</v>
      </c>
      <c r="F2247" s="1" t="s">
        <v>356</v>
      </c>
      <c r="G2247" s="4">
        <v>630</v>
      </c>
      <c r="H2247" s="4">
        <v>0</v>
      </c>
      <c r="I2247" s="4">
        <v>630</v>
      </c>
      <c r="J2247" s="4">
        <v>30.16</v>
      </c>
      <c r="K2247" s="4">
        <v>281.11</v>
      </c>
      <c r="L2247" s="4">
        <v>204.7</v>
      </c>
      <c r="M2247" s="4">
        <v>409.43</v>
      </c>
      <c r="N2247" s="24">
        <f>IF(AND(B2247="60",C2247="32"),(J2247/'FD Date'!$B$4*'FD Date'!$B$6+K2247),(J2247/Date!$B$4*Date!$B$6+K2247))</f>
        <v>431.91</v>
      </c>
      <c r="O2247" s="24">
        <f t="shared" si="220"/>
        <v>60.32</v>
      </c>
      <c r="P2247" s="24">
        <f>K2247/Date!$B$2*Date!$B$3+K2247</f>
        <v>421.66500000000002</v>
      </c>
      <c r="Q2247" s="24">
        <f>J2247*Date!$B$3+K2247</f>
        <v>401.75</v>
      </c>
      <c r="R2247" s="24">
        <f t="shared" si="221"/>
        <v>562.26119833903283</v>
      </c>
      <c r="S2247" s="24">
        <f>J2247/2*Date!$B$7+K2247</f>
        <v>401.75</v>
      </c>
      <c r="T2247" s="24">
        <f t="shared" si="222"/>
        <v>630</v>
      </c>
      <c r="U2247" s="24">
        <f t="shared" si="223"/>
        <v>281.11</v>
      </c>
      <c r="V2247" s="4">
        <v>0</v>
      </c>
      <c r="W2247" s="4"/>
      <c r="X2247" s="28" t="str">
        <f t="shared" si="224"/>
        <v>CHOOSE FORMULA</v>
      </c>
      <c r="Y2247" s="4"/>
      <c r="Z2247" s="4">
        <v>467</v>
      </c>
    </row>
    <row r="2248" spans="1:26">
      <c r="A2248" s="1" t="s">
        <v>58</v>
      </c>
      <c r="B2248" s="1" t="s">
        <v>244</v>
      </c>
      <c r="C2248" s="1" t="s">
        <v>552</v>
      </c>
      <c r="D2248" s="1" t="s">
        <v>357</v>
      </c>
      <c r="E2248" s="1" t="s">
        <v>8</v>
      </c>
      <c r="F2248" s="1" t="s">
        <v>358</v>
      </c>
      <c r="G2248" s="4">
        <v>0</v>
      </c>
      <c r="H2248" s="4">
        <v>0</v>
      </c>
      <c r="I2248" s="4">
        <v>0</v>
      </c>
      <c r="J2248" s="4">
        <v>47.9</v>
      </c>
      <c r="K2248" s="4">
        <v>154.75</v>
      </c>
      <c r="L2248" s="4">
        <v>94.75</v>
      </c>
      <c r="M2248" s="4">
        <v>170.55</v>
      </c>
      <c r="N2248" s="24">
        <f>IF(AND(B2248="60",C2248="32"),(J2248/'FD Date'!$B$4*'FD Date'!$B$6+K2248),(J2248/Date!$B$4*Date!$B$6+K2248))</f>
        <v>394.25</v>
      </c>
      <c r="O2248" s="24">
        <f t="shared" si="220"/>
        <v>95.8</v>
      </c>
      <c r="P2248" s="24">
        <f>K2248/Date!$B$2*Date!$B$3+K2248</f>
        <v>232.125</v>
      </c>
      <c r="Q2248" s="24">
        <f>J2248*Date!$B$3+K2248</f>
        <v>346.35</v>
      </c>
      <c r="R2248" s="24">
        <f t="shared" si="221"/>
        <v>278.55000000000007</v>
      </c>
      <c r="S2248" s="24">
        <f>J2248/2*Date!$B$7+K2248</f>
        <v>346.35</v>
      </c>
      <c r="T2248" s="24">
        <f t="shared" si="222"/>
        <v>0</v>
      </c>
      <c r="U2248" s="24">
        <f t="shared" si="223"/>
        <v>154.75</v>
      </c>
      <c r="V2248" s="4">
        <v>0</v>
      </c>
      <c r="W2248" s="4"/>
      <c r="X2248" s="28" t="str">
        <f t="shared" si="224"/>
        <v>CHOOSE FORMULA</v>
      </c>
      <c r="Y2248" s="4"/>
      <c r="Z2248" s="4">
        <v>107</v>
      </c>
    </row>
    <row r="2249" spans="1:26">
      <c r="A2249" s="1" t="s">
        <v>58</v>
      </c>
      <c r="B2249" s="1" t="s">
        <v>244</v>
      </c>
      <c r="C2249" s="1" t="s">
        <v>552</v>
      </c>
      <c r="D2249" s="1" t="s">
        <v>359</v>
      </c>
      <c r="E2249" s="1" t="s">
        <v>8</v>
      </c>
      <c r="F2249" s="1" t="s">
        <v>360</v>
      </c>
      <c r="G2249" s="4">
        <v>0</v>
      </c>
      <c r="H2249" s="4">
        <v>0</v>
      </c>
      <c r="I2249" s="4">
        <v>0</v>
      </c>
      <c r="J2249" s="4">
        <v>0</v>
      </c>
      <c r="K2249" s="4">
        <v>0</v>
      </c>
      <c r="L2249" s="4">
        <v>0</v>
      </c>
      <c r="M2249" s="4">
        <v>0</v>
      </c>
      <c r="N2249" s="24">
        <f>IF(AND(B2249="60",C2249="32"),(J2249/'FD Date'!$B$4*'FD Date'!$B$6+K2249),(J2249/Date!$B$4*Date!$B$6+K2249))</f>
        <v>0</v>
      </c>
      <c r="O2249" s="24">
        <f t="shared" si="220"/>
        <v>0</v>
      </c>
      <c r="P2249" s="24">
        <f>K2249/Date!$B$2*Date!$B$3+K2249</f>
        <v>0</v>
      </c>
      <c r="Q2249" s="24">
        <f>J2249*Date!$B$3+K2249</f>
        <v>0</v>
      </c>
      <c r="R2249" s="24">
        <f t="shared" si="221"/>
        <v>0</v>
      </c>
      <c r="S2249" s="24">
        <f>J2249/2*Date!$B$7+K2249</f>
        <v>0</v>
      </c>
      <c r="T2249" s="24">
        <f t="shared" si="222"/>
        <v>0</v>
      </c>
      <c r="U2249" s="24">
        <f t="shared" si="223"/>
        <v>0</v>
      </c>
      <c r="V2249" s="4">
        <v>0</v>
      </c>
      <c r="W2249" s="4"/>
      <c r="X2249" s="28" t="str">
        <f t="shared" si="224"/>
        <v>CHOOSE FORMULA</v>
      </c>
      <c r="Y2249" s="4"/>
      <c r="Z2249" s="4">
        <v>0</v>
      </c>
    </row>
    <row r="2250" spans="1:26">
      <c r="A2250" s="1" t="s">
        <v>58</v>
      </c>
      <c r="B2250" s="1" t="s">
        <v>244</v>
      </c>
      <c r="C2250" s="1" t="s">
        <v>552</v>
      </c>
      <c r="D2250" s="1" t="s">
        <v>361</v>
      </c>
      <c r="E2250" s="1" t="s">
        <v>8</v>
      </c>
      <c r="F2250" s="1" t="s">
        <v>362</v>
      </c>
      <c r="G2250" s="4">
        <v>0</v>
      </c>
      <c r="H2250" s="4">
        <v>0</v>
      </c>
      <c r="I2250" s="4">
        <v>0</v>
      </c>
      <c r="J2250" s="4">
        <v>0</v>
      </c>
      <c r="K2250" s="4">
        <v>11.53</v>
      </c>
      <c r="L2250" s="4">
        <v>0</v>
      </c>
      <c r="M2250" s="4">
        <v>0</v>
      </c>
      <c r="N2250" s="24">
        <f>IF(AND(B2250="60",C2250="32"),(J2250/'FD Date'!$B$4*'FD Date'!$B$6+K2250),(J2250/Date!$B$4*Date!$B$6+K2250))</f>
        <v>11.53</v>
      </c>
      <c r="O2250" s="24">
        <f t="shared" si="220"/>
        <v>0</v>
      </c>
      <c r="P2250" s="24">
        <f>K2250/Date!$B$2*Date!$B$3+K2250</f>
        <v>17.294999999999998</v>
      </c>
      <c r="Q2250" s="24">
        <f>J2250*Date!$B$3+K2250</f>
        <v>11.53</v>
      </c>
      <c r="R2250" s="24">
        <f t="shared" si="221"/>
        <v>0</v>
      </c>
      <c r="S2250" s="24">
        <f>J2250/2*Date!$B$7+K2250</f>
        <v>11.53</v>
      </c>
      <c r="T2250" s="24">
        <f t="shared" si="222"/>
        <v>0</v>
      </c>
      <c r="U2250" s="24">
        <f t="shared" si="223"/>
        <v>11.53</v>
      </c>
      <c r="V2250" s="4">
        <v>0</v>
      </c>
      <c r="W2250" s="4"/>
      <c r="X2250" s="28" t="str">
        <f t="shared" si="224"/>
        <v>CHOOSE FORMULA</v>
      </c>
      <c r="Y2250" s="4"/>
      <c r="Z2250" s="4">
        <v>75</v>
      </c>
    </row>
    <row r="2251" spans="1:26">
      <c r="A2251" s="1" t="s">
        <v>58</v>
      </c>
      <c r="B2251" s="1" t="s">
        <v>244</v>
      </c>
      <c r="C2251" s="1" t="s">
        <v>552</v>
      </c>
      <c r="D2251" s="1" t="s">
        <v>284</v>
      </c>
      <c r="E2251" s="1" t="s">
        <v>8</v>
      </c>
      <c r="F2251" s="1" t="s">
        <v>285</v>
      </c>
      <c r="G2251" s="4">
        <v>0</v>
      </c>
      <c r="H2251" s="4">
        <v>0</v>
      </c>
      <c r="I2251" s="4">
        <v>0</v>
      </c>
      <c r="J2251" s="4">
        <v>122.82</v>
      </c>
      <c r="K2251" s="4">
        <v>122.82</v>
      </c>
      <c r="L2251" s="4">
        <v>0</v>
      </c>
      <c r="M2251" s="4">
        <v>0</v>
      </c>
      <c r="N2251" s="24">
        <f>IF(AND(B2251="60",C2251="32"),(J2251/'FD Date'!$B$4*'FD Date'!$B$6+K2251),(J2251/Date!$B$4*Date!$B$6+K2251))</f>
        <v>736.91999999999985</v>
      </c>
      <c r="O2251" s="24">
        <f t="shared" si="220"/>
        <v>245.64</v>
      </c>
      <c r="P2251" s="24">
        <f>K2251/Date!$B$2*Date!$B$3+K2251</f>
        <v>184.23</v>
      </c>
      <c r="Q2251" s="24">
        <f>J2251*Date!$B$3+K2251</f>
        <v>614.09999999999991</v>
      </c>
      <c r="R2251" s="24">
        <f t="shared" si="221"/>
        <v>0</v>
      </c>
      <c r="S2251" s="24">
        <f>J2251/2*Date!$B$7+K2251</f>
        <v>614.09999999999991</v>
      </c>
      <c r="T2251" s="24">
        <f t="shared" si="222"/>
        <v>0</v>
      </c>
      <c r="U2251" s="24">
        <f t="shared" si="223"/>
        <v>122.82</v>
      </c>
      <c r="V2251" s="4">
        <v>0</v>
      </c>
      <c r="W2251" s="4"/>
      <c r="X2251" s="28" t="str">
        <f t="shared" si="224"/>
        <v>CHOOSE FORMULA</v>
      </c>
      <c r="Y2251" s="4"/>
      <c r="Z2251" s="4">
        <v>0</v>
      </c>
    </row>
    <row r="2252" spans="1:26">
      <c r="A2252" s="1" t="s">
        <v>58</v>
      </c>
      <c r="B2252" s="1" t="s">
        <v>244</v>
      </c>
      <c r="C2252" s="1" t="s">
        <v>552</v>
      </c>
      <c r="D2252" s="1" t="s">
        <v>363</v>
      </c>
      <c r="E2252" s="1" t="s">
        <v>8</v>
      </c>
      <c r="F2252" s="1" t="s">
        <v>364</v>
      </c>
      <c r="G2252" s="4">
        <v>5000</v>
      </c>
      <c r="H2252" s="4">
        <v>0</v>
      </c>
      <c r="I2252" s="4">
        <v>5000</v>
      </c>
      <c r="J2252" s="4">
        <v>375.84</v>
      </c>
      <c r="K2252" s="4">
        <v>3490.38</v>
      </c>
      <c r="L2252" s="4">
        <v>2647.98</v>
      </c>
      <c r="M2252" s="4">
        <v>3873.67</v>
      </c>
      <c r="N2252" s="24">
        <f>IF(AND(B2252="60",C2252="32"),(J2252/'FD Date'!$B$4*'FD Date'!$B$6+K2252),(J2252/Date!$B$4*Date!$B$6+K2252))</f>
        <v>5369.58</v>
      </c>
      <c r="O2252" s="24">
        <f t="shared" si="220"/>
        <v>751.68</v>
      </c>
      <c r="P2252" s="24">
        <f>K2252/Date!$B$2*Date!$B$3+K2252</f>
        <v>5235.57</v>
      </c>
      <c r="Q2252" s="24">
        <f>J2252*Date!$B$3+K2252</f>
        <v>4993.74</v>
      </c>
      <c r="R2252" s="24">
        <f t="shared" si="221"/>
        <v>5105.9978906940387</v>
      </c>
      <c r="S2252" s="24">
        <f>J2252/2*Date!$B$7+K2252</f>
        <v>4993.74</v>
      </c>
      <c r="T2252" s="24">
        <f t="shared" si="222"/>
        <v>5000</v>
      </c>
      <c r="U2252" s="24">
        <f t="shared" si="223"/>
        <v>3490.38</v>
      </c>
      <c r="V2252" s="4">
        <v>0</v>
      </c>
      <c r="W2252" s="4"/>
      <c r="X2252" s="28" t="str">
        <f t="shared" si="224"/>
        <v>CHOOSE FORMULA</v>
      </c>
      <c r="Y2252" s="4"/>
      <c r="Z2252" s="4">
        <v>5000</v>
      </c>
    </row>
    <row r="2253" spans="1:26">
      <c r="A2253" s="1" t="s">
        <v>58</v>
      </c>
      <c r="B2253" s="1" t="s">
        <v>244</v>
      </c>
      <c r="C2253" s="1" t="s">
        <v>552</v>
      </c>
      <c r="D2253" s="1" t="s">
        <v>365</v>
      </c>
      <c r="E2253" s="1" t="s">
        <v>8</v>
      </c>
      <c r="F2253" s="1" t="s">
        <v>366</v>
      </c>
      <c r="G2253" s="4">
        <v>7330</v>
      </c>
      <c r="H2253" s="4">
        <v>0</v>
      </c>
      <c r="I2253" s="4">
        <v>7330</v>
      </c>
      <c r="J2253" s="4">
        <v>1397.33</v>
      </c>
      <c r="K2253" s="4">
        <v>7842.38</v>
      </c>
      <c r="L2253" s="4">
        <v>4907.29</v>
      </c>
      <c r="M2253" s="4">
        <v>8062.47</v>
      </c>
      <c r="N2253" s="24">
        <f>IF(AND(B2253="60",C2253="32"),(J2253/'FD Date'!$B$4*'FD Date'!$B$6+K2253),(J2253/Date!$B$4*Date!$B$6+K2253))</f>
        <v>14829.029999999999</v>
      </c>
      <c r="O2253" s="24">
        <f t="shared" si="220"/>
        <v>2794.66</v>
      </c>
      <c r="P2253" s="24">
        <f>K2253/Date!$B$2*Date!$B$3+K2253</f>
        <v>11763.57</v>
      </c>
      <c r="Q2253" s="24">
        <f>J2253*Date!$B$3+K2253</f>
        <v>13431.7</v>
      </c>
      <c r="R2253" s="24">
        <f t="shared" si="221"/>
        <v>12884.698780508183</v>
      </c>
      <c r="S2253" s="24">
        <f>J2253/2*Date!$B$7+K2253</f>
        <v>13431.7</v>
      </c>
      <c r="T2253" s="24">
        <f t="shared" si="222"/>
        <v>7330</v>
      </c>
      <c r="U2253" s="24">
        <f t="shared" si="223"/>
        <v>7842.38</v>
      </c>
      <c r="V2253" s="4">
        <v>0</v>
      </c>
      <c r="W2253" s="4"/>
      <c r="X2253" s="28" t="str">
        <f t="shared" si="224"/>
        <v>CHOOSE FORMULA</v>
      </c>
      <c r="Y2253" s="4"/>
      <c r="Z2253" s="4">
        <v>7330</v>
      </c>
    </row>
    <row r="2254" spans="1:26">
      <c r="A2254" s="1" t="s">
        <v>58</v>
      </c>
      <c r="B2254" s="1" t="s">
        <v>244</v>
      </c>
      <c r="C2254" s="1" t="s">
        <v>552</v>
      </c>
      <c r="D2254" s="1" t="s">
        <v>367</v>
      </c>
      <c r="E2254" s="1" t="s">
        <v>8</v>
      </c>
      <c r="F2254" s="1" t="s">
        <v>368</v>
      </c>
      <c r="G2254" s="4">
        <v>6250</v>
      </c>
      <c r="H2254" s="4">
        <v>0</v>
      </c>
      <c r="I2254" s="4">
        <v>6250</v>
      </c>
      <c r="J2254" s="4">
        <v>0</v>
      </c>
      <c r="K2254" s="4">
        <v>1875.78</v>
      </c>
      <c r="L2254" s="4">
        <v>2071.16</v>
      </c>
      <c r="M2254" s="4">
        <v>2200.71</v>
      </c>
      <c r="N2254" s="24">
        <f>IF(AND(B2254="60",C2254="32"),(J2254/'FD Date'!$B$4*'FD Date'!$B$6+K2254),(J2254/Date!$B$4*Date!$B$6+K2254))</f>
        <v>1875.78</v>
      </c>
      <c r="O2254" s="24">
        <f t="shared" si="220"/>
        <v>0</v>
      </c>
      <c r="P2254" s="24">
        <f>K2254/Date!$B$2*Date!$B$3+K2254</f>
        <v>2813.67</v>
      </c>
      <c r="Q2254" s="24">
        <f>J2254*Date!$B$3+K2254</f>
        <v>1875.78</v>
      </c>
      <c r="R2254" s="24">
        <f t="shared" si="221"/>
        <v>1993.1090808049598</v>
      </c>
      <c r="S2254" s="24">
        <f>J2254/2*Date!$B$7+K2254</f>
        <v>1875.78</v>
      </c>
      <c r="T2254" s="24">
        <f t="shared" si="222"/>
        <v>6250</v>
      </c>
      <c r="U2254" s="24">
        <f t="shared" si="223"/>
        <v>1875.78</v>
      </c>
      <c r="V2254" s="4">
        <v>0</v>
      </c>
      <c r="W2254" s="4"/>
      <c r="X2254" s="28" t="str">
        <f t="shared" si="224"/>
        <v>CHOOSE FORMULA</v>
      </c>
      <c r="Y2254" s="4"/>
      <c r="Z2254" s="4">
        <v>6250</v>
      </c>
    </row>
    <row r="2255" spans="1:26">
      <c r="A2255" s="1" t="s">
        <v>58</v>
      </c>
      <c r="B2255" s="1" t="s">
        <v>244</v>
      </c>
      <c r="C2255" s="1" t="s">
        <v>552</v>
      </c>
      <c r="D2255" s="1" t="s">
        <v>436</v>
      </c>
      <c r="E2255" s="1" t="s">
        <v>8</v>
      </c>
      <c r="F2255" s="1" t="s">
        <v>437</v>
      </c>
      <c r="G2255" s="4">
        <v>0</v>
      </c>
      <c r="H2255" s="4">
        <v>0</v>
      </c>
      <c r="I2255" s="4">
        <v>0</v>
      </c>
      <c r="J2255" s="4">
        <v>0</v>
      </c>
      <c r="K2255" s="4">
        <v>0</v>
      </c>
      <c r="L2255" s="4">
        <v>0</v>
      </c>
      <c r="M2255" s="4">
        <v>0</v>
      </c>
      <c r="N2255" s="24">
        <f>IF(AND(B2255="60",C2255="32"),(J2255/'FD Date'!$B$4*'FD Date'!$B$6+K2255),(J2255/Date!$B$4*Date!$B$6+K2255))</f>
        <v>0</v>
      </c>
      <c r="O2255" s="24">
        <f t="shared" si="220"/>
        <v>0</v>
      </c>
      <c r="P2255" s="24">
        <f>K2255/Date!$B$2*Date!$B$3+K2255</f>
        <v>0</v>
      </c>
      <c r="Q2255" s="24">
        <f>J2255*Date!$B$3+K2255</f>
        <v>0</v>
      </c>
      <c r="R2255" s="24">
        <f t="shared" si="221"/>
        <v>0</v>
      </c>
      <c r="S2255" s="24">
        <f>J2255/2*Date!$B$7+K2255</f>
        <v>0</v>
      </c>
      <c r="T2255" s="24">
        <f t="shared" si="222"/>
        <v>0</v>
      </c>
      <c r="U2255" s="24">
        <f t="shared" si="223"/>
        <v>0</v>
      </c>
      <c r="V2255" s="4">
        <v>0</v>
      </c>
      <c r="W2255" s="4"/>
      <c r="X2255" s="28" t="str">
        <f t="shared" si="224"/>
        <v>CHOOSE FORMULA</v>
      </c>
      <c r="Y2255" s="4"/>
      <c r="Z2255" s="4">
        <v>0</v>
      </c>
    </row>
    <row r="2256" spans="1:26">
      <c r="A2256" s="1" t="s">
        <v>58</v>
      </c>
      <c r="B2256" s="1" t="s">
        <v>244</v>
      </c>
      <c r="C2256" s="1" t="s">
        <v>552</v>
      </c>
      <c r="D2256" s="1" t="s">
        <v>470</v>
      </c>
      <c r="E2256" s="1" t="s">
        <v>8</v>
      </c>
      <c r="F2256" s="1" t="s">
        <v>471</v>
      </c>
      <c r="G2256" s="4">
        <v>8800</v>
      </c>
      <c r="H2256" s="4">
        <v>0</v>
      </c>
      <c r="I2256" s="4">
        <v>8800</v>
      </c>
      <c r="J2256" s="4">
        <v>0</v>
      </c>
      <c r="K2256" s="4">
        <v>0</v>
      </c>
      <c r="L2256" s="4">
        <v>0</v>
      </c>
      <c r="M2256" s="4">
        <v>1245.1500000000001</v>
      </c>
      <c r="N2256" s="24">
        <f>IF(AND(B2256="60",C2256="32"),(J2256/'FD Date'!$B$4*'FD Date'!$B$6+K2256),(J2256/Date!$B$4*Date!$B$6+K2256))</f>
        <v>0</v>
      </c>
      <c r="O2256" s="24">
        <f t="shared" si="220"/>
        <v>0</v>
      </c>
      <c r="P2256" s="24">
        <f>K2256/Date!$B$2*Date!$B$3+K2256</f>
        <v>0</v>
      </c>
      <c r="Q2256" s="24">
        <f>J2256*Date!$B$3+K2256</f>
        <v>0</v>
      </c>
      <c r="R2256" s="24">
        <f t="shared" si="221"/>
        <v>0</v>
      </c>
      <c r="S2256" s="24">
        <f>J2256/2*Date!$B$7+K2256</f>
        <v>0</v>
      </c>
      <c r="T2256" s="24">
        <f t="shared" si="222"/>
        <v>8800</v>
      </c>
      <c r="U2256" s="24">
        <f t="shared" si="223"/>
        <v>0</v>
      </c>
      <c r="V2256" s="4">
        <v>0</v>
      </c>
      <c r="W2256" s="4"/>
      <c r="X2256" s="28" t="str">
        <f t="shared" si="224"/>
        <v>CHOOSE FORMULA</v>
      </c>
      <c r="Y2256" s="4"/>
      <c r="Z2256" s="4">
        <v>8800</v>
      </c>
    </row>
    <row r="2257" spans="1:26">
      <c r="A2257" s="1" t="s">
        <v>58</v>
      </c>
      <c r="B2257" s="1" t="s">
        <v>244</v>
      </c>
      <c r="C2257" s="1" t="s">
        <v>552</v>
      </c>
      <c r="D2257" s="1" t="s">
        <v>478</v>
      </c>
      <c r="E2257" s="1" t="s">
        <v>8</v>
      </c>
      <c r="F2257" s="1" t="s">
        <v>479</v>
      </c>
      <c r="G2257" s="4">
        <v>500</v>
      </c>
      <c r="H2257" s="4">
        <v>0</v>
      </c>
      <c r="I2257" s="4">
        <v>500</v>
      </c>
      <c r="J2257" s="4">
        <v>0</v>
      </c>
      <c r="K2257" s="4">
        <v>0</v>
      </c>
      <c r="L2257" s="4">
        <v>0</v>
      </c>
      <c r="M2257" s="4">
        <v>79.2</v>
      </c>
      <c r="N2257" s="24">
        <f>IF(AND(B2257="60",C2257="32"),(J2257/'FD Date'!$B$4*'FD Date'!$B$6+K2257),(J2257/Date!$B$4*Date!$B$6+K2257))</f>
        <v>0</v>
      </c>
      <c r="O2257" s="24">
        <f t="shared" si="220"/>
        <v>0</v>
      </c>
      <c r="P2257" s="24">
        <f>K2257/Date!$B$2*Date!$B$3+K2257</f>
        <v>0</v>
      </c>
      <c r="Q2257" s="24">
        <f>J2257*Date!$B$3+K2257</f>
        <v>0</v>
      </c>
      <c r="R2257" s="24">
        <f t="shared" si="221"/>
        <v>0</v>
      </c>
      <c r="S2257" s="24">
        <f>J2257/2*Date!$B$7+K2257</f>
        <v>0</v>
      </c>
      <c r="T2257" s="24">
        <f t="shared" si="222"/>
        <v>500</v>
      </c>
      <c r="U2257" s="24">
        <f t="shared" si="223"/>
        <v>0</v>
      </c>
      <c r="V2257" s="4">
        <v>0</v>
      </c>
      <c r="W2257" s="4"/>
      <c r="X2257" s="28" t="str">
        <f t="shared" si="224"/>
        <v>CHOOSE FORMULA</v>
      </c>
      <c r="Y2257" s="4"/>
      <c r="Z2257" s="4">
        <v>500</v>
      </c>
    </row>
    <row r="2258" spans="1:26">
      <c r="A2258" s="1" t="s">
        <v>58</v>
      </c>
      <c r="B2258" s="1" t="s">
        <v>244</v>
      </c>
      <c r="C2258" s="1" t="s">
        <v>552</v>
      </c>
      <c r="D2258" s="1" t="s">
        <v>388</v>
      </c>
      <c r="E2258" s="1" t="s">
        <v>8</v>
      </c>
      <c r="F2258" s="1" t="s">
        <v>389</v>
      </c>
      <c r="G2258" s="4">
        <v>0</v>
      </c>
      <c r="H2258" s="4">
        <v>0</v>
      </c>
      <c r="I2258" s="4">
        <v>0</v>
      </c>
      <c r="J2258" s="4">
        <v>0</v>
      </c>
      <c r="K2258" s="4">
        <v>0</v>
      </c>
      <c r="L2258" s="4">
        <v>0</v>
      </c>
      <c r="M2258" s="4">
        <v>0</v>
      </c>
      <c r="N2258" s="24">
        <f>IF(AND(B2258="60",C2258="32"),(J2258/'FD Date'!$B$4*'FD Date'!$B$6+K2258),(J2258/Date!$B$4*Date!$B$6+K2258))</f>
        <v>0</v>
      </c>
      <c r="O2258" s="24">
        <f t="shared" si="220"/>
        <v>0</v>
      </c>
      <c r="P2258" s="24">
        <f>K2258/Date!$B$2*Date!$B$3+K2258</f>
        <v>0</v>
      </c>
      <c r="Q2258" s="24">
        <f>J2258*Date!$B$3+K2258</f>
        <v>0</v>
      </c>
      <c r="R2258" s="24">
        <f t="shared" si="221"/>
        <v>0</v>
      </c>
      <c r="S2258" s="24">
        <f>J2258/2*Date!$B$7+K2258</f>
        <v>0</v>
      </c>
      <c r="T2258" s="24">
        <f t="shared" si="222"/>
        <v>0</v>
      </c>
      <c r="U2258" s="24">
        <f t="shared" si="223"/>
        <v>0</v>
      </c>
      <c r="V2258" s="4">
        <v>0</v>
      </c>
      <c r="W2258" s="4"/>
      <c r="X2258" s="28" t="str">
        <f t="shared" si="224"/>
        <v>CHOOSE FORMULA</v>
      </c>
      <c r="Y2258" s="4"/>
      <c r="Z2258" s="4">
        <v>0</v>
      </c>
    </row>
    <row r="2259" spans="1:26">
      <c r="A2259" s="1" t="s">
        <v>58</v>
      </c>
      <c r="B2259" s="1" t="s">
        <v>244</v>
      </c>
      <c r="C2259" s="1" t="s">
        <v>552</v>
      </c>
      <c r="D2259" s="1" t="s">
        <v>373</v>
      </c>
      <c r="E2259" s="1" t="s">
        <v>8</v>
      </c>
      <c r="F2259" s="1" t="s">
        <v>374</v>
      </c>
      <c r="G2259" s="4">
        <v>1000</v>
      </c>
      <c r="H2259" s="4">
        <v>0</v>
      </c>
      <c r="I2259" s="4">
        <v>1000</v>
      </c>
      <c r="J2259" s="4">
        <v>0</v>
      </c>
      <c r="K2259" s="4">
        <v>0</v>
      </c>
      <c r="L2259" s="4">
        <v>1079.76</v>
      </c>
      <c r="M2259" s="4">
        <v>1079.76</v>
      </c>
      <c r="N2259" s="24">
        <f>IF(AND(B2259="60",C2259="32"),(J2259/'FD Date'!$B$4*'FD Date'!$B$6+K2259),(J2259/Date!$B$4*Date!$B$6+K2259))</f>
        <v>0</v>
      </c>
      <c r="O2259" s="24">
        <f t="shared" si="220"/>
        <v>0</v>
      </c>
      <c r="P2259" s="24">
        <f>K2259/Date!$B$2*Date!$B$3+K2259</f>
        <v>0</v>
      </c>
      <c r="Q2259" s="24">
        <f>J2259*Date!$B$3+K2259</f>
        <v>0</v>
      </c>
      <c r="R2259" s="24">
        <f t="shared" si="221"/>
        <v>0</v>
      </c>
      <c r="S2259" s="24">
        <f>J2259/2*Date!$B$7+K2259</f>
        <v>0</v>
      </c>
      <c r="T2259" s="24">
        <f t="shared" si="222"/>
        <v>1000</v>
      </c>
      <c r="U2259" s="24">
        <f t="shared" si="223"/>
        <v>0</v>
      </c>
      <c r="V2259" s="4">
        <v>0</v>
      </c>
      <c r="W2259" s="4"/>
      <c r="X2259" s="28" t="str">
        <f t="shared" si="224"/>
        <v>CHOOSE FORMULA</v>
      </c>
      <c r="Y2259" s="4"/>
      <c r="Z2259" s="4">
        <v>1000</v>
      </c>
    </row>
    <row r="2260" spans="1:26">
      <c r="A2260" s="1" t="s">
        <v>58</v>
      </c>
      <c r="B2260" s="1" t="s">
        <v>244</v>
      </c>
      <c r="C2260" s="1" t="s">
        <v>552</v>
      </c>
      <c r="D2260" s="1" t="s">
        <v>444</v>
      </c>
      <c r="E2260" s="1" t="s">
        <v>8</v>
      </c>
      <c r="F2260" s="1" t="s">
        <v>445</v>
      </c>
      <c r="G2260" s="4">
        <v>0</v>
      </c>
      <c r="H2260" s="4">
        <v>0</v>
      </c>
      <c r="I2260" s="4">
        <v>0</v>
      </c>
      <c r="J2260" s="4">
        <v>0</v>
      </c>
      <c r="K2260" s="4">
        <v>49.7</v>
      </c>
      <c r="L2260" s="4">
        <v>0</v>
      </c>
      <c r="M2260" s="4">
        <v>0</v>
      </c>
      <c r="N2260" s="24">
        <f>IF(AND(B2260="60",C2260="32"),(J2260/'FD Date'!$B$4*'FD Date'!$B$6+K2260),(J2260/Date!$B$4*Date!$B$6+K2260))</f>
        <v>49.7</v>
      </c>
      <c r="O2260" s="24">
        <f t="shared" si="220"/>
        <v>0</v>
      </c>
      <c r="P2260" s="24">
        <f>K2260/Date!$B$2*Date!$B$3+K2260</f>
        <v>74.550000000000011</v>
      </c>
      <c r="Q2260" s="24">
        <f>J2260*Date!$B$3+K2260</f>
        <v>49.7</v>
      </c>
      <c r="R2260" s="24">
        <f t="shared" si="221"/>
        <v>0</v>
      </c>
      <c r="S2260" s="24">
        <f>J2260/2*Date!$B$7+K2260</f>
        <v>49.7</v>
      </c>
      <c r="T2260" s="24">
        <f t="shared" si="222"/>
        <v>0</v>
      </c>
      <c r="U2260" s="24">
        <f t="shared" si="223"/>
        <v>49.7</v>
      </c>
      <c r="V2260" s="4">
        <v>0</v>
      </c>
      <c r="W2260" s="4"/>
      <c r="X2260" s="28" t="str">
        <f t="shared" si="224"/>
        <v>CHOOSE FORMULA</v>
      </c>
      <c r="Y2260" s="4"/>
      <c r="Z2260" s="4">
        <v>50</v>
      </c>
    </row>
    <row r="2261" spans="1:26">
      <c r="A2261" s="1" t="s">
        <v>58</v>
      </c>
      <c r="B2261" s="1" t="s">
        <v>244</v>
      </c>
      <c r="C2261" s="1" t="s">
        <v>552</v>
      </c>
      <c r="D2261" s="1" t="s">
        <v>774</v>
      </c>
      <c r="E2261" s="1" t="s">
        <v>8</v>
      </c>
      <c r="F2261" s="1" t="s">
        <v>775</v>
      </c>
      <c r="G2261" s="4">
        <v>15000</v>
      </c>
      <c r="H2261" s="4">
        <v>0</v>
      </c>
      <c r="I2261" s="4">
        <v>15000</v>
      </c>
      <c r="J2261" s="4">
        <v>0</v>
      </c>
      <c r="K2261" s="4">
        <v>4975.3500000000004</v>
      </c>
      <c r="L2261" s="4">
        <v>17813.57</v>
      </c>
      <c r="M2261" s="4">
        <v>21022.04</v>
      </c>
      <c r="N2261" s="24">
        <f>IF(AND(B2261="60",C2261="32"),(J2261/'FD Date'!$B$4*'FD Date'!$B$6+K2261),(J2261/Date!$B$4*Date!$B$6+K2261))</f>
        <v>4975.3500000000004</v>
      </c>
      <c r="O2261" s="24">
        <f t="shared" si="220"/>
        <v>0</v>
      </c>
      <c r="P2261" s="24">
        <f>K2261/Date!$B$2*Date!$B$3+K2261</f>
        <v>7463.0250000000005</v>
      </c>
      <c r="Q2261" s="24">
        <f>J2261*Date!$B$3+K2261</f>
        <v>4975.3500000000004</v>
      </c>
      <c r="R2261" s="24">
        <f t="shared" si="221"/>
        <v>5871.4792550847478</v>
      </c>
      <c r="S2261" s="24">
        <f>J2261/2*Date!$B$7+K2261</f>
        <v>4975.3500000000004</v>
      </c>
      <c r="T2261" s="24">
        <f t="shared" si="222"/>
        <v>15000</v>
      </c>
      <c r="U2261" s="24">
        <f t="shared" si="223"/>
        <v>4975.3500000000004</v>
      </c>
      <c r="V2261" s="4">
        <v>0</v>
      </c>
      <c r="W2261" s="4"/>
      <c r="X2261" s="28" t="str">
        <f t="shared" si="224"/>
        <v>CHOOSE FORMULA</v>
      </c>
      <c r="Y2261" s="4"/>
      <c r="Z2261" s="4">
        <v>15000</v>
      </c>
    </row>
    <row r="2262" spans="1:26">
      <c r="A2262" s="1" t="s">
        <v>58</v>
      </c>
      <c r="B2262" s="1" t="s">
        <v>244</v>
      </c>
      <c r="C2262" s="1" t="s">
        <v>552</v>
      </c>
      <c r="D2262" s="1" t="s">
        <v>292</v>
      </c>
      <c r="E2262" s="1" t="s">
        <v>8</v>
      </c>
      <c r="F2262" s="1" t="s">
        <v>293</v>
      </c>
      <c r="G2262" s="4">
        <v>4500</v>
      </c>
      <c r="H2262" s="4">
        <v>0</v>
      </c>
      <c r="I2262" s="4">
        <v>4500</v>
      </c>
      <c r="J2262" s="4">
        <v>220.67</v>
      </c>
      <c r="K2262" s="4">
        <v>4094.96</v>
      </c>
      <c r="L2262" s="4">
        <v>274.67</v>
      </c>
      <c r="M2262" s="4">
        <v>1605.01</v>
      </c>
      <c r="N2262" s="24">
        <f>IF(AND(B2262="60",C2262="32"),(J2262/'FD Date'!$B$4*'FD Date'!$B$6+K2262),(J2262/Date!$B$4*Date!$B$6+K2262))</f>
        <v>5198.3099999999995</v>
      </c>
      <c r="O2262" s="24">
        <f t="shared" si="220"/>
        <v>441.34</v>
      </c>
      <c r="P2262" s="24">
        <f>K2262/Date!$B$2*Date!$B$3+K2262</f>
        <v>6142.4400000000005</v>
      </c>
      <c r="Q2262" s="24">
        <f>J2262*Date!$B$3+K2262</f>
        <v>4977.6400000000003</v>
      </c>
      <c r="R2262" s="24">
        <f t="shared" si="221"/>
        <v>23928.53879054866</v>
      </c>
      <c r="S2262" s="24">
        <f>J2262/2*Date!$B$7+K2262</f>
        <v>4977.6400000000003</v>
      </c>
      <c r="T2262" s="24">
        <f t="shared" si="222"/>
        <v>4500</v>
      </c>
      <c r="U2262" s="24">
        <f t="shared" si="223"/>
        <v>4094.96</v>
      </c>
      <c r="V2262" s="4">
        <v>0</v>
      </c>
      <c r="W2262" s="4"/>
      <c r="X2262" s="28" t="str">
        <f t="shared" si="224"/>
        <v>CHOOSE FORMULA</v>
      </c>
      <c r="Y2262" s="4"/>
      <c r="Z2262" s="4">
        <v>4500</v>
      </c>
    </row>
    <row r="2263" spans="1:26">
      <c r="A2263" s="1" t="s">
        <v>58</v>
      </c>
      <c r="B2263" s="1" t="s">
        <v>244</v>
      </c>
      <c r="C2263" s="1" t="s">
        <v>552</v>
      </c>
      <c r="D2263" s="1" t="s">
        <v>375</v>
      </c>
      <c r="E2263" s="1" t="s">
        <v>8</v>
      </c>
      <c r="F2263" s="1" t="s">
        <v>376</v>
      </c>
      <c r="G2263" s="4">
        <v>0</v>
      </c>
      <c r="H2263" s="4">
        <v>0</v>
      </c>
      <c r="I2263" s="4">
        <v>0</v>
      </c>
      <c r="J2263" s="4">
        <v>0</v>
      </c>
      <c r="K2263" s="4">
        <v>279.14999999999998</v>
      </c>
      <c r="L2263" s="4">
        <v>39.5</v>
      </c>
      <c r="M2263" s="4">
        <v>18.5</v>
      </c>
      <c r="N2263" s="24">
        <f>IF(AND(B2263="60",C2263="32"),(J2263/'FD Date'!$B$4*'FD Date'!$B$6+K2263),(J2263/Date!$B$4*Date!$B$6+K2263))</f>
        <v>279.14999999999998</v>
      </c>
      <c r="O2263" s="24">
        <f t="shared" si="220"/>
        <v>0</v>
      </c>
      <c r="P2263" s="24">
        <f>K2263/Date!$B$2*Date!$B$3+K2263</f>
        <v>418.72499999999997</v>
      </c>
      <c r="Q2263" s="24">
        <f>J2263*Date!$B$3+K2263</f>
        <v>279.14999999999998</v>
      </c>
      <c r="R2263" s="24">
        <f t="shared" si="221"/>
        <v>130.74113924050633</v>
      </c>
      <c r="S2263" s="24">
        <f>J2263/2*Date!$B$7+K2263</f>
        <v>279.14999999999998</v>
      </c>
      <c r="T2263" s="24">
        <f t="shared" si="222"/>
        <v>0</v>
      </c>
      <c r="U2263" s="24">
        <f t="shared" si="223"/>
        <v>279.14999999999998</v>
      </c>
      <c r="V2263" s="4">
        <v>0</v>
      </c>
      <c r="W2263" s="4"/>
      <c r="X2263" s="28" t="str">
        <f t="shared" si="224"/>
        <v>CHOOSE FORMULA</v>
      </c>
      <c r="Y2263" s="4"/>
      <c r="Z2263" s="4">
        <v>0</v>
      </c>
    </row>
    <row r="2264" spans="1:26">
      <c r="A2264" s="1" t="s">
        <v>58</v>
      </c>
      <c r="B2264" s="1" t="s">
        <v>244</v>
      </c>
      <c r="C2264" s="1" t="s">
        <v>552</v>
      </c>
      <c r="D2264" s="1" t="s">
        <v>297</v>
      </c>
      <c r="E2264" s="1" t="s">
        <v>8</v>
      </c>
      <c r="F2264" s="1" t="s">
        <v>298</v>
      </c>
      <c r="G2264" s="4">
        <v>750</v>
      </c>
      <c r="H2264" s="4">
        <v>0</v>
      </c>
      <c r="I2264" s="4">
        <v>750</v>
      </c>
      <c r="J2264" s="4">
        <v>0</v>
      </c>
      <c r="K2264" s="4">
        <v>0</v>
      </c>
      <c r="L2264" s="4">
        <v>241.4</v>
      </c>
      <c r="M2264" s="4">
        <v>362.17</v>
      </c>
      <c r="N2264" s="24">
        <f>IF(AND(B2264="60",C2264="32"),(J2264/'FD Date'!$B$4*'FD Date'!$B$6+K2264),(J2264/Date!$B$4*Date!$B$6+K2264))</f>
        <v>0</v>
      </c>
      <c r="O2264" s="24">
        <f t="shared" si="220"/>
        <v>0</v>
      </c>
      <c r="P2264" s="24">
        <f>K2264/Date!$B$2*Date!$B$3+K2264</f>
        <v>0</v>
      </c>
      <c r="Q2264" s="24">
        <f>J2264*Date!$B$3+K2264</f>
        <v>0</v>
      </c>
      <c r="R2264" s="24">
        <f t="shared" si="221"/>
        <v>0</v>
      </c>
      <c r="S2264" s="24">
        <f>J2264/2*Date!$B$7+K2264</f>
        <v>0</v>
      </c>
      <c r="T2264" s="24">
        <f t="shared" si="222"/>
        <v>750</v>
      </c>
      <c r="U2264" s="24">
        <f t="shared" si="223"/>
        <v>0</v>
      </c>
      <c r="V2264" s="4">
        <v>0</v>
      </c>
      <c r="W2264" s="4"/>
      <c r="X2264" s="28" t="str">
        <f t="shared" si="224"/>
        <v>CHOOSE FORMULA</v>
      </c>
      <c r="Y2264" s="4"/>
      <c r="Z2264" s="4">
        <v>500</v>
      </c>
    </row>
    <row r="2265" spans="1:26">
      <c r="A2265" s="1" t="s">
        <v>58</v>
      </c>
      <c r="B2265" s="1" t="s">
        <v>244</v>
      </c>
      <c r="C2265" s="1" t="s">
        <v>552</v>
      </c>
      <c r="D2265" s="1" t="s">
        <v>457</v>
      </c>
      <c r="E2265" s="1" t="s">
        <v>8</v>
      </c>
      <c r="F2265" s="1" t="s">
        <v>296</v>
      </c>
      <c r="G2265" s="4">
        <v>0</v>
      </c>
      <c r="H2265" s="4">
        <v>0</v>
      </c>
      <c r="I2265" s="4">
        <v>0</v>
      </c>
      <c r="J2265" s="4">
        <v>0</v>
      </c>
      <c r="K2265" s="4">
        <v>0</v>
      </c>
      <c r="L2265" s="4">
        <v>0</v>
      </c>
      <c r="M2265" s="4">
        <v>0</v>
      </c>
      <c r="N2265" s="24">
        <f>IF(AND(B2265="60",C2265="32"),(J2265/'FD Date'!$B$4*'FD Date'!$B$6+K2265),(J2265/Date!$B$4*Date!$B$6+K2265))</f>
        <v>0</v>
      </c>
      <c r="O2265" s="24">
        <f t="shared" si="220"/>
        <v>0</v>
      </c>
      <c r="P2265" s="24">
        <f>K2265/Date!$B$2*Date!$B$3+K2265</f>
        <v>0</v>
      </c>
      <c r="Q2265" s="24">
        <f>J2265*Date!$B$3+K2265</f>
        <v>0</v>
      </c>
      <c r="R2265" s="24">
        <f t="shared" si="221"/>
        <v>0</v>
      </c>
      <c r="S2265" s="24">
        <f>J2265/2*Date!$B$7+K2265</f>
        <v>0</v>
      </c>
      <c r="T2265" s="24">
        <f t="shared" si="222"/>
        <v>0</v>
      </c>
      <c r="U2265" s="24">
        <f t="shared" si="223"/>
        <v>0</v>
      </c>
      <c r="V2265" s="4">
        <v>0</v>
      </c>
      <c r="W2265" s="4"/>
      <c r="X2265" s="28" t="str">
        <f t="shared" si="224"/>
        <v>CHOOSE FORMULA</v>
      </c>
      <c r="Y2265" s="4"/>
      <c r="Z2265" s="4">
        <v>0</v>
      </c>
    </row>
    <row r="2266" spans="1:26">
      <c r="A2266" s="1" t="s">
        <v>58</v>
      </c>
      <c r="B2266" s="1" t="s">
        <v>244</v>
      </c>
      <c r="C2266" s="1" t="s">
        <v>552</v>
      </c>
      <c r="D2266" s="1" t="s">
        <v>299</v>
      </c>
      <c r="E2266" s="1" t="s">
        <v>8</v>
      </c>
      <c r="F2266" s="1" t="s">
        <v>300</v>
      </c>
      <c r="G2266" s="4">
        <v>35000</v>
      </c>
      <c r="H2266" s="4">
        <v>0</v>
      </c>
      <c r="I2266" s="4">
        <v>35000</v>
      </c>
      <c r="J2266" s="4">
        <v>0</v>
      </c>
      <c r="K2266" s="4">
        <v>13600</v>
      </c>
      <c r="L2266" s="4">
        <v>17300</v>
      </c>
      <c r="M2266" s="4">
        <v>24661.59</v>
      </c>
      <c r="N2266" s="24">
        <f>IF(AND(B2266="60",C2266="32"),(J2266/'FD Date'!$B$4*'FD Date'!$B$6+K2266),(J2266/Date!$B$4*Date!$B$6+K2266))</f>
        <v>13600</v>
      </c>
      <c r="O2266" s="24">
        <f t="shared" si="220"/>
        <v>0</v>
      </c>
      <c r="P2266" s="24">
        <f>K2266/Date!$B$2*Date!$B$3+K2266</f>
        <v>20400</v>
      </c>
      <c r="Q2266" s="24">
        <f>J2266*Date!$B$3+K2266</f>
        <v>13600</v>
      </c>
      <c r="R2266" s="24">
        <f t="shared" si="221"/>
        <v>19387.145895953756</v>
      </c>
      <c r="S2266" s="24">
        <f>J2266/2*Date!$B$7+K2266</f>
        <v>13600</v>
      </c>
      <c r="T2266" s="24">
        <f t="shared" si="222"/>
        <v>35000</v>
      </c>
      <c r="U2266" s="24">
        <f t="shared" si="223"/>
        <v>13600</v>
      </c>
      <c r="V2266" s="4">
        <v>0</v>
      </c>
      <c r="W2266" s="4"/>
      <c r="X2266" s="28" t="str">
        <f t="shared" si="224"/>
        <v>CHOOSE FORMULA</v>
      </c>
      <c r="Y2266" s="4"/>
      <c r="Z2266" s="4">
        <v>35000</v>
      </c>
    </row>
    <row r="2267" spans="1:26">
      <c r="A2267" s="1" t="s">
        <v>58</v>
      </c>
      <c r="B2267" s="1" t="s">
        <v>244</v>
      </c>
      <c r="C2267" s="1" t="s">
        <v>552</v>
      </c>
      <c r="D2267" s="1" t="s">
        <v>406</v>
      </c>
      <c r="E2267" s="1" t="s">
        <v>8</v>
      </c>
      <c r="F2267" s="1" t="s">
        <v>407</v>
      </c>
      <c r="G2267" s="4">
        <v>1500</v>
      </c>
      <c r="H2267" s="4">
        <v>0</v>
      </c>
      <c r="I2267" s="4">
        <v>1500</v>
      </c>
      <c r="J2267" s="4">
        <v>0</v>
      </c>
      <c r="K2267" s="4">
        <v>1148</v>
      </c>
      <c r="L2267" s="4">
        <v>0</v>
      </c>
      <c r="M2267" s="4">
        <v>0</v>
      </c>
      <c r="N2267" s="24">
        <f>IF(AND(B2267="60",C2267="32"),(J2267/'FD Date'!$B$4*'FD Date'!$B$6+K2267),(J2267/Date!$B$4*Date!$B$6+K2267))</f>
        <v>1148</v>
      </c>
      <c r="O2267" s="24">
        <f t="shared" si="220"/>
        <v>0</v>
      </c>
      <c r="P2267" s="24">
        <f>K2267/Date!$B$2*Date!$B$3+K2267</f>
        <v>1722</v>
      </c>
      <c r="Q2267" s="24">
        <f>J2267*Date!$B$3+K2267</f>
        <v>1148</v>
      </c>
      <c r="R2267" s="24">
        <f t="shared" si="221"/>
        <v>0</v>
      </c>
      <c r="S2267" s="24">
        <f>J2267/2*Date!$B$7+K2267</f>
        <v>1148</v>
      </c>
      <c r="T2267" s="24">
        <f t="shared" si="222"/>
        <v>1500</v>
      </c>
      <c r="U2267" s="24">
        <f t="shared" si="223"/>
        <v>1148</v>
      </c>
      <c r="V2267" s="4">
        <v>0</v>
      </c>
      <c r="W2267" s="4"/>
      <c r="X2267" s="28" t="str">
        <f t="shared" si="224"/>
        <v>CHOOSE FORMULA</v>
      </c>
      <c r="Y2267" s="4"/>
      <c r="Z2267" s="4">
        <v>1500</v>
      </c>
    </row>
    <row r="2268" spans="1:26">
      <c r="A2268" s="1" t="s">
        <v>58</v>
      </c>
      <c r="B2268" s="1" t="s">
        <v>244</v>
      </c>
      <c r="C2268" s="1" t="s">
        <v>552</v>
      </c>
      <c r="D2268" s="1" t="s">
        <v>776</v>
      </c>
      <c r="E2268" s="1" t="s">
        <v>8</v>
      </c>
      <c r="F2268" s="1" t="s">
        <v>777</v>
      </c>
      <c r="G2268" s="4">
        <v>4973310</v>
      </c>
      <c r="H2268" s="4">
        <v>0</v>
      </c>
      <c r="I2268" s="4">
        <v>4973310</v>
      </c>
      <c r="J2268" s="4">
        <v>32647.14</v>
      </c>
      <c r="K2268" s="4">
        <v>2987080.16</v>
      </c>
      <c r="L2268" s="4">
        <v>3177778.89</v>
      </c>
      <c r="M2268" s="4">
        <v>4500902.1900000004</v>
      </c>
      <c r="N2268" s="24">
        <f>IF(AND(B2268="60",C2268="32"),(J2268/'FD Date'!$B$4*'FD Date'!$B$6+K2268),(J2268/Date!$B$4*Date!$B$6+K2268))</f>
        <v>3150315.8600000003</v>
      </c>
      <c r="O2268" s="24">
        <f t="shared" si="220"/>
        <v>65294.28</v>
      </c>
      <c r="P2268" s="24">
        <f>K2268/Date!$B$2*Date!$B$3+K2268</f>
        <v>4480620.24</v>
      </c>
      <c r="Q2268" s="24">
        <f>J2268*Date!$B$3+K2268</f>
        <v>3117668.72</v>
      </c>
      <c r="R2268" s="24">
        <f t="shared" si="221"/>
        <v>4230802.7396612084</v>
      </c>
      <c r="S2268" s="24">
        <f>J2268/2*Date!$B$7+K2268</f>
        <v>3117668.72</v>
      </c>
      <c r="T2268" s="24">
        <f t="shared" si="222"/>
        <v>4973310</v>
      </c>
      <c r="U2268" s="24">
        <f t="shared" si="223"/>
        <v>2987080.16</v>
      </c>
      <c r="V2268" s="4">
        <v>0</v>
      </c>
      <c r="W2268" s="4"/>
      <c r="X2268" s="28" t="str">
        <f t="shared" si="224"/>
        <v>CHOOSE FORMULA</v>
      </c>
      <c r="Y2268" s="4"/>
      <c r="Z2268" s="4">
        <v>4973310</v>
      </c>
    </row>
    <row r="2269" spans="1:26">
      <c r="A2269" s="1" t="s">
        <v>58</v>
      </c>
      <c r="B2269" s="1" t="s">
        <v>244</v>
      </c>
      <c r="C2269" s="1" t="s">
        <v>552</v>
      </c>
      <c r="D2269" s="1" t="s">
        <v>392</v>
      </c>
      <c r="E2269" s="1" t="s">
        <v>8</v>
      </c>
      <c r="F2269" s="1" t="s">
        <v>393</v>
      </c>
      <c r="G2269" s="4">
        <v>0</v>
      </c>
      <c r="H2269" s="4">
        <v>0</v>
      </c>
      <c r="I2269" s="4">
        <v>0</v>
      </c>
      <c r="J2269" s="4">
        <v>0</v>
      </c>
      <c r="K2269" s="4">
        <v>0</v>
      </c>
      <c r="L2269" s="4">
        <v>0</v>
      </c>
      <c r="M2269" s="4">
        <v>0</v>
      </c>
      <c r="N2269" s="24">
        <f>IF(AND(B2269="60",C2269="32"),(J2269/'FD Date'!$B$4*'FD Date'!$B$6+K2269),(J2269/Date!$B$4*Date!$B$6+K2269))</f>
        <v>0</v>
      </c>
      <c r="O2269" s="24">
        <f t="shared" si="220"/>
        <v>0</v>
      </c>
      <c r="P2269" s="24">
        <f>K2269/Date!$B$2*Date!$B$3+K2269</f>
        <v>0</v>
      </c>
      <c r="Q2269" s="24">
        <f>J2269*Date!$B$3+K2269</f>
        <v>0</v>
      </c>
      <c r="R2269" s="24">
        <f t="shared" si="221"/>
        <v>0</v>
      </c>
      <c r="S2269" s="24">
        <f>J2269/2*Date!$B$7+K2269</f>
        <v>0</v>
      </c>
      <c r="T2269" s="24">
        <f t="shared" si="222"/>
        <v>0</v>
      </c>
      <c r="U2269" s="24">
        <f t="shared" si="223"/>
        <v>0</v>
      </c>
      <c r="V2269" s="4">
        <v>0</v>
      </c>
      <c r="W2269" s="4"/>
      <c r="X2269" s="28" t="str">
        <f t="shared" si="224"/>
        <v>CHOOSE FORMULA</v>
      </c>
      <c r="Y2269" s="4"/>
      <c r="Z2269" s="4">
        <v>0</v>
      </c>
    </row>
    <row r="2270" spans="1:26">
      <c r="A2270" s="1" t="s">
        <v>58</v>
      </c>
      <c r="B2270" s="1" t="s">
        <v>244</v>
      </c>
      <c r="C2270" s="1" t="s">
        <v>552</v>
      </c>
      <c r="D2270" s="1" t="s">
        <v>301</v>
      </c>
      <c r="E2270" s="1" t="s">
        <v>8</v>
      </c>
      <c r="F2270" s="1" t="s">
        <v>302</v>
      </c>
      <c r="G2270" s="4">
        <v>200</v>
      </c>
      <c r="H2270" s="4">
        <v>0</v>
      </c>
      <c r="I2270" s="4">
        <v>200</v>
      </c>
      <c r="J2270" s="4">
        <v>0</v>
      </c>
      <c r="K2270" s="4">
        <v>0</v>
      </c>
      <c r="L2270" s="4">
        <v>0</v>
      </c>
      <c r="M2270" s="4">
        <v>0</v>
      </c>
      <c r="N2270" s="24">
        <f>IF(AND(B2270="60",C2270="32"),(J2270/'FD Date'!$B$4*'FD Date'!$B$6+K2270),(J2270/Date!$B$4*Date!$B$6+K2270))</f>
        <v>0</v>
      </c>
      <c r="O2270" s="24">
        <f t="shared" si="220"/>
        <v>0</v>
      </c>
      <c r="P2270" s="24">
        <f>K2270/Date!$B$2*Date!$B$3+K2270</f>
        <v>0</v>
      </c>
      <c r="Q2270" s="24">
        <f>J2270*Date!$B$3+K2270</f>
        <v>0</v>
      </c>
      <c r="R2270" s="24">
        <f t="shared" si="221"/>
        <v>0</v>
      </c>
      <c r="S2270" s="24">
        <f>J2270/2*Date!$B$7+K2270</f>
        <v>0</v>
      </c>
      <c r="T2270" s="24">
        <f t="shared" si="222"/>
        <v>200</v>
      </c>
      <c r="U2270" s="24">
        <f t="shared" si="223"/>
        <v>0</v>
      </c>
      <c r="V2270" s="4">
        <v>0</v>
      </c>
      <c r="W2270" s="4"/>
      <c r="X2270" s="28" t="str">
        <f t="shared" si="224"/>
        <v>CHOOSE FORMULA</v>
      </c>
      <c r="Y2270" s="4"/>
      <c r="Z2270" s="4">
        <v>200</v>
      </c>
    </row>
    <row r="2271" spans="1:26">
      <c r="A2271" s="1" t="s">
        <v>58</v>
      </c>
      <c r="B2271" s="1" t="s">
        <v>244</v>
      </c>
      <c r="C2271" s="1" t="s">
        <v>552</v>
      </c>
      <c r="D2271" s="1" t="s">
        <v>408</v>
      </c>
      <c r="E2271" s="1" t="s">
        <v>8</v>
      </c>
      <c r="F2271" s="1" t="s">
        <v>409</v>
      </c>
      <c r="G2271" s="4">
        <v>4000</v>
      </c>
      <c r="H2271" s="4">
        <v>0</v>
      </c>
      <c r="I2271" s="4">
        <v>4000</v>
      </c>
      <c r="J2271" s="4">
        <v>0</v>
      </c>
      <c r="K2271" s="4">
        <v>1849.18</v>
      </c>
      <c r="L2271" s="4">
        <v>0</v>
      </c>
      <c r="M2271" s="4">
        <v>0</v>
      </c>
      <c r="N2271" s="24">
        <f>IF(AND(B2271="60",C2271="32"),(J2271/'FD Date'!$B$4*'FD Date'!$B$6+K2271),(J2271/Date!$B$4*Date!$B$6+K2271))</f>
        <v>1849.18</v>
      </c>
      <c r="O2271" s="24">
        <f t="shared" si="220"/>
        <v>0</v>
      </c>
      <c r="P2271" s="24">
        <f>K2271/Date!$B$2*Date!$B$3+K2271</f>
        <v>2773.77</v>
      </c>
      <c r="Q2271" s="24">
        <f>J2271*Date!$B$3+K2271</f>
        <v>1849.18</v>
      </c>
      <c r="R2271" s="24">
        <f t="shared" si="221"/>
        <v>0</v>
      </c>
      <c r="S2271" s="24">
        <f>J2271/2*Date!$B$7+K2271</f>
        <v>1849.18</v>
      </c>
      <c r="T2271" s="24">
        <f t="shared" si="222"/>
        <v>4000</v>
      </c>
      <c r="U2271" s="24">
        <f t="shared" si="223"/>
        <v>1849.18</v>
      </c>
      <c r="V2271" s="4">
        <v>0</v>
      </c>
      <c r="W2271" s="4"/>
      <c r="X2271" s="28" t="str">
        <f t="shared" si="224"/>
        <v>CHOOSE FORMULA</v>
      </c>
      <c r="Y2271" s="4"/>
      <c r="Z2271" s="4">
        <v>3500</v>
      </c>
    </row>
    <row r="2272" spans="1:26">
      <c r="A2272" s="1" t="s">
        <v>58</v>
      </c>
      <c r="B2272" s="1" t="s">
        <v>244</v>
      </c>
      <c r="C2272" s="1" t="s">
        <v>552</v>
      </c>
      <c r="D2272" s="1" t="s">
        <v>303</v>
      </c>
      <c r="E2272" s="1" t="s">
        <v>8</v>
      </c>
      <c r="F2272" s="1" t="s">
        <v>304</v>
      </c>
      <c r="G2272" s="4">
        <v>770</v>
      </c>
      <c r="H2272" s="4">
        <v>0</v>
      </c>
      <c r="I2272" s="4">
        <v>770</v>
      </c>
      <c r="J2272" s="4">
        <v>0</v>
      </c>
      <c r="K2272" s="4">
        <v>240</v>
      </c>
      <c r="L2272" s="4">
        <v>0</v>
      </c>
      <c r="M2272" s="4">
        <v>188</v>
      </c>
      <c r="N2272" s="24">
        <f>IF(AND(B2272="60",C2272="32"),(J2272/'FD Date'!$B$4*'FD Date'!$B$6+K2272),(J2272/Date!$B$4*Date!$B$6+K2272))</f>
        <v>240</v>
      </c>
      <c r="O2272" s="24">
        <f t="shared" si="220"/>
        <v>0</v>
      </c>
      <c r="P2272" s="24">
        <f>K2272/Date!$B$2*Date!$B$3+K2272</f>
        <v>360</v>
      </c>
      <c r="Q2272" s="24">
        <f>J2272*Date!$B$3+K2272</f>
        <v>240</v>
      </c>
      <c r="R2272" s="24">
        <f t="shared" si="221"/>
        <v>0</v>
      </c>
      <c r="S2272" s="24">
        <f>J2272/2*Date!$B$7+K2272</f>
        <v>240</v>
      </c>
      <c r="T2272" s="24">
        <f t="shared" si="222"/>
        <v>770</v>
      </c>
      <c r="U2272" s="24">
        <f t="shared" si="223"/>
        <v>240</v>
      </c>
      <c r="V2272" s="4">
        <v>0</v>
      </c>
      <c r="W2272" s="4"/>
      <c r="X2272" s="28" t="str">
        <f t="shared" si="224"/>
        <v>CHOOSE FORMULA</v>
      </c>
      <c r="Y2272" s="4"/>
      <c r="Z2272" s="4">
        <v>770</v>
      </c>
    </row>
    <row r="2273" spans="1:26">
      <c r="A2273" s="1" t="s">
        <v>58</v>
      </c>
      <c r="B2273" s="1" t="s">
        <v>244</v>
      </c>
      <c r="C2273" s="1" t="s">
        <v>552</v>
      </c>
      <c r="D2273" s="1" t="s">
        <v>305</v>
      </c>
      <c r="E2273" s="1" t="s">
        <v>8</v>
      </c>
      <c r="F2273" s="1" t="s">
        <v>306</v>
      </c>
      <c r="G2273" s="4">
        <v>3520</v>
      </c>
      <c r="H2273" s="4">
        <v>0</v>
      </c>
      <c r="I2273" s="4">
        <v>3520</v>
      </c>
      <c r="J2273" s="4">
        <v>1075</v>
      </c>
      <c r="K2273" s="4">
        <v>2410.5</v>
      </c>
      <c r="L2273" s="4">
        <v>789.5</v>
      </c>
      <c r="M2273" s="4">
        <v>1073.25</v>
      </c>
      <c r="N2273" s="24">
        <f>IF(AND(B2273="60",C2273="32"),(J2273/'FD Date'!$B$4*'FD Date'!$B$6+K2273),(J2273/Date!$B$4*Date!$B$6+K2273))</f>
        <v>7785.5</v>
      </c>
      <c r="O2273" s="24">
        <f t="shared" ref="O2273:O2310" si="225">J2273*2</f>
        <v>2150</v>
      </c>
      <c r="P2273" s="24">
        <f>K2273/Date!$B$2*Date!$B$3+K2273</f>
        <v>3615.75</v>
      </c>
      <c r="Q2273" s="24">
        <f>J2273*Date!$B$3+K2273</f>
        <v>6710.5</v>
      </c>
      <c r="R2273" s="24">
        <f t="shared" ref="R2273:R2310" si="226">IF(OR(L2273=0,M2273=0),0,K2273/(L2273/M2273))</f>
        <v>3276.8449968334389</v>
      </c>
      <c r="S2273" s="24">
        <f>J2273/2*Date!$B$7+K2273</f>
        <v>6710.5</v>
      </c>
      <c r="T2273" s="24">
        <f t="shared" ref="T2273:T2310" si="227">I2273</f>
        <v>3520</v>
      </c>
      <c r="U2273" s="24">
        <f t="shared" ref="U2273:U2310" si="228">K2273</f>
        <v>2410.5</v>
      </c>
      <c r="V2273" s="4">
        <v>0</v>
      </c>
      <c r="W2273" s="4"/>
      <c r="X2273" s="28" t="str">
        <f t="shared" ref="X2273:X2310" si="229">IF($W2273=1,($N2273+$V2273),IF($W2273=2,($O2273+$V2273), IF($W2273=3,($P2273+$V2273), IF($W2273=4,($Q2273+$V2273), IF($W2273=5,($R2273+$V2273), IF($W2273=6,($S2273+$V2273), IF($W2273=7,($T2273+$V2273), IF($W2273=8,($U2273+$V2273),"CHOOSE FORMULA"))))))))</f>
        <v>CHOOSE FORMULA</v>
      </c>
      <c r="Y2273" s="4"/>
      <c r="Z2273" s="4">
        <v>3520</v>
      </c>
    </row>
    <row r="2274" spans="1:26">
      <c r="A2274" s="1" t="s">
        <v>58</v>
      </c>
      <c r="B2274" s="1" t="s">
        <v>244</v>
      </c>
      <c r="C2274" s="1" t="s">
        <v>552</v>
      </c>
      <c r="D2274" s="1" t="s">
        <v>313</v>
      </c>
      <c r="E2274" s="1" t="s">
        <v>8</v>
      </c>
      <c r="F2274" s="1" t="s">
        <v>314</v>
      </c>
      <c r="G2274" s="4">
        <v>0</v>
      </c>
      <c r="H2274" s="4">
        <v>0</v>
      </c>
      <c r="I2274" s="4">
        <v>0</v>
      </c>
      <c r="J2274" s="4">
        <v>0</v>
      </c>
      <c r="K2274" s="4">
        <v>0</v>
      </c>
      <c r="L2274" s="4">
        <v>0</v>
      </c>
      <c r="M2274" s="4">
        <v>0</v>
      </c>
      <c r="N2274" s="24">
        <f>IF(AND(B2274="60",C2274="32"),(J2274/'FD Date'!$B$4*'FD Date'!$B$6+K2274),(J2274/Date!$B$4*Date!$B$6+K2274))</f>
        <v>0</v>
      </c>
      <c r="O2274" s="24">
        <f t="shared" si="225"/>
        <v>0</v>
      </c>
      <c r="P2274" s="24">
        <f>K2274/Date!$B$2*Date!$B$3+K2274</f>
        <v>0</v>
      </c>
      <c r="Q2274" s="24">
        <f>J2274*Date!$B$3+K2274</f>
        <v>0</v>
      </c>
      <c r="R2274" s="24">
        <f t="shared" si="226"/>
        <v>0</v>
      </c>
      <c r="S2274" s="24">
        <f>J2274/2*Date!$B$7+K2274</f>
        <v>0</v>
      </c>
      <c r="T2274" s="24">
        <f t="shared" si="227"/>
        <v>0</v>
      </c>
      <c r="U2274" s="24">
        <f t="shared" si="228"/>
        <v>0</v>
      </c>
      <c r="V2274" s="4">
        <v>0</v>
      </c>
      <c r="W2274" s="4"/>
      <c r="X2274" s="28" t="str">
        <f t="shared" si="229"/>
        <v>CHOOSE FORMULA</v>
      </c>
      <c r="Y2274" s="4"/>
      <c r="Z2274" s="4">
        <v>0</v>
      </c>
    </row>
    <row r="2275" spans="1:26">
      <c r="A2275" s="1" t="s">
        <v>58</v>
      </c>
      <c r="B2275" s="1" t="s">
        <v>244</v>
      </c>
      <c r="C2275" s="1" t="s">
        <v>552</v>
      </c>
      <c r="D2275" s="1" t="s">
        <v>770</v>
      </c>
      <c r="E2275" s="1" t="s">
        <v>8</v>
      </c>
      <c r="F2275" s="1" t="s">
        <v>771</v>
      </c>
      <c r="G2275" s="4">
        <v>500000</v>
      </c>
      <c r="H2275" s="4">
        <v>0</v>
      </c>
      <c r="I2275" s="4">
        <v>500000</v>
      </c>
      <c r="J2275" s="4">
        <v>41600</v>
      </c>
      <c r="K2275" s="4">
        <v>333600</v>
      </c>
      <c r="L2275" s="4">
        <v>333600</v>
      </c>
      <c r="M2275" s="4">
        <v>500000</v>
      </c>
      <c r="N2275" s="24">
        <f>IF(AND(B2275="60",C2275="32"),(J2275/'FD Date'!$B$4*'FD Date'!$B$6+K2275),(J2275/Date!$B$4*Date!$B$6+K2275))</f>
        <v>541600</v>
      </c>
      <c r="O2275" s="24">
        <f t="shared" si="225"/>
        <v>83200</v>
      </c>
      <c r="P2275" s="24">
        <f>K2275/Date!$B$2*Date!$B$3+K2275</f>
        <v>500400</v>
      </c>
      <c r="Q2275" s="24">
        <f>J2275*Date!$B$3+K2275</f>
        <v>500000</v>
      </c>
      <c r="R2275" s="24">
        <f t="shared" si="226"/>
        <v>500000</v>
      </c>
      <c r="S2275" s="24">
        <f>J2275/2*Date!$B$7+K2275</f>
        <v>500000</v>
      </c>
      <c r="T2275" s="24">
        <f t="shared" si="227"/>
        <v>500000</v>
      </c>
      <c r="U2275" s="24">
        <f t="shared" si="228"/>
        <v>333600</v>
      </c>
      <c r="V2275" s="4">
        <v>0</v>
      </c>
      <c r="W2275" s="4"/>
      <c r="X2275" s="28" t="str">
        <f t="shared" si="229"/>
        <v>CHOOSE FORMULA</v>
      </c>
      <c r="Y2275" s="4"/>
      <c r="Z2275" s="4">
        <v>500000</v>
      </c>
    </row>
    <row r="2276" spans="1:26">
      <c r="A2276" s="1" t="s">
        <v>58</v>
      </c>
      <c r="B2276" s="1" t="s">
        <v>244</v>
      </c>
      <c r="C2276" s="1" t="s">
        <v>552</v>
      </c>
      <c r="D2276" s="1" t="s">
        <v>420</v>
      </c>
      <c r="E2276" s="1" t="s">
        <v>8</v>
      </c>
      <c r="F2276" s="1" t="s">
        <v>421</v>
      </c>
      <c r="G2276" s="4">
        <v>0</v>
      </c>
      <c r="H2276" s="4">
        <v>0</v>
      </c>
      <c r="I2276" s="4">
        <v>0</v>
      </c>
      <c r="J2276" s="4">
        <v>0</v>
      </c>
      <c r="K2276" s="4">
        <v>0</v>
      </c>
      <c r="L2276" s="4">
        <v>0</v>
      </c>
      <c r="M2276" s="4">
        <v>0</v>
      </c>
      <c r="N2276" s="24">
        <f>IF(AND(B2276="60",C2276="32"),(J2276/'FD Date'!$B$4*'FD Date'!$B$6+K2276),(J2276/Date!$B$4*Date!$B$6+K2276))</f>
        <v>0</v>
      </c>
      <c r="O2276" s="24">
        <f t="shared" si="225"/>
        <v>0</v>
      </c>
      <c r="P2276" s="24">
        <f>K2276/Date!$B$2*Date!$B$3+K2276</f>
        <v>0</v>
      </c>
      <c r="Q2276" s="24">
        <f>J2276*Date!$B$3+K2276</f>
        <v>0</v>
      </c>
      <c r="R2276" s="24">
        <f t="shared" si="226"/>
        <v>0</v>
      </c>
      <c r="S2276" s="24">
        <f>J2276/2*Date!$B$7+K2276</f>
        <v>0</v>
      </c>
      <c r="T2276" s="24">
        <f t="shared" si="227"/>
        <v>0</v>
      </c>
      <c r="U2276" s="24">
        <f t="shared" si="228"/>
        <v>0</v>
      </c>
      <c r="V2276" s="4">
        <v>0</v>
      </c>
      <c r="W2276" s="4"/>
      <c r="X2276" s="28" t="str">
        <f t="shared" si="229"/>
        <v>CHOOSE FORMULA</v>
      </c>
      <c r="Y2276" s="4"/>
      <c r="Z2276" s="4">
        <v>0</v>
      </c>
    </row>
    <row r="2277" spans="1:26">
      <c r="A2277" s="1" t="s">
        <v>58</v>
      </c>
      <c r="B2277" s="1" t="s">
        <v>244</v>
      </c>
      <c r="C2277" s="1" t="s">
        <v>552</v>
      </c>
      <c r="D2277" s="1" t="s">
        <v>778</v>
      </c>
      <c r="E2277" s="1" t="s">
        <v>8</v>
      </c>
      <c r="F2277" s="1" t="s">
        <v>779</v>
      </c>
      <c r="G2277" s="4">
        <v>0</v>
      </c>
      <c r="H2277" s="4">
        <v>0</v>
      </c>
      <c r="I2277" s="4">
        <v>0</v>
      </c>
      <c r="J2277" s="4">
        <v>0</v>
      </c>
      <c r="K2277" s="4">
        <v>0</v>
      </c>
      <c r="L2277" s="4">
        <v>0</v>
      </c>
      <c r="M2277" s="4">
        <v>0</v>
      </c>
      <c r="N2277" s="24">
        <f>IF(AND(B2277="60",C2277="32"),(J2277/'FD Date'!$B$4*'FD Date'!$B$6+K2277),(J2277/Date!$B$4*Date!$B$6+K2277))</f>
        <v>0</v>
      </c>
      <c r="O2277" s="24">
        <f t="shared" si="225"/>
        <v>0</v>
      </c>
      <c r="P2277" s="24">
        <f>K2277/Date!$B$2*Date!$B$3+K2277</f>
        <v>0</v>
      </c>
      <c r="Q2277" s="24">
        <f>J2277*Date!$B$3+K2277</f>
        <v>0</v>
      </c>
      <c r="R2277" s="24">
        <f t="shared" si="226"/>
        <v>0</v>
      </c>
      <c r="S2277" s="24">
        <f>J2277/2*Date!$B$7+K2277</f>
        <v>0</v>
      </c>
      <c r="T2277" s="24">
        <f t="shared" si="227"/>
        <v>0</v>
      </c>
      <c r="U2277" s="24">
        <f t="shared" si="228"/>
        <v>0</v>
      </c>
      <c r="V2277" s="4">
        <v>0</v>
      </c>
      <c r="W2277" s="4"/>
      <c r="X2277" s="28" t="str">
        <f t="shared" si="229"/>
        <v>CHOOSE FORMULA</v>
      </c>
      <c r="Y2277" s="4"/>
      <c r="Z2277" s="4">
        <v>0</v>
      </c>
    </row>
    <row r="2278" spans="1:26">
      <c r="A2278" s="1" t="s">
        <v>58</v>
      </c>
      <c r="B2278" s="1" t="s">
        <v>244</v>
      </c>
      <c r="C2278" s="1" t="s">
        <v>552</v>
      </c>
      <c r="D2278" s="1" t="s">
        <v>422</v>
      </c>
      <c r="E2278" s="1" t="s">
        <v>8</v>
      </c>
      <c r="F2278" s="1" t="s">
        <v>423</v>
      </c>
      <c r="G2278" s="4">
        <v>0</v>
      </c>
      <c r="H2278" s="4">
        <v>0</v>
      </c>
      <c r="I2278" s="4">
        <v>0</v>
      </c>
      <c r="J2278" s="4">
        <v>0</v>
      </c>
      <c r="K2278" s="4">
        <v>0</v>
      </c>
      <c r="L2278" s="4">
        <v>0</v>
      </c>
      <c r="M2278" s="4">
        <v>0</v>
      </c>
      <c r="N2278" s="24">
        <f>IF(AND(B2278="60",C2278="32"),(J2278/'FD Date'!$B$4*'FD Date'!$B$6+K2278),(J2278/Date!$B$4*Date!$B$6+K2278))</f>
        <v>0</v>
      </c>
      <c r="O2278" s="24">
        <f t="shared" si="225"/>
        <v>0</v>
      </c>
      <c r="P2278" s="24">
        <f>K2278/Date!$B$2*Date!$B$3+K2278</f>
        <v>0</v>
      </c>
      <c r="Q2278" s="24">
        <f>J2278*Date!$B$3+K2278</f>
        <v>0</v>
      </c>
      <c r="R2278" s="24">
        <f t="shared" si="226"/>
        <v>0</v>
      </c>
      <c r="S2278" s="24">
        <f>J2278/2*Date!$B$7+K2278</f>
        <v>0</v>
      </c>
      <c r="T2278" s="24">
        <f t="shared" si="227"/>
        <v>0</v>
      </c>
      <c r="U2278" s="24">
        <f t="shared" si="228"/>
        <v>0</v>
      </c>
      <c r="V2278" s="4">
        <v>0</v>
      </c>
      <c r="W2278" s="4"/>
      <c r="X2278" s="28" t="str">
        <f t="shared" si="229"/>
        <v>CHOOSE FORMULA</v>
      </c>
      <c r="Y2278" s="4"/>
      <c r="Z2278" s="4">
        <v>0</v>
      </c>
    </row>
    <row r="2279" spans="1:26">
      <c r="A2279" s="1" t="s">
        <v>58</v>
      </c>
      <c r="B2279" s="1" t="s">
        <v>244</v>
      </c>
      <c r="C2279" s="1" t="s">
        <v>552</v>
      </c>
      <c r="D2279" s="1" t="s">
        <v>475</v>
      </c>
      <c r="E2279" s="1" t="s">
        <v>8</v>
      </c>
      <c r="F2279" s="1" t="s">
        <v>476</v>
      </c>
      <c r="G2279" s="4">
        <v>0</v>
      </c>
      <c r="H2279" s="4">
        <v>0</v>
      </c>
      <c r="I2279" s="4">
        <v>0</v>
      </c>
      <c r="J2279" s="4">
        <v>0</v>
      </c>
      <c r="K2279" s="4">
        <v>0</v>
      </c>
      <c r="L2279" s="4">
        <v>0</v>
      </c>
      <c r="M2279" s="4">
        <v>0</v>
      </c>
      <c r="N2279" s="24">
        <f>IF(AND(B2279="60",C2279="32"),(J2279/'FD Date'!$B$4*'FD Date'!$B$6+K2279),(J2279/Date!$B$4*Date!$B$6+K2279))</f>
        <v>0</v>
      </c>
      <c r="O2279" s="24">
        <f t="shared" si="225"/>
        <v>0</v>
      </c>
      <c r="P2279" s="24">
        <f>K2279/Date!$B$2*Date!$B$3+K2279</f>
        <v>0</v>
      </c>
      <c r="Q2279" s="24">
        <f>J2279*Date!$B$3+K2279</f>
        <v>0</v>
      </c>
      <c r="R2279" s="24">
        <f t="shared" si="226"/>
        <v>0</v>
      </c>
      <c r="S2279" s="24">
        <f>J2279/2*Date!$B$7+K2279</f>
        <v>0</v>
      </c>
      <c r="T2279" s="24">
        <f t="shared" si="227"/>
        <v>0</v>
      </c>
      <c r="U2279" s="24">
        <f t="shared" si="228"/>
        <v>0</v>
      </c>
      <c r="V2279" s="4">
        <v>0</v>
      </c>
      <c r="W2279" s="4"/>
      <c r="X2279" s="28" t="str">
        <f t="shared" si="229"/>
        <v>CHOOSE FORMULA</v>
      </c>
      <c r="Y2279" s="4"/>
      <c r="Z2279" s="4">
        <v>0</v>
      </c>
    </row>
    <row r="2280" spans="1:26">
      <c r="A2280" s="1" t="s">
        <v>58</v>
      </c>
      <c r="B2280" s="1" t="s">
        <v>491</v>
      </c>
      <c r="C2280" s="1" t="s">
        <v>636</v>
      </c>
      <c r="D2280" s="1" t="s">
        <v>315</v>
      </c>
      <c r="E2280" s="1" t="s">
        <v>13</v>
      </c>
      <c r="F2280" s="1" t="s">
        <v>316</v>
      </c>
      <c r="G2280" s="4">
        <v>0</v>
      </c>
      <c r="H2280" s="4">
        <v>0</v>
      </c>
      <c r="I2280" s="4">
        <v>0</v>
      </c>
      <c r="J2280" s="4">
        <v>0</v>
      </c>
      <c r="K2280" s="4">
        <v>0</v>
      </c>
      <c r="L2280" s="4">
        <v>899.32</v>
      </c>
      <c r="M2280" s="4">
        <v>899.32</v>
      </c>
      <c r="N2280" s="24">
        <f>IF(AND(B2280="60",C2280="32"),(J2280/'FD Date'!$B$4*'FD Date'!$B$6+K2280),(J2280/Date!$B$4*Date!$B$6+K2280))</f>
        <v>0</v>
      </c>
      <c r="O2280" s="24">
        <f t="shared" si="225"/>
        <v>0</v>
      </c>
      <c r="P2280" s="24">
        <f>K2280/Date!$B$2*Date!$B$3+K2280</f>
        <v>0</v>
      </c>
      <c r="Q2280" s="24">
        <f>J2280*Date!$B$3+K2280</f>
        <v>0</v>
      </c>
      <c r="R2280" s="24">
        <f t="shared" si="226"/>
        <v>0</v>
      </c>
      <c r="S2280" s="24">
        <f>J2280/2*Date!$B$7+K2280</f>
        <v>0</v>
      </c>
      <c r="T2280" s="24">
        <f t="shared" si="227"/>
        <v>0</v>
      </c>
      <c r="U2280" s="24">
        <f t="shared" si="228"/>
        <v>0</v>
      </c>
      <c r="V2280" s="4">
        <v>0</v>
      </c>
      <c r="W2280" s="4"/>
      <c r="X2280" s="28" t="str">
        <f t="shared" si="229"/>
        <v>CHOOSE FORMULA</v>
      </c>
      <c r="Y2280" s="4"/>
      <c r="Z2280" s="4">
        <v>0</v>
      </c>
    </row>
    <row r="2281" spans="1:26">
      <c r="A2281" s="1" t="s">
        <v>58</v>
      </c>
      <c r="B2281" s="1" t="s">
        <v>491</v>
      </c>
      <c r="C2281" s="1" t="s">
        <v>636</v>
      </c>
      <c r="D2281" s="1" t="s">
        <v>318</v>
      </c>
      <c r="E2281" s="1" t="s">
        <v>8</v>
      </c>
      <c r="F2281" s="1" t="s">
        <v>319</v>
      </c>
      <c r="G2281" s="4">
        <v>258503</v>
      </c>
      <c r="H2281" s="4">
        <v>0</v>
      </c>
      <c r="I2281" s="4">
        <v>258503</v>
      </c>
      <c r="J2281" s="4">
        <v>19899.490000000002</v>
      </c>
      <c r="K2281" s="4">
        <v>159852.59</v>
      </c>
      <c r="L2281" s="4">
        <v>143947.48000000001</v>
      </c>
      <c r="M2281" s="4">
        <v>239879.05</v>
      </c>
      <c r="N2281" s="24">
        <f>IF(AND(B2281="60",C2281="32"),(J2281/'FD Date'!$B$4*'FD Date'!$B$6+K2281),(J2281/Date!$B$4*Date!$B$6+K2281))</f>
        <v>259350.04</v>
      </c>
      <c r="O2281" s="24">
        <f t="shared" si="225"/>
        <v>39798.980000000003</v>
      </c>
      <c r="P2281" s="24">
        <f>K2281/Date!$B$2*Date!$B$3+K2281</f>
        <v>239778.88500000001</v>
      </c>
      <c r="Q2281" s="24">
        <f>J2281*Date!$B$3+K2281</f>
        <v>239450.55</v>
      </c>
      <c r="R2281" s="24">
        <f t="shared" si="226"/>
        <v>266383.87437723461</v>
      </c>
      <c r="S2281" s="24">
        <f>J2281/2*Date!$B$7+K2281</f>
        <v>239450.55</v>
      </c>
      <c r="T2281" s="24">
        <f t="shared" si="227"/>
        <v>258503</v>
      </c>
      <c r="U2281" s="24">
        <f t="shared" si="228"/>
        <v>159852.59</v>
      </c>
      <c r="V2281" s="4">
        <v>0</v>
      </c>
      <c r="W2281" s="4"/>
      <c r="X2281" s="28" t="str">
        <f t="shared" si="229"/>
        <v>CHOOSE FORMULA</v>
      </c>
      <c r="Y2281" s="4"/>
      <c r="Z2281" s="4">
        <v>259280</v>
      </c>
    </row>
    <row r="2282" spans="1:26">
      <c r="A2282" s="1" t="s">
        <v>58</v>
      </c>
      <c r="B2282" s="1" t="s">
        <v>491</v>
      </c>
      <c r="C2282" s="1" t="s">
        <v>636</v>
      </c>
      <c r="D2282" s="1" t="s">
        <v>318</v>
      </c>
      <c r="E2282" s="1" t="s">
        <v>80</v>
      </c>
      <c r="F2282" s="1" t="s">
        <v>322</v>
      </c>
      <c r="G2282" s="4">
        <v>900</v>
      </c>
      <c r="H2282" s="4">
        <v>0</v>
      </c>
      <c r="I2282" s="4">
        <v>900</v>
      </c>
      <c r="J2282" s="4">
        <v>69.239999999999995</v>
      </c>
      <c r="K2282" s="4">
        <v>556.39</v>
      </c>
      <c r="L2282" s="4">
        <v>551.45000000000005</v>
      </c>
      <c r="M2282" s="4">
        <v>895.18</v>
      </c>
      <c r="N2282" s="24">
        <f>IF(AND(B2282="60",C2282="32"),(J2282/'FD Date'!$B$4*'FD Date'!$B$6+K2282),(J2282/Date!$B$4*Date!$B$6+K2282))</f>
        <v>902.58999999999992</v>
      </c>
      <c r="O2282" s="24">
        <f t="shared" si="225"/>
        <v>138.47999999999999</v>
      </c>
      <c r="P2282" s="24">
        <f>K2282/Date!$B$2*Date!$B$3+K2282</f>
        <v>834.58500000000004</v>
      </c>
      <c r="Q2282" s="24">
        <f>J2282*Date!$B$3+K2282</f>
        <v>833.34999999999991</v>
      </c>
      <c r="R2282" s="24">
        <f t="shared" si="226"/>
        <v>903.1992024662253</v>
      </c>
      <c r="S2282" s="24">
        <f>J2282/2*Date!$B$7+K2282</f>
        <v>833.34999999999991</v>
      </c>
      <c r="T2282" s="24">
        <f t="shared" si="227"/>
        <v>900</v>
      </c>
      <c r="U2282" s="24">
        <f t="shared" si="228"/>
        <v>556.39</v>
      </c>
      <c r="V2282" s="4">
        <v>0</v>
      </c>
      <c r="W2282" s="4"/>
      <c r="X2282" s="28" t="str">
        <f t="shared" si="229"/>
        <v>CHOOSE FORMULA</v>
      </c>
      <c r="Y2282" s="4"/>
      <c r="Z2282" s="4">
        <v>903</v>
      </c>
    </row>
    <row r="2283" spans="1:26">
      <c r="A2283" s="1" t="s">
        <v>58</v>
      </c>
      <c r="B2283" s="1" t="s">
        <v>491</v>
      </c>
      <c r="C2283" s="1" t="s">
        <v>636</v>
      </c>
      <c r="D2283" s="1" t="s">
        <v>318</v>
      </c>
      <c r="E2283" s="1" t="s">
        <v>325</v>
      </c>
      <c r="F2283" s="1" t="s">
        <v>326</v>
      </c>
      <c r="G2283" s="4">
        <v>0</v>
      </c>
      <c r="H2283" s="4">
        <v>0</v>
      </c>
      <c r="I2283" s="4">
        <v>0</v>
      </c>
      <c r="J2283" s="4">
        <v>0</v>
      </c>
      <c r="K2283" s="4">
        <v>0</v>
      </c>
      <c r="L2283" s="4">
        <v>0</v>
      </c>
      <c r="M2283" s="4">
        <v>0</v>
      </c>
      <c r="N2283" s="24">
        <f>IF(AND(B2283="60",C2283="32"),(J2283/'FD Date'!$B$4*'FD Date'!$B$6+K2283),(J2283/Date!$B$4*Date!$B$6+K2283))</f>
        <v>0</v>
      </c>
      <c r="O2283" s="24">
        <f t="shared" si="225"/>
        <v>0</v>
      </c>
      <c r="P2283" s="24">
        <f>K2283/Date!$B$2*Date!$B$3+K2283</f>
        <v>0</v>
      </c>
      <c r="Q2283" s="24">
        <f>J2283*Date!$B$3+K2283</f>
        <v>0</v>
      </c>
      <c r="R2283" s="24">
        <f t="shared" si="226"/>
        <v>0</v>
      </c>
      <c r="S2283" s="24">
        <f>J2283/2*Date!$B$7+K2283</f>
        <v>0</v>
      </c>
      <c r="T2283" s="24">
        <f t="shared" si="227"/>
        <v>0</v>
      </c>
      <c r="U2283" s="24">
        <f t="shared" si="228"/>
        <v>0</v>
      </c>
      <c r="V2283" s="4">
        <v>0</v>
      </c>
      <c r="W2283" s="4"/>
      <c r="X2283" s="28" t="str">
        <f t="shared" si="229"/>
        <v>CHOOSE FORMULA</v>
      </c>
      <c r="Y2283" s="4"/>
      <c r="Z2283" s="4">
        <v>0</v>
      </c>
    </row>
    <row r="2284" spans="1:26">
      <c r="A2284" s="1" t="s">
        <v>58</v>
      </c>
      <c r="B2284" s="1" t="s">
        <v>491</v>
      </c>
      <c r="C2284" s="1" t="s">
        <v>636</v>
      </c>
      <c r="D2284" s="1" t="s">
        <v>327</v>
      </c>
      <c r="E2284" s="1" t="s">
        <v>8</v>
      </c>
      <c r="F2284" s="1" t="s">
        <v>328</v>
      </c>
      <c r="G2284" s="4">
        <v>4870</v>
      </c>
      <c r="H2284" s="4">
        <v>0</v>
      </c>
      <c r="I2284" s="4">
        <v>4870</v>
      </c>
      <c r="J2284" s="4">
        <v>0</v>
      </c>
      <c r="K2284" s="4">
        <v>0</v>
      </c>
      <c r="L2284" s="4">
        <v>0</v>
      </c>
      <c r="M2284" s="4">
        <v>4705</v>
      </c>
      <c r="N2284" s="24">
        <f>IF(AND(B2284="60",C2284="32"),(J2284/'FD Date'!$B$4*'FD Date'!$B$6+K2284),(J2284/Date!$B$4*Date!$B$6+K2284))</f>
        <v>0</v>
      </c>
      <c r="O2284" s="24">
        <f t="shared" si="225"/>
        <v>0</v>
      </c>
      <c r="P2284" s="24">
        <f>K2284/Date!$B$2*Date!$B$3+K2284</f>
        <v>0</v>
      </c>
      <c r="Q2284" s="24">
        <f>J2284*Date!$B$3+K2284</f>
        <v>0</v>
      </c>
      <c r="R2284" s="24">
        <f t="shared" si="226"/>
        <v>0</v>
      </c>
      <c r="S2284" s="24">
        <f>J2284/2*Date!$B$7+K2284</f>
        <v>0</v>
      </c>
      <c r="T2284" s="24">
        <f t="shared" si="227"/>
        <v>4870</v>
      </c>
      <c r="U2284" s="24">
        <f t="shared" si="228"/>
        <v>0</v>
      </c>
      <c r="V2284" s="4">
        <v>0</v>
      </c>
      <c r="W2284" s="4"/>
      <c r="X2284" s="28" t="str">
        <f t="shared" si="229"/>
        <v>CHOOSE FORMULA</v>
      </c>
      <c r="Y2284" s="4"/>
      <c r="Z2284" s="4">
        <v>4870</v>
      </c>
    </row>
    <row r="2285" spans="1:26">
      <c r="A2285" s="1" t="s">
        <v>58</v>
      </c>
      <c r="B2285" s="1" t="s">
        <v>491</v>
      </c>
      <c r="C2285" s="1" t="s">
        <v>636</v>
      </c>
      <c r="D2285" s="1" t="s">
        <v>329</v>
      </c>
      <c r="E2285" s="1" t="s">
        <v>8</v>
      </c>
      <c r="F2285" s="1" t="s">
        <v>330</v>
      </c>
      <c r="G2285" s="4">
        <v>2400</v>
      </c>
      <c r="H2285" s="4">
        <v>0</v>
      </c>
      <c r="I2285" s="4">
        <v>2400</v>
      </c>
      <c r="J2285" s="4">
        <v>58.2</v>
      </c>
      <c r="K2285" s="4">
        <v>185.52</v>
      </c>
      <c r="L2285" s="4">
        <v>1093.54</v>
      </c>
      <c r="M2285" s="4">
        <v>1490.29</v>
      </c>
      <c r="N2285" s="24">
        <f>IF(AND(B2285="60",C2285="32"),(J2285/'FD Date'!$B$4*'FD Date'!$B$6+K2285),(J2285/Date!$B$4*Date!$B$6+K2285))</f>
        <v>476.52</v>
      </c>
      <c r="O2285" s="24">
        <f t="shared" si="225"/>
        <v>116.4</v>
      </c>
      <c r="P2285" s="24">
        <f>K2285/Date!$B$2*Date!$B$3+K2285</f>
        <v>278.28000000000003</v>
      </c>
      <c r="Q2285" s="24">
        <f>J2285*Date!$B$3+K2285</f>
        <v>418.32000000000005</v>
      </c>
      <c r="R2285" s="24">
        <f t="shared" si="226"/>
        <v>252.82897818095361</v>
      </c>
      <c r="S2285" s="24">
        <f>J2285/2*Date!$B$7+K2285</f>
        <v>418.32000000000005</v>
      </c>
      <c r="T2285" s="24">
        <f t="shared" si="227"/>
        <v>2400</v>
      </c>
      <c r="U2285" s="24">
        <f t="shared" si="228"/>
        <v>185.52</v>
      </c>
      <c r="V2285" s="4">
        <v>0</v>
      </c>
      <c r="W2285" s="4"/>
      <c r="X2285" s="28" t="str">
        <f t="shared" si="229"/>
        <v>CHOOSE FORMULA</v>
      </c>
      <c r="Y2285" s="4"/>
      <c r="Z2285" s="4">
        <v>699</v>
      </c>
    </row>
    <row r="2286" spans="1:26">
      <c r="A2286" s="1" t="s">
        <v>58</v>
      </c>
      <c r="B2286" s="1" t="s">
        <v>491</v>
      </c>
      <c r="C2286" s="1" t="s">
        <v>636</v>
      </c>
      <c r="D2286" s="1" t="s">
        <v>331</v>
      </c>
      <c r="E2286" s="1" t="s">
        <v>84</v>
      </c>
      <c r="F2286" s="1" t="s">
        <v>333</v>
      </c>
      <c r="G2286" s="4">
        <v>440</v>
      </c>
      <c r="H2286" s="4">
        <v>0</v>
      </c>
      <c r="I2286" s="4">
        <v>440</v>
      </c>
      <c r="J2286" s="4">
        <v>34.880000000000003</v>
      </c>
      <c r="K2286" s="4">
        <v>262.85000000000002</v>
      </c>
      <c r="L2286" s="4">
        <v>231.57</v>
      </c>
      <c r="M2286" s="4">
        <v>384.4</v>
      </c>
      <c r="N2286" s="24">
        <f>IF(AND(B2286="60",C2286="32"),(J2286/'FD Date'!$B$4*'FD Date'!$B$6+K2286),(J2286/Date!$B$4*Date!$B$6+K2286))</f>
        <v>437.25</v>
      </c>
      <c r="O2286" s="24">
        <f t="shared" si="225"/>
        <v>69.760000000000005</v>
      </c>
      <c r="P2286" s="24">
        <f>K2286/Date!$B$2*Date!$B$3+K2286</f>
        <v>394.27500000000003</v>
      </c>
      <c r="Q2286" s="24">
        <f>J2286*Date!$B$3+K2286</f>
        <v>402.37</v>
      </c>
      <c r="R2286" s="24">
        <f t="shared" si="226"/>
        <v>436.32396251673362</v>
      </c>
      <c r="S2286" s="24">
        <f>J2286/2*Date!$B$7+K2286</f>
        <v>402.37</v>
      </c>
      <c r="T2286" s="24">
        <f t="shared" si="227"/>
        <v>440</v>
      </c>
      <c r="U2286" s="24">
        <f t="shared" si="228"/>
        <v>262.85000000000002</v>
      </c>
      <c r="V2286" s="4">
        <v>0</v>
      </c>
      <c r="W2286" s="4"/>
      <c r="X2286" s="28" t="str">
        <f t="shared" si="229"/>
        <v>CHOOSE FORMULA</v>
      </c>
      <c r="Y2286" s="4"/>
      <c r="Z2286" s="4">
        <v>402</v>
      </c>
    </row>
    <row r="2287" spans="1:26">
      <c r="A2287" s="1" t="s">
        <v>58</v>
      </c>
      <c r="B2287" s="1" t="s">
        <v>491</v>
      </c>
      <c r="C2287" s="1" t="s">
        <v>636</v>
      </c>
      <c r="D2287" s="1" t="s">
        <v>331</v>
      </c>
      <c r="E2287" s="1" t="s">
        <v>334</v>
      </c>
      <c r="F2287" s="1" t="s">
        <v>335</v>
      </c>
      <c r="G2287" s="4">
        <v>1880</v>
      </c>
      <c r="H2287" s="4">
        <v>0</v>
      </c>
      <c r="I2287" s="4">
        <v>1880</v>
      </c>
      <c r="J2287" s="4">
        <v>162.63999999999999</v>
      </c>
      <c r="K2287" s="4">
        <v>1225.6099999999999</v>
      </c>
      <c r="L2287" s="4">
        <v>878.96</v>
      </c>
      <c r="M2287" s="4">
        <v>1542.69</v>
      </c>
      <c r="N2287" s="24">
        <f>IF(AND(B2287="60",C2287="32"),(J2287/'FD Date'!$B$4*'FD Date'!$B$6+K2287),(J2287/Date!$B$4*Date!$B$6+K2287))</f>
        <v>2038.81</v>
      </c>
      <c r="O2287" s="24">
        <f t="shared" si="225"/>
        <v>325.27999999999997</v>
      </c>
      <c r="P2287" s="24">
        <f>K2287/Date!$B$2*Date!$B$3+K2287</f>
        <v>1838.415</v>
      </c>
      <c r="Q2287" s="24">
        <f>J2287*Date!$B$3+K2287</f>
        <v>1876.1699999999998</v>
      </c>
      <c r="R2287" s="24">
        <f t="shared" si="226"/>
        <v>2151.1061833302992</v>
      </c>
      <c r="S2287" s="24">
        <f>J2287/2*Date!$B$7+K2287</f>
        <v>1876.1699999999998</v>
      </c>
      <c r="T2287" s="24">
        <f t="shared" si="227"/>
        <v>1880</v>
      </c>
      <c r="U2287" s="24">
        <f t="shared" si="228"/>
        <v>1225.6099999999999</v>
      </c>
      <c r="V2287" s="4">
        <v>0</v>
      </c>
      <c r="W2287" s="4"/>
      <c r="X2287" s="28" t="str">
        <f t="shared" si="229"/>
        <v>CHOOSE FORMULA</v>
      </c>
      <c r="Y2287" s="4"/>
      <c r="Z2287" s="4">
        <v>1876</v>
      </c>
    </row>
    <row r="2288" spans="1:26">
      <c r="A2288" s="1" t="s">
        <v>58</v>
      </c>
      <c r="B2288" s="1" t="s">
        <v>491</v>
      </c>
      <c r="C2288" s="1" t="s">
        <v>636</v>
      </c>
      <c r="D2288" s="1" t="s">
        <v>331</v>
      </c>
      <c r="E2288" s="1" t="s">
        <v>336</v>
      </c>
      <c r="F2288" s="1" t="s">
        <v>337</v>
      </c>
      <c r="G2288" s="4">
        <v>28110</v>
      </c>
      <c r="H2288" s="4">
        <v>0</v>
      </c>
      <c r="I2288" s="4">
        <v>28110</v>
      </c>
      <c r="J2288" s="4">
        <v>3079.56</v>
      </c>
      <c r="K2288" s="4">
        <v>23202.82</v>
      </c>
      <c r="L2288" s="4">
        <v>13031.87</v>
      </c>
      <c r="M2288" s="4">
        <v>23161.98</v>
      </c>
      <c r="N2288" s="24">
        <f>IF(AND(B2288="60",C2288="32"),(J2288/'FD Date'!$B$4*'FD Date'!$B$6+K2288),(J2288/Date!$B$4*Date!$B$6+K2288))</f>
        <v>38600.619999999995</v>
      </c>
      <c r="O2288" s="24">
        <f t="shared" si="225"/>
        <v>6159.12</v>
      </c>
      <c r="P2288" s="24">
        <f>K2288/Date!$B$2*Date!$B$3+K2288</f>
        <v>34804.229999999996</v>
      </c>
      <c r="Q2288" s="24">
        <f>J2288*Date!$B$3+K2288</f>
        <v>35521.06</v>
      </c>
      <c r="R2288" s="24">
        <f t="shared" si="226"/>
        <v>41239.150849693862</v>
      </c>
      <c r="S2288" s="24">
        <f>J2288/2*Date!$B$7+K2288</f>
        <v>35521.06</v>
      </c>
      <c r="T2288" s="24">
        <f t="shared" si="227"/>
        <v>28110</v>
      </c>
      <c r="U2288" s="24">
        <f t="shared" si="228"/>
        <v>23202.82</v>
      </c>
      <c r="V2288" s="4">
        <v>0</v>
      </c>
      <c r="W2288" s="4"/>
      <c r="X2288" s="28" t="str">
        <f t="shared" si="229"/>
        <v>CHOOSE FORMULA</v>
      </c>
      <c r="Y2288" s="4"/>
      <c r="Z2288" s="4">
        <v>35521</v>
      </c>
    </row>
    <row r="2289" spans="1:26">
      <c r="A2289" s="1" t="s">
        <v>58</v>
      </c>
      <c r="B2289" s="1" t="s">
        <v>491</v>
      </c>
      <c r="C2289" s="1" t="s">
        <v>636</v>
      </c>
      <c r="D2289" s="1" t="s">
        <v>331</v>
      </c>
      <c r="E2289" s="1" t="s">
        <v>338</v>
      </c>
      <c r="F2289" s="1" t="s">
        <v>339</v>
      </c>
      <c r="G2289" s="4">
        <v>0</v>
      </c>
      <c r="H2289" s="4">
        <v>0</v>
      </c>
      <c r="I2289" s="4">
        <v>0</v>
      </c>
      <c r="J2289" s="4">
        <v>0</v>
      </c>
      <c r="K2289" s="4">
        <v>1285.72</v>
      </c>
      <c r="L2289" s="4">
        <v>1908.93</v>
      </c>
      <c r="M2289" s="4">
        <v>5789.88</v>
      </c>
      <c r="N2289" s="24">
        <f>IF(AND(B2289="60",C2289="32"),(J2289/'FD Date'!$B$4*'FD Date'!$B$6+K2289),(J2289/Date!$B$4*Date!$B$6+K2289))</f>
        <v>1285.72</v>
      </c>
      <c r="O2289" s="24">
        <f t="shared" si="225"/>
        <v>0</v>
      </c>
      <c r="P2289" s="24">
        <f>K2289/Date!$B$2*Date!$B$3+K2289</f>
        <v>1928.58</v>
      </c>
      <c r="Q2289" s="24">
        <f>J2289*Date!$B$3+K2289</f>
        <v>1285.72</v>
      </c>
      <c r="R2289" s="24">
        <f t="shared" si="226"/>
        <v>3899.652954063271</v>
      </c>
      <c r="S2289" s="24">
        <f>J2289/2*Date!$B$7+K2289</f>
        <v>1285.72</v>
      </c>
      <c r="T2289" s="24">
        <f t="shared" si="227"/>
        <v>0</v>
      </c>
      <c r="U2289" s="24">
        <f t="shared" si="228"/>
        <v>1285.72</v>
      </c>
      <c r="V2289" s="4">
        <v>0</v>
      </c>
      <c r="W2289" s="4"/>
      <c r="X2289" s="28" t="str">
        <f t="shared" si="229"/>
        <v>CHOOSE FORMULA</v>
      </c>
      <c r="Y2289" s="4"/>
      <c r="Z2289" s="4">
        <v>1286</v>
      </c>
    </row>
    <row r="2290" spans="1:26">
      <c r="A2290" s="1" t="s">
        <v>58</v>
      </c>
      <c r="B2290" s="1" t="s">
        <v>491</v>
      </c>
      <c r="C2290" s="1" t="s">
        <v>636</v>
      </c>
      <c r="D2290" s="1" t="s">
        <v>331</v>
      </c>
      <c r="E2290" s="1" t="s">
        <v>340</v>
      </c>
      <c r="F2290" s="1" t="s">
        <v>341</v>
      </c>
      <c r="G2290" s="4">
        <v>1000</v>
      </c>
      <c r="H2290" s="4">
        <v>0</v>
      </c>
      <c r="I2290" s="4">
        <v>1000</v>
      </c>
      <c r="J2290" s="4">
        <v>60</v>
      </c>
      <c r="K2290" s="4">
        <v>582.86</v>
      </c>
      <c r="L2290" s="4">
        <v>447.86</v>
      </c>
      <c r="M2290" s="4">
        <v>795</v>
      </c>
      <c r="N2290" s="24">
        <f>IF(AND(B2290="60",C2290="32"),(J2290/'FD Date'!$B$4*'FD Date'!$B$6+K2290),(J2290/Date!$B$4*Date!$B$6+K2290))</f>
        <v>882.86</v>
      </c>
      <c r="O2290" s="24">
        <f t="shared" si="225"/>
        <v>120</v>
      </c>
      <c r="P2290" s="24">
        <f>K2290/Date!$B$2*Date!$B$3+K2290</f>
        <v>874.29</v>
      </c>
      <c r="Q2290" s="24">
        <f>J2290*Date!$B$3+K2290</f>
        <v>822.86</v>
      </c>
      <c r="R2290" s="24">
        <f t="shared" si="226"/>
        <v>1034.6396195239583</v>
      </c>
      <c r="S2290" s="24">
        <f>J2290/2*Date!$B$7+K2290</f>
        <v>822.86</v>
      </c>
      <c r="T2290" s="24">
        <f t="shared" si="227"/>
        <v>1000</v>
      </c>
      <c r="U2290" s="24">
        <f t="shared" si="228"/>
        <v>582.86</v>
      </c>
      <c r="V2290" s="4">
        <v>0</v>
      </c>
      <c r="W2290" s="4"/>
      <c r="X2290" s="28" t="str">
        <f t="shared" si="229"/>
        <v>CHOOSE FORMULA</v>
      </c>
      <c r="Y2290" s="4"/>
      <c r="Z2290" s="4">
        <v>923</v>
      </c>
    </row>
    <row r="2291" spans="1:26">
      <c r="A2291" s="1" t="s">
        <v>58</v>
      </c>
      <c r="B2291" s="1" t="s">
        <v>491</v>
      </c>
      <c r="C2291" s="1" t="s">
        <v>636</v>
      </c>
      <c r="D2291" s="1" t="s">
        <v>342</v>
      </c>
      <c r="E2291" s="1" t="s">
        <v>8</v>
      </c>
      <c r="F2291" s="1" t="s">
        <v>343</v>
      </c>
      <c r="G2291" s="4">
        <v>0</v>
      </c>
      <c r="H2291" s="4">
        <v>0</v>
      </c>
      <c r="I2291" s="4">
        <v>0</v>
      </c>
      <c r="J2291" s="4">
        <v>0</v>
      </c>
      <c r="K2291" s="4">
        <v>0</v>
      </c>
      <c r="L2291" s="4">
        <v>0</v>
      </c>
      <c r="M2291" s="4">
        <v>0</v>
      </c>
      <c r="N2291" s="24">
        <f>IF(AND(B2291="60",C2291="32"),(J2291/'FD Date'!$B$4*'FD Date'!$B$6+K2291),(J2291/Date!$B$4*Date!$B$6+K2291))</f>
        <v>0</v>
      </c>
      <c r="O2291" s="24">
        <f t="shared" si="225"/>
        <v>0</v>
      </c>
      <c r="P2291" s="24">
        <f>K2291/Date!$B$2*Date!$B$3+K2291</f>
        <v>0</v>
      </c>
      <c r="Q2291" s="24">
        <f>J2291*Date!$B$3+K2291</f>
        <v>0</v>
      </c>
      <c r="R2291" s="24">
        <f t="shared" si="226"/>
        <v>0</v>
      </c>
      <c r="S2291" s="24">
        <f>J2291/2*Date!$B$7+K2291</f>
        <v>0</v>
      </c>
      <c r="T2291" s="24">
        <f t="shared" si="227"/>
        <v>0</v>
      </c>
      <c r="U2291" s="24">
        <f t="shared" si="228"/>
        <v>0</v>
      </c>
      <c r="V2291" s="4">
        <v>0</v>
      </c>
      <c r="W2291" s="4"/>
      <c r="X2291" s="28" t="str">
        <f t="shared" si="229"/>
        <v>CHOOSE FORMULA</v>
      </c>
      <c r="Y2291" s="4"/>
      <c r="Z2291" s="4">
        <v>0</v>
      </c>
    </row>
    <row r="2292" spans="1:26">
      <c r="A2292" s="1" t="s">
        <v>58</v>
      </c>
      <c r="B2292" s="1" t="s">
        <v>491</v>
      </c>
      <c r="C2292" s="1" t="s">
        <v>636</v>
      </c>
      <c r="D2292" s="1" t="s">
        <v>342</v>
      </c>
      <c r="E2292" s="1" t="s">
        <v>13</v>
      </c>
      <c r="F2292" s="1" t="s">
        <v>344</v>
      </c>
      <c r="G2292" s="4">
        <v>43680</v>
      </c>
      <c r="H2292" s="4">
        <v>0</v>
      </c>
      <c r="I2292" s="4">
        <v>43680</v>
      </c>
      <c r="J2292" s="4">
        <v>3322.49</v>
      </c>
      <c r="K2292" s="4">
        <v>26913.38</v>
      </c>
      <c r="L2292" s="4">
        <v>20187.990000000002</v>
      </c>
      <c r="M2292" s="4">
        <v>35471.86</v>
      </c>
      <c r="N2292" s="24">
        <f>IF(AND(B2292="60",C2292="32"),(J2292/'FD Date'!$B$4*'FD Date'!$B$6+K2292),(J2292/Date!$B$4*Date!$B$6+K2292))</f>
        <v>43525.83</v>
      </c>
      <c r="O2292" s="24">
        <f t="shared" si="225"/>
        <v>6644.98</v>
      </c>
      <c r="P2292" s="24">
        <f>K2292/Date!$B$2*Date!$B$3+K2292</f>
        <v>40370.07</v>
      </c>
      <c r="Q2292" s="24">
        <f>J2292*Date!$B$3+K2292</f>
        <v>40203.339999999997</v>
      </c>
      <c r="R2292" s="24">
        <f t="shared" si="226"/>
        <v>47288.89044856868</v>
      </c>
      <c r="S2292" s="24">
        <f>J2292/2*Date!$B$7+K2292</f>
        <v>40203.339999999997</v>
      </c>
      <c r="T2292" s="24">
        <f t="shared" si="227"/>
        <v>43680</v>
      </c>
      <c r="U2292" s="24">
        <f t="shared" si="228"/>
        <v>26913.38</v>
      </c>
      <c r="V2292" s="4">
        <v>0</v>
      </c>
      <c r="W2292" s="4"/>
      <c r="X2292" s="28" t="str">
        <f t="shared" si="229"/>
        <v>CHOOSE FORMULA</v>
      </c>
      <c r="Y2292" s="4"/>
      <c r="Z2292" s="4">
        <v>43483</v>
      </c>
    </row>
    <row r="2293" spans="1:26">
      <c r="A2293" s="1" t="s">
        <v>58</v>
      </c>
      <c r="B2293" s="1" t="s">
        <v>491</v>
      </c>
      <c r="C2293" s="1" t="s">
        <v>636</v>
      </c>
      <c r="D2293" s="1" t="s">
        <v>345</v>
      </c>
      <c r="E2293" s="1" t="s">
        <v>8</v>
      </c>
      <c r="F2293" s="1" t="s">
        <v>346</v>
      </c>
      <c r="G2293" s="4">
        <v>0</v>
      </c>
      <c r="H2293" s="4">
        <v>0</v>
      </c>
      <c r="I2293" s="4">
        <v>0</v>
      </c>
      <c r="J2293" s="4">
        <v>0</v>
      </c>
      <c r="K2293" s="4">
        <v>0</v>
      </c>
      <c r="L2293" s="4">
        <v>0</v>
      </c>
      <c r="M2293" s="4">
        <v>48</v>
      </c>
      <c r="N2293" s="24">
        <f>IF(AND(B2293="60",C2293="32"),(J2293/'FD Date'!$B$4*'FD Date'!$B$6+K2293),(J2293/Date!$B$4*Date!$B$6+K2293))</f>
        <v>0</v>
      </c>
      <c r="O2293" s="24">
        <f t="shared" si="225"/>
        <v>0</v>
      </c>
      <c r="P2293" s="24">
        <f>K2293/Date!$B$2*Date!$B$3+K2293</f>
        <v>0</v>
      </c>
      <c r="Q2293" s="24">
        <f>J2293*Date!$B$3+K2293</f>
        <v>0</v>
      </c>
      <c r="R2293" s="24">
        <f t="shared" si="226"/>
        <v>0</v>
      </c>
      <c r="S2293" s="24">
        <f>J2293/2*Date!$B$7+K2293</f>
        <v>0</v>
      </c>
      <c r="T2293" s="24">
        <f t="shared" si="227"/>
        <v>0</v>
      </c>
      <c r="U2293" s="24">
        <f t="shared" si="228"/>
        <v>0</v>
      </c>
      <c r="V2293" s="4">
        <v>0</v>
      </c>
      <c r="W2293" s="4"/>
      <c r="X2293" s="28" t="str">
        <f t="shared" si="229"/>
        <v>CHOOSE FORMULA</v>
      </c>
      <c r="Y2293" s="4"/>
      <c r="Z2293" s="4">
        <v>0</v>
      </c>
    </row>
    <row r="2294" spans="1:26">
      <c r="A2294" s="1" t="s">
        <v>58</v>
      </c>
      <c r="B2294" s="1" t="s">
        <v>491</v>
      </c>
      <c r="C2294" s="1" t="s">
        <v>636</v>
      </c>
      <c r="D2294" s="1" t="s">
        <v>347</v>
      </c>
      <c r="E2294" s="1" t="s">
        <v>8</v>
      </c>
      <c r="F2294" s="1" t="s">
        <v>348</v>
      </c>
      <c r="G2294" s="4">
        <v>380</v>
      </c>
      <c r="H2294" s="4">
        <v>0</v>
      </c>
      <c r="I2294" s="4">
        <v>380</v>
      </c>
      <c r="J2294" s="4">
        <v>-461.11</v>
      </c>
      <c r="K2294" s="4">
        <v>134.44999999999999</v>
      </c>
      <c r="L2294" s="4">
        <v>228.47</v>
      </c>
      <c r="M2294" s="4">
        <v>290.14</v>
      </c>
      <c r="N2294" s="24">
        <f>IF(AND(B2294="60",C2294="32"),(J2294/'FD Date'!$B$4*'FD Date'!$B$6+K2294),(J2294/Date!$B$4*Date!$B$6+K2294))</f>
        <v>-2171.1000000000004</v>
      </c>
      <c r="O2294" s="24">
        <f t="shared" si="225"/>
        <v>-922.22</v>
      </c>
      <c r="P2294" s="24">
        <f>K2294/Date!$B$2*Date!$B$3+K2294</f>
        <v>201.67499999999998</v>
      </c>
      <c r="Q2294" s="24">
        <f>J2294*Date!$B$3+K2294</f>
        <v>-1709.99</v>
      </c>
      <c r="R2294" s="24">
        <f t="shared" si="226"/>
        <v>170.74155468989363</v>
      </c>
      <c r="S2294" s="24">
        <f>J2294/2*Date!$B$7+K2294</f>
        <v>-1709.99</v>
      </c>
      <c r="T2294" s="24">
        <f t="shared" si="227"/>
        <v>380</v>
      </c>
      <c r="U2294" s="24">
        <f t="shared" si="228"/>
        <v>134.44999999999999</v>
      </c>
      <c r="V2294" s="4">
        <v>0</v>
      </c>
      <c r="W2294" s="4"/>
      <c r="X2294" s="28" t="str">
        <f t="shared" si="229"/>
        <v>CHOOSE FORMULA</v>
      </c>
      <c r="Y2294" s="4"/>
      <c r="Z2294" s="4">
        <v>1087</v>
      </c>
    </row>
    <row r="2295" spans="1:26">
      <c r="A2295" s="1" t="s">
        <v>58</v>
      </c>
      <c r="B2295" s="1" t="s">
        <v>491</v>
      </c>
      <c r="C2295" s="1" t="s">
        <v>636</v>
      </c>
      <c r="D2295" s="1" t="s">
        <v>349</v>
      </c>
      <c r="E2295" s="1" t="s">
        <v>8</v>
      </c>
      <c r="F2295" s="1" t="s">
        <v>350</v>
      </c>
      <c r="G2295" s="4">
        <v>0</v>
      </c>
      <c r="H2295" s="4">
        <v>0</v>
      </c>
      <c r="I2295" s="4">
        <v>0</v>
      </c>
      <c r="J2295" s="4">
        <v>0</v>
      </c>
      <c r="K2295" s="4">
        <v>197.21</v>
      </c>
      <c r="L2295" s="4">
        <v>574</v>
      </c>
      <c r="M2295" s="4">
        <v>1106.76</v>
      </c>
      <c r="N2295" s="24">
        <f>IF(AND(B2295="60",C2295="32"),(J2295/'FD Date'!$B$4*'FD Date'!$B$6+K2295),(J2295/Date!$B$4*Date!$B$6+K2295))</f>
        <v>197.21</v>
      </c>
      <c r="O2295" s="24">
        <f t="shared" si="225"/>
        <v>0</v>
      </c>
      <c r="P2295" s="24">
        <f>K2295/Date!$B$2*Date!$B$3+K2295</f>
        <v>295.815</v>
      </c>
      <c r="Q2295" s="24">
        <f>J2295*Date!$B$3+K2295</f>
        <v>197.21</v>
      </c>
      <c r="R2295" s="24">
        <f t="shared" si="226"/>
        <v>380.25111428571432</v>
      </c>
      <c r="S2295" s="24">
        <f>J2295/2*Date!$B$7+K2295</f>
        <v>197.21</v>
      </c>
      <c r="T2295" s="24">
        <f t="shared" si="227"/>
        <v>0</v>
      </c>
      <c r="U2295" s="24">
        <f t="shared" si="228"/>
        <v>197.21</v>
      </c>
      <c r="V2295" s="4">
        <v>0</v>
      </c>
      <c r="W2295" s="4"/>
      <c r="X2295" s="28" t="str">
        <f t="shared" si="229"/>
        <v>CHOOSE FORMULA</v>
      </c>
      <c r="Y2295" s="4"/>
      <c r="Z2295" s="4">
        <v>153</v>
      </c>
    </row>
    <row r="2296" spans="1:26">
      <c r="A2296" s="1" t="s">
        <v>58</v>
      </c>
      <c r="B2296" s="1" t="s">
        <v>491</v>
      </c>
      <c r="C2296" s="1" t="s">
        <v>636</v>
      </c>
      <c r="D2296" s="1" t="s">
        <v>351</v>
      </c>
      <c r="E2296" s="1" t="s">
        <v>8</v>
      </c>
      <c r="F2296" s="1" t="s">
        <v>352</v>
      </c>
      <c r="G2296" s="4">
        <v>2560</v>
      </c>
      <c r="H2296" s="4">
        <v>0</v>
      </c>
      <c r="I2296" s="4">
        <v>2560</v>
      </c>
      <c r="J2296" s="4">
        <v>182.68</v>
      </c>
      <c r="K2296" s="4">
        <v>1506.43</v>
      </c>
      <c r="L2296" s="4">
        <v>1213.0999999999999</v>
      </c>
      <c r="M2296" s="4">
        <v>2116.71</v>
      </c>
      <c r="N2296" s="24">
        <f>IF(AND(B2296="60",C2296="32"),(J2296/'FD Date'!$B$4*'FD Date'!$B$6+K2296),(J2296/Date!$B$4*Date!$B$6+K2296))</f>
        <v>2419.83</v>
      </c>
      <c r="O2296" s="24">
        <f t="shared" si="225"/>
        <v>365.36</v>
      </c>
      <c r="P2296" s="24">
        <f>K2296/Date!$B$2*Date!$B$3+K2296</f>
        <v>2259.645</v>
      </c>
      <c r="Q2296" s="24">
        <f>J2296*Date!$B$3+K2296</f>
        <v>2237.15</v>
      </c>
      <c r="R2296" s="24">
        <f t="shared" si="226"/>
        <v>2628.5347006017646</v>
      </c>
      <c r="S2296" s="24">
        <f>J2296/2*Date!$B$7+K2296</f>
        <v>2237.15</v>
      </c>
      <c r="T2296" s="24">
        <f t="shared" si="227"/>
        <v>2560</v>
      </c>
      <c r="U2296" s="24">
        <f t="shared" si="228"/>
        <v>1506.43</v>
      </c>
      <c r="V2296" s="4">
        <v>0</v>
      </c>
      <c r="W2296" s="4"/>
      <c r="X2296" s="28" t="str">
        <f t="shared" si="229"/>
        <v>CHOOSE FORMULA</v>
      </c>
      <c r="Y2296" s="4"/>
      <c r="Z2296" s="4">
        <v>2416</v>
      </c>
    </row>
    <row r="2297" spans="1:26">
      <c r="A2297" s="1" t="s">
        <v>58</v>
      </c>
      <c r="B2297" s="1" t="s">
        <v>491</v>
      </c>
      <c r="C2297" s="1" t="s">
        <v>636</v>
      </c>
      <c r="D2297" s="1" t="s">
        <v>355</v>
      </c>
      <c r="E2297" s="1" t="s">
        <v>8</v>
      </c>
      <c r="F2297" s="1" t="s">
        <v>356</v>
      </c>
      <c r="G2297" s="4">
        <v>600</v>
      </c>
      <c r="H2297" s="4">
        <v>0</v>
      </c>
      <c r="I2297" s="4">
        <v>600</v>
      </c>
      <c r="J2297" s="4">
        <v>47.42</v>
      </c>
      <c r="K2297" s="4">
        <v>357.34</v>
      </c>
      <c r="L2297" s="4">
        <v>302.89999999999998</v>
      </c>
      <c r="M2297" s="4">
        <v>511.18</v>
      </c>
      <c r="N2297" s="24">
        <f>IF(AND(B2297="60",C2297="32"),(J2297/'FD Date'!$B$4*'FD Date'!$B$6+K2297),(J2297/Date!$B$4*Date!$B$6+K2297))</f>
        <v>594.44000000000005</v>
      </c>
      <c r="O2297" s="24">
        <f t="shared" si="225"/>
        <v>94.84</v>
      </c>
      <c r="P2297" s="24">
        <f>K2297/Date!$B$2*Date!$B$3+K2297</f>
        <v>536.01</v>
      </c>
      <c r="Q2297" s="24">
        <f>J2297*Date!$B$3+K2297</f>
        <v>547.02</v>
      </c>
      <c r="R2297" s="24">
        <f t="shared" si="226"/>
        <v>603.05401518653025</v>
      </c>
      <c r="S2297" s="24">
        <f>J2297/2*Date!$B$7+K2297</f>
        <v>547.02</v>
      </c>
      <c r="T2297" s="24">
        <f t="shared" si="227"/>
        <v>600</v>
      </c>
      <c r="U2297" s="24">
        <f t="shared" si="228"/>
        <v>357.34</v>
      </c>
      <c r="V2297" s="4">
        <v>0</v>
      </c>
      <c r="W2297" s="4"/>
      <c r="X2297" s="28" t="str">
        <f t="shared" si="229"/>
        <v>CHOOSE FORMULA</v>
      </c>
      <c r="Y2297" s="4"/>
      <c r="Z2297" s="4">
        <v>547</v>
      </c>
    </row>
    <row r="2298" spans="1:26">
      <c r="A2298" s="1" t="s">
        <v>58</v>
      </c>
      <c r="B2298" s="1" t="s">
        <v>491</v>
      </c>
      <c r="C2298" s="1" t="s">
        <v>636</v>
      </c>
      <c r="D2298" s="1" t="s">
        <v>357</v>
      </c>
      <c r="E2298" s="1" t="s">
        <v>8</v>
      </c>
      <c r="F2298" s="1" t="s">
        <v>358</v>
      </c>
      <c r="G2298" s="4">
        <v>0</v>
      </c>
      <c r="H2298" s="4">
        <v>0</v>
      </c>
      <c r="I2298" s="4">
        <v>0</v>
      </c>
      <c r="J2298" s="4">
        <v>0</v>
      </c>
      <c r="K2298" s="4">
        <v>0</v>
      </c>
      <c r="L2298" s="4">
        <v>0</v>
      </c>
      <c r="M2298" s="4">
        <v>18.95</v>
      </c>
      <c r="N2298" s="24">
        <f>IF(AND(B2298="60",C2298="32"),(J2298/'FD Date'!$B$4*'FD Date'!$B$6+K2298),(J2298/Date!$B$4*Date!$B$6+K2298))</f>
        <v>0</v>
      </c>
      <c r="O2298" s="24">
        <f t="shared" si="225"/>
        <v>0</v>
      </c>
      <c r="P2298" s="24">
        <f>K2298/Date!$B$2*Date!$B$3+K2298</f>
        <v>0</v>
      </c>
      <c r="Q2298" s="24">
        <f>J2298*Date!$B$3+K2298</f>
        <v>0</v>
      </c>
      <c r="R2298" s="24">
        <f t="shared" si="226"/>
        <v>0</v>
      </c>
      <c r="S2298" s="24">
        <f>J2298/2*Date!$B$7+K2298</f>
        <v>0</v>
      </c>
      <c r="T2298" s="24">
        <f t="shared" si="227"/>
        <v>0</v>
      </c>
      <c r="U2298" s="24">
        <f t="shared" si="228"/>
        <v>0</v>
      </c>
      <c r="V2298" s="4">
        <v>0</v>
      </c>
      <c r="W2298" s="4"/>
      <c r="X2298" s="28" t="str">
        <f t="shared" si="229"/>
        <v>CHOOSE FORMULA</v>
      </c>
      <c r="Y2298" s="4"/>
      <c r="Z2298" s="4">
        <v>0</v>
      </c>
    </row>
    <row r="2299" spans="1:26">
      <c r="A2299" s="1" t="s">
        <v>58</v>
      </c>
      <c r="B2299" s="1" t="s">
        <v>491</v>
      </c>
      <c r="C2299" s="1" t="s">
        <v>636</v>
      </c>
      <c r="D2299" s="1" t="s">
        <v>359</v>
      </c>
      <c r="E2299" s="1" t="s">
        <v>8</v>
      </c>
      <c r="F2299" s="1" t="s">
        <v>360</v>
      </c>
      <c r="G2299" s="4">
        <v>0</v>
      </c>
      <c r="H2299" s="4">
        <v>0</v>
      </c>
      <c r="I2299" s="4">
        <v>0</v>
      </c>
      <c r="J2299" s="4">
        <v>0</v>
      </c>
      <c r="K2299" s="4">
        <v>0</v>
      </c>
      <c r="L2299" s="4">
        <v>1500</v>
      </c>
      <c r="M2299" s="4">
        <v>1500</v>
      </c>
      <c r="N2299" s="24">
        <f>IF(AND(B2299="60",C2299="32"),(J2299/'FD Date'!$B$4*'FD Date'!$B$6+K2299),(J2299/Date!$B$4*Date!$B$6+K2299))</f>
        <v>0</v>
      </c>
      <c r="O2299" s="24">
        <f t="shared" si="225"/>
        <v>0</v>
      </c>
      <c r="P2299" s="24">
        <f>K2299/Date!$B$2*Date!$B$3+K2299</f>
        <v>0</v>
      </c>
      <c r="Q2299" s="24">
        <f>J2299*Date!$B$3+K2299</f>
        <v>0</v>
      </c>
      <c r="R2299" s="24">
        <f t="shared" si="226"/>
        <v>0</v>
      </c>
      <c r="S2299" s="24">
        <f>J2299/2*Date!$B$7+K2299</f>
        <v>0</v>
      </c>
      <c r="T2299" s="24">
        <f t="shared" si="227"/>
        <v>0</v>
      </c>
      <c r="U2299" s="24">
        <f t="shared" si="228"/>
        <v>0</v>
      </c>
      <c r="V2299" s="4">
        <v>0</v>
      </c>
      <c r="W2299" s="4"/>
      <c r="X2299" s="28" t="str">
        <f t="shared" si="229"/>
        <v>CHOOSE FORMULA</v>
      </c>
      <c r="Y2299" s="4"/>
      <c r="Z2299" s="4">
        <v>0</v>
      </c>
    </row>
    <row r="2300" spans="1:26">
      <c r="A2300" s="1" t="s">
        <v>58</v>
      </c>
      <c r="B2300" s="1" t="s">
        <v>491</v>
      </c>
      <c r="C2300" s="1" t="s">
        <v>636</v>
      </c>
      <c r="D2300" s="1" t="s">
        <v>361</v>
      </c>
      <c r="E2300" s="1" t="s">
        <v>8</v>
      </c>
      <c r="F2300" s="1" t="s">
        <v>362</v>
      </c>
      <c r="G2300" s="4">
        <v>0</v>
      </c>
      <c r="H2300" s="4">
        <v>0</v>
      </c>
      <c r="I2300" s="4">
        <v>0</v>
      </c>
      <c r="J2300" s="4">
        <v>19.21</v>
      </c>
      <c r="K2300" s="4">
        <v>153.68</v>
      </c>
      <c r="L2300" s="4">
        <v>127.86</v>
      </c>
      <c r="M2300" s="4">
        <v>237.44</v>
      </c>
      <c r="N2300" s="24">
        <f>IF(AND(B2300="60",C2300="32"),(J2300/'FD Date'!$B$4*'FD Date'!$B$6+K2300),(J2300/Date!$B$4*Date!$B$6+K2300))</f>
        <v>249.73000000000002</v>
      </c>
      <c r="O2300" s="24">
        <f t="shared" si="225"/>
        <v>38.42</v>
      </c>
      <c r="P2300" s="24">
        <f>K2300/Date!$B$2*Date!$B$3+K2300</f>
        <v>230.52</v>
      </c>
      <c r="Q2300" s="24">
        <f>J2300*Date!$B$3+K2300</f>
        <v>230.52</v>
      </c>
      <c r="R2300" s="24">
        <f t="shared" si="226"/>
        <v>285.38854371969342</v>
      </c>
      <c r="S2300" s="24">
        <f>J2300/2*Date!$B$7+K2300</f>
        <v>230.52</v>
      </c>
      <c r="T2300" s="24">
        <f t="shared" si="227"/>
        <v>0</v>
      </c>
      <c r="U2300" s="24">
        <f t="shared" si="228"/>
        <v>153.68</v>
      </c>
      <c r="V2300" s="4">
        <v>0</v>
      </c>
      <c r="W2300" s="4"/>
      <c r="X2300" s="28" t="str">
        <f t="shared" si="229"/>
        <v>CHOOSE FORMULA</v>
      </c>
      <c r="Y2300" s="4"/>
      <c r="Z2300" s="4">
        <v>250</v>
      </c>
    </row>
    <row r="2301" spans="1:26">
      <c r="A2301" s="1" t="s">
        <v>58</v>
      </c>
      <c r="B2301" s="1" t="s">
        <v>491</v>
      </c>
      <c r="C2301" s="1" t="s">
        <v>636</v>
      </c>
      <c r="D2301" s="1" t="s">
        <v>284</v>
      </c>
      <c r="E2301" s="1" t="s">
        <v>8</v>
      </c>
      <c r="F2301" s="1" t="s">
        <v>285</v>
      </c>
      <c r="G2301" s="4">
        <v>7000</v>
      </c>
      <c r="H2301" s="4">
        <v>0</v>
      </c>
      <c r="I2301" s="4">
        <v>7000</v>
      </c>
      <c r="J2301" s="4">
        <v>703.06</v>
      </c>
      <c r="K2301" s="4">
        <v>1582.19</v>
      </c>
      <c r="L2301" s="4">
        <v>1969.86</v>
      </c>
      <c r="M2301" s="4">
        <v>6340.45</v>
      </c>
      <c r="N2301" s="24">
        <f>IF(AND(B2301="60",C2301="32"),(J2301/'FD Date'!$B$4*'FD Date'!$B$6+K2301),(J2301/Date!$B$4*Date!$B$6+K2301))</f>
        <v>5097.49</v>
      </c>
      <c r="O2301" s="24">
        <f t="shared" si="225"/>
        <v>1406.12</v>
      </c>
      <c r="P2301" s="24">
        <f>K2301/Date!$B$2*Date!$B$3+K2301</f>
        <v>2373.2849999999999</v>
      </c>
      <c r="Q2301" s="24">
        <f>J2301*Date!$B$3+K2301</f>
        <v>4394.43</v>
      </c>
      <c r="R2301" s="24">
        <f t="shared" si="226"/>
        <v>5092.6444445290535</v>
      </c>
      <c r="S2301" s="24">
        <f>J2301/2*Date!$B$7+K2301</f>
        <v>4394.43</v>
      </c>
      <c r="T2301" s="24">
        <f t="shared" si="227"/>
        <v>7000</v>
      </c>
      <c r="U2301" s="24">
        <f t="shared" si="228"/>
        <v>1582.19</v>
      </c>
      <c r="V2301" s="4">
        <v>0</v>
      </c>
      <c r="W2301" s="4"/>
      <c r="X2301" s="28" t="str">
        <f t="shared" si="229"/>
        <v>CHOOSE FORMULA</v>
      </c>
      <c r="Y2301" s="4"/>
      <c r="Z2301" s="4">
        <v>3642</v>
      </c>
    </row>
    <row r="2302" spans="1:26">
      <c r="A2302" s="1" t="s">
        <v>58</v>
      </c>
      <c r="B2302" s="1" t="s">
        <v>491</v>
      </c>
      <c r="C2302" s="1" t="s">
        <v>636</v>
      </c>
      <c r="D2302" s="1" t="s">
        <v>367</v>
      </c>
      <c r="E2302" s="1" t="s">
        <v>8</v>
      </c>
      <c r="F2302" s="1" t="s">
        <v>368</v>
      </c>
      <c r="G2302" s="4">
        <v>0</v>
      </c>
      <c r="H2302" s="4">
        <v>0</v>
      </c>
      <c r="I2302" s="4">
        <v>0</v>
      </c>
      <c r="J2302" s="4">
        <v>0</v>
      </c>
      <c r="K2302" s="4">
        <v>0</v>
      </c>
      <c r="L2302" s="4">
        <v>0</v>
      </c>
      <c r="M2302" s="4">
        <v>0</v>
      </c>
      <c r="N2302" s="24">
        <f>IF(AND(B2302="60",C2302="32"),(J2302/'FD Date'!$B$4*'FD Date'!$B$6+K2302),(J2302/Date!$B$4*Date!$B$6+K2302))</f>
        <v>0</v>
      </c>
      <c r="O2302" s="24">
        <f t="shared" si="225"/>
        <v>0</v>
      </c>
      <c r="P2302" s="24">
        <f>K2302/Date!$B$2*Date!$B$3+K2302</f>
        <v>0</v>
      </c>
      <c r="Q2302" s="24">
        <f>J2302*Date!$B$3+K2302</f>
        <v>0</v>
      </c>
      <c r="R2302" s="24">
        <f t="shared" si="226"/>
        <v>0</v>
      </c>
      <c r="S2302" s="24">
        <f>J2302/2*Date!$B$7+K2302</f>
        <v>0</v>
      </c>
      <c r="T2302" s="24">
        <f t="shared" si="227"/>
        <v>0</v>
      </c>
      <c r="U2302" s="24">
        <f t="shared" si="228"/>
        <v>0</v>
      </c>
      <c r="V2302" s="4">
        <v>0</v>
      </c>
      <c r="W2302" s="4"/>
      <c r="X2302" s="28" t="str">
        <f t="shared" si="229"/>
        <v>CHOOSE FORMULA</v>
      </c>
      <c r="Y2302" s="4"/>
      <c r="Z2302" s="4">
        <v>0</v>
      </c>
    </row>
    <row r="2303" spans="1:26">
      <c r="A2303" s="1" t="s">
        <v>58</v>
      </c>
      <c r="B2303" s="1" t="s">
        <v>491</v>
      </c>
      <c r="C2303" s="1" t="s">
        <v>636</v>
      </c>
      <c r="D2303" s="1" t="s">
        <v>388</v>
      </c>
      <c r="E2303" s="1" t="s">
        <v>8</v>
      </c>
      <c r="F2303" s="1" t="s">
        <v>389</v>
      </c>
      <c r="G2303" s="4">
        <v>75300</v>
      </c>
      <c r="H2303" s="4">
        <v>0</v>
      </c>
      <c r="I2303" s="4">
        <v>75300</v>
      </c>
      <c r="J2303" s="4">
        <v>743.06</v>
      </c>
      <c r="K2303" s="4">
        <v>44435.27</v>
      </c>
      <c r="L2303" s="4">
        <v>43618.48</v>
      </c>
      <c r="M2303" s="4">
        <v>73512.100000000006</v>
      </c>
      <c r="N2303" s="24">
        <f>IF(AND(B2303="60",C2303="32"),(J2303/'FD Date'!$B$4*'FD Date'!$B$6+K2303),(J2303/Date!$B$4*Date!$B$6+K2303))</f>
        <v>48150.57</v>
      </c>
      <c r="O2303" s="24">
        <f t="shared" si="225"/>
        <v>1486.12</v>
      </c>
      <c r="P2303" s="24">
        <f>K2303/Date!$B$2*Date!$B$3+K2303</f>
        <v>66652.904999999999</v>
      </c>
      <c r="Q2303" s="24">
        <f>J2303*Date!$B$3+K2303</f>
        <v>47407.509999999995</v>
      </c>
      <c r="R2303" s="24">
        <f t="shared" si="226"/>
        <v>74888.671310119011</v>
      </c>
      <c r="S2303" s="24">
        <f>J2303/2*Date!$B$7+K2303</f>
        <v>47407.509999999995</v>
      </c>
      <c r="T2303" s="24">
        <f t="shared" si="227"/>
        <v>75300</v>
      </c>
      <c r="U2303" s="24">
        <f t="shared" si="228"/>
        <v>44435.27</v>
      </c>
      <c r="V2303" s="4">
        <v>0</v>
      </c>
      <c r="W2303" s="4"/>
      <c r="X2303" s="28" t="str">
        <f t="shared" si="229"/>
        <v>CHOOSE FORMULA</v>
      </c>
      <c r="Y2303" s="4"/>
      <c r="Z2303" s="4">
        <v>70000</v>
      </c>
    </row>
    <row r="2304" spans="1:26">
      <c r="A2304" s="1" t="s">
        <v>58</v>
      </c>
      <c r="B2304" s="1" t="s">
        <v>491</v>
      </c>
      <c r="C2304" s="1" t="s">
        <v>636</v>
      </c>
      <c r="D2304" s="1" t="s">
        <v>444</v>
      </c>
      <c r="E2304" s="1" t="s">
        <v>8</v>
      </c>
      <c r="F2304" s="1" t="s">
        <v>445</v>
      </c>
      <c r="G2304" s="4">
        <v>0</v>
      </c>
      <c r="H2304" s="4">
        <v>0</v>
      </c>
      <c r="I2304" s="4">
        <v>0</v>
      </c>
      <c r="J2304" s="4">
        <v>0</v>
      </c>
      <c r="K2304" s="4">
        <v>0</v>
      </c>
      <c r="L2304" s="4">
        <v>0</v>
      </c>
      <c r="M2304" s="4">
        <v>12936</v>
      </c>
      <c r="N2304" s="24">
        <f>IF(AND(B2304="60",C2304="32"),(J2304/'FD Date'!$B$4*'FD Date'!$B$6+K2304),(J2304/Date!$B$4*Date!$B$6+K2304))</f>
        <v>0</v>
      </c>
      <c r="O2304" s="24">
        <f t="shared" si="225"/>
        <v>0</v>
      </c>
      <c r="P2304" s="24">
        <f>K2304/Date!$B$2*Date!$B$3+K2304</f>
        <v>0</v>
      </c>
      <c r="Q2304" s="24">
        <f>J2304*Date!$B$3+K2304</f>
        <v>0</v>
      </c>
      <c r="R2304" s="24">
        <f t="shared" si="226"/>
        <v>0</v>
      </c>
      <c r="S2304" s="24">
        <f>J2304/2*Date!$B$7+K2304</f>
        <v>0</v>
      </c>
      <c r="T2304" s="24">
        <f t="shared" si="227"/>
        <v>0</v>
      </c>
      <c r="U2304" s="24">
        <f t="shared" si="228"/>
        <v>0</v>
      </c>
      <c r="V2304" s="4">
        <v>0</v>
      </c>
      <c r="W2304" s="4"/>
      <c r="X2304" s="28" t="str">
        <f t="shared" si="229"/>
        <v>CHOOSE FORMULA</v>
      </c>
      <c r="Y2304" s="4"/>
      <c r="Z2304" s="4">
        <v>0</v>
      </c>
    </row>
    <row r="2305" spans="1:26">
      <c r="A2305" s="1" t="s">
        <v>58</v>
      </c>
      <c r="B2305" s="1" t="s">
        <v>491</v>
      </c>
      <c r="C2305" s="1" t="s">
        <v>636</v>
      </c>
      <c r="D2305" s="1" t="s">
        <v>292</v>
      </c>
      <c r="E2305" s="1" t="s">
        <v>8</v>
      </c>
      <c r="F2305" s="1" t="s">
        <v>293</v>
      </c>
      <c r="G2305" s="4">
        <v>1500</v>
      </c>
      <c r="H2305" s="4">
        <v>0</v>
      </c>
      <c r="I2305" s="4">
        <v>1500</v>
      </c>
      <c r="J2305" s="4">
        <v>579.9</v>
      </c>
      <c r="K2305" s="4">
        <v>1029.9000000000001</v>
      </c>
      <c r="L2305" s="4">
        <v>0</v>
      </c>
      <c r="M2305" s="4">
        <v>1500</v>
      </c>
      <c r="N2305" s="24">
        <f>IF(AND(B2305="60",C2305="32"),(J2305/'FD Date'!$B$4*'FD Date'!$B$6+K2305),(J2305/Date!$B$4*Date!$B$6+K2305))</f>
        <v>3929.4</v>
      </c>
      <c r="O2305" s="24">
        <f t="shared" si="225"/>
        <v>1159.8</v>
      </c>
      <c r="P2305" s="24">
        <f>K2305/Date!$B$2*Date!$B$3+K2305</f>
        <v>1544.8500000000001</v>
      </c>
      <c r="Q2305" s="24">
        <f>J2305*Date!$B$3+K2305</f>
        <v>3349.5</v>
      </c>
      <c r="R2305" s="24">
        <f t="shared" si="226"/>
        <v>0</v>
      </c>
      <c r="S2305" s="24">
        <f>J2305/2*Date!$B$7+K2305</f>
        <v>3349.5</v>
      </c>
      <c r="T2305" s="24">
        <f t="shared" si="227"/>
        <v>1500</v>
      </c>
      <c r="U2305" s="24">
        <f t="shared" si="228"/>
        <v>1029.9000000000001</v>
      </c>
      <c r="V2305" s="4">
        <v>0</v>
      </c>
      <c r="W2305" s="4"/>
      <c r="X2305" s="28" t="str">
        <f t="shared" si="229"/>
        <v>CHOOSE FORMULA</v>
      </c>
      <c r="Y2305" s="4"/>
      <c r="Z2305" s="4">
        <v>1080</v>
      </c>
    </row>
    <row r="2306" spans="1:26">
      <c r="A2306" s="1" t="s">
        <v>58</v>
      </c>
      <c r="B2306" s="1" t="s">
        <v>491</v>
      </c>
      <c r="C2306" s="1" t="s">
        <v>636</v>
      </c>
      <c r="D2306" s="1" t="s">
        <v>297</v>
      </c>
      <c r="E2306" s="1" t="s">
        <v>8</v>
      </c>
      <c r="F2306" s="1" t="s">
        <v>298</v>
      </c>
      <c r="G2306" s="4">
        <v>300</v>
      </c>
      <c r="H2306" s="4">
        <v>0</v>
      </c>
      <c r="I2306" s="4">
        <v>300</v>
      </c>
      <c r="J2306" s="4">
        <v>0</v>
      </c>
      <c r="K2306" s="4">
        <v>0</v>
      </c>
      <c r="L2306" s="4">
        <v>469.34</v>
      </c>
      <c r="M2306" s="4">
        <v>704.08</v>
      </c>
      <c r="N2306" s="24">
        <f>IF(AND(B2306="60",C2306="32"),(J2306/'FD Date'!$B$4*'FD Date'!$B$6+K2306),(J2306/Date!$B$4*Date!$B$6+K2306))</f>
        <v>0</v>
      </c>
      <c r="O2306" s="24">
        <f t="shared" si="225"/>
        <v>0</v>
      </c>
      <c r="P2306" s="24">
        <f>K2306/Date!$B$2*Date!$B$3+K2306</f>
        <v>0</v>
      </c>
      <c r="Q2306" s="24">
        <f>J2306*Date!$B$3+K2306</f>
        <v>0</v>
      </c>
      <c r="R2306" s="24">
        <f t="shared" si="226"/>
        <v>0</v>
      </c>
      <c r="S2306" s="24">
        <f>J2306/2*Date!$B$7+K2306</f>
        <v>0</v>
      </c>
      <c r="T2306" s="24">
        <f t="shared" si="227"/>
        <v>300</v>
      </c>
      <c r="U2306" s="24">
        <f t="shared" si="228"/>
        <v>0</v>
      </c>
      <c r="V2306" s="4">
        <v>0</v>
      </c>
      <c r="W2306" s="4"/>
      <c r="X2306" s="28" t="str">
        <f t="shared" si="229"/>
        <v>CHOOSE FORMULA</v>
      </c>
      <c r="Y2306" s="4"/>
      <c r="Z2306" s="4">
        <v>300</v>
      </c>
    </row>
    <row r="2307" spans="1:26">
      <c r="A2307" s="1" t="s">
        <v>58</v>
      </c>
      <c r="B2307" s="1" t="s">
        <v>491</v>
      </c>
      <c r="C2307" s="1" t="s">
        <v>636</v>
      </c>
      <c r="D2307" s="1" t="s">
        <v>299</v>
      </c>
      <c r="E2307" s="1" t="s">
        <v>8</v>
      </c>
      <c r="F2307" s="1" t="s">
        <v>300</v>
      </c>
      <c r="G2307" s="4">
        <v>83400</v>
      </c>
      <c r="H2307" s="4">
        <v>0</v>
      </c>
      <c r="I2307" s="4">
        <v>83400</v>
      </c>
      <c r="J2307" s="4">
        <v>0</v>
      </c>
      <c r="K2307" s="4">
        <v>33825.26</v>
      </c>
      <c r="L2307" s="4">
        <v>33267.31</v>
      </c>
      <c r="M2307" s="4">
        <v>56898.73</v>
      </c>
      <c r="N2307" s="24">
        <f>IF(AND(B2307="60",C2307="32"),(J2307/'FD Date'!$B$4*'FD Date'!$B$6+K2307),(J2307/Date!$B$4*Date!$B$6+K2307))</f>
        <v>33825.26</v>
      </c>
      <c r="O2307" s="24">
        <f t="shared" si="225"/>
        <v>0</v>
      </c>
      <c r="P2307" s="24">
        <f>K2307/Date!$B$2*Date!$B$3+K2307</f>
        <v>50737.89</v>
      </c>
      <c r="Q2307" s="24">
        <f>J2307*Date!$B$3+K2307</f>
        <v>33825.26</v>
      </c>
      <c r="R2307" s="24">
        <f t="shared" si="226"/>
        <v>57853.019553423481</v>
      </c>
      <c r="S2307" s="24">
        <f>J2307/2*Date!$B$7+K2307</f>
        <v>33825.26</v>
      </c>
      <c r="T2307" s="24">
        <f t="shared" si="227"/>
        <v>83400</v>
      </c>
      <c r="U2307" s="24">
        <f t="shared" si="228"/>
        <v>33825.26</v>
      </c>
      <c r="V2307" s="4">
        <v>0</v>
      </c>
      <c r="W2307" s="4"/>
      <c r="X2307" s="28" t="str">
        <f t="shared" si="229"/>
        <v>CHOOSE FORMULA</v>
      </c>
      <c r="Y2307" s="4"/>
      <c r="Z2307" s="4">
        <v>83400</v>
      </c>
    </row>
    <row r="2308" spans="1:26">
      <c r="A2308" s="1" t="s">
        <v>58</v>
      </c>
      <c r="B2308" s="1" t="s">
        <v>491</v>
      </c>
      <c r="C2308" s="1" t="s">
        <v>636</v>
      </c>
      <c r="D2308" s="1" t="s">
        <v>299</v>
      </c>
      <c r="E2308" s="1" t="s">
        <v>13</v>
      </c>
      <c r="F2308" s="1" t="s">
        <v>504</v>
      </c>
      <c r="G2308" s="4">
        <v>0</v>
      </c>
      <c r="H2308" s="4">
        <v>0</v>
      </c>
      <c r="I2308" s="4">
        <v>0</v>
      </c>
      <c r="J2308" s="4">
        <v>1100</v>
      </c>
      <c r="K2308" s="4">
        <v>8662.5</v>
      </c>
      <c r="L2308" s="4">
        <v>7370</v>
      </c>
      <c r="M2308" s="4">
        <v>8195</v>
      </c>
      <c r="N2308" s="24">
        <f>IF(AND(B2308="60",C2308="32"),(J2308/'FD Date'!$B$4*'FD Date'!$B$6+K2308),(J2308/Date!$B$4*Date!$B$6+K2308))</f>
        <v>14162.5</v>
      </c>
      <c r="O2308" s="24">
        <f t="shared" si="225"/>
        <v>2200</v>
      </c>
      <c r="P2308" s="24">
        <f>K2308/Date!$B$2*Date!$B$3+K2308</f>
        <v>12993.75</v>
      </c>
      <c r="Q2308" s="24">
        <f>J2308*Date!$B$3+K2308</f>
        <v>13062.5</v>
      </c>
      <c r="R2308" s="24">
        <f t="shared" si="226"/>
        <v>9632.182835820895</v>
      </c>
      <c r="S2308" s="24">
        <f>J2308/2*Date!$B$7+K2308</f>
        <v>13062.5</v>
      </c>
      <c r="T2308" s="24">
        <f t="shared" si="227"/>
        <v>0</v>
      </c>
      <c r="U2308" s="24">
        <f t="shared" si="228"/>
        <v>8662.5</v>
      </c>
      <c r="V2308" s="4">
        <v>0</v>
      </c>
      <c r="W2308" s="4"/>
      <c r="X2308" s="28" t="str">
        <f t="shared" si="229"/>
        <v>CHOOSE FORMULA</v>
      </c>
      <c r="Y2308" s="4"/>
      <c r="Z2308" s="4">
        <v>0</v>
      </c>
    </row>
    <row r="2309" spans="1:26">
      <c r="A2309" s="1" t="s">
        <v>58</v>
      </c>
      <c r="B2309" s="1" t="s">
        <v>491</v>
      </c>
      <c r="C2309" s="1" t="s">
        <v>636</v>
      </c>
      <c r="D2309" s="1" t="s">
        <v>392</v>
      </c>
      <c r="E2309" s="1" t="s">
        <v>8</v>
      </c>
      <c r="F2309" s="1" t="s">
        <v>393</v>
      </c>
      <c r="G2309" s="4">
        <v>0</v>
      </c>
      <c r="H2309" s="4">
        <v>0</v>
      </c>
      <c r="I2309" s="4">
        <v>0</v>
      </c>
      <c r="J2309" s="4">
        <v>0</v>
      </c>
      <c r="K2309" s="4">
        <v>0</v>
      </c>
      <c r="L2309" s="4">
        <v>0</v>
      </c>
      <c r="M2309" s="4">
        <v>0</v>
      </c>
      <c r="N2309" s="24">
        <f>IF(AND(B2309="60",C2309="32"),(J2309/'FD Date'!$B$4*'FD Date'!$B$6+K2309),(J2309/Date!$B$4*Date!$B$6+K2309))</f>
        <v>0</v>
      </c>
      <c r="O2309" s="24">
        <f t="shared" si="225"/>
        <v>0</v>
      </c>
      <c r="P2309" s="24">
        <f>K2309/Date!$B$2*Date!$B$3+K2309</f>
        <v>0</v>
      </c>
      <c r="Q2309" s="24">
        <f>J2309*Date!$B$3+K2309</f>
        <v>0</v>
      </c>
      <c r="R2309" s="24">
        <f t="shared" si="226"/>
        <v>0</v>
      </c>
      <c r="S2309" s="24">
        <f>J2309/2*Date!$B$7+K2309</f>
        <v>0</v>
      </c>
      <c r="T2309" s="24">
        <f t="shared" si="227"/>
        <v>0</v>
      </c>
      <c r="U2309" s="24">
        <f t="shared" si="228"/>
        <v>0</v>
      </c>
      <c r="V2309" s="4">
        <v>0</v>
      </c>
      <c r="W2309" s="4"/>
      <c r="X2309" s="28" t="str">
        <f t="shared" si="229"/>
        <v>CHOOSE FORMULA</v>
      </c>
      <c r="Y2309" s="4"/>
      <c r="Z2309" s="4">
        <v>0</v>
      </c>
    </row>
    <row r="2310" spans="1:26">
      <c r="A2310" s="1" t="s">
        <v>58</v>
      </c>
      <c r="B2310" s="1" t="s">
        <v>491</v>
      </c>
      <c r="C2310" s="1" t="s">
        <v>636</v>
      </c>
      <c r="D2310" s="1" t="s">
        <v>301</v>
      </c>
      <c r="E2310" s="1" t="s">
        <v>8</v>
      </c>
      <c r="F2310" s="1" t="s">
        <v>302</v>
      </c>
      <c r="G2310" s="4">
        <v>2760</v>
      </c>
      <c r="H2310" s="4">
        <v>0</v>
      </c>
      <c r="I2310" s="4">
        <v>2760</v>
      </c>
      <c r="J2310" s="4">
        <v>0</v>
      </c>
      <c r="K2310" s="4">
        <v>0</v>
      </c>
      <c r="L2310" s="4">
        <v>0</v>
      </c>
      <c r="M2310" s="4">
        <v>0</v>
      </c>
      <c r="N2310" s="24">
        <f>IF(AND(B2310="60",C2310="32"),(J2310/'FD Date'!$B$4*'FD Date'!$B$6+K2310),(J2310/Date!$B$4*Date!$B$6+K2310))</f>
        <v>0</v>
      </c>
      <c r="O2310" s="24">
        <f t="shared" si="225"/>
        <v>0</v>
      </c>
      <c r="P2310" s="24">
        <f>K2310/Date!$B$2*Date!$B$3+K2310</f>
        <v>0</v>
      </c>
      <c r="Q2310" s="24">
        <f>J2310*Date!$B$3+K2310</f>
        <v>0</v>
      </c>
      <c r="R2310" s="24">
        <f t="shared" si="226"/>
        <v>0</v>
      </c>
      <c r="S2310" s="24">
        <f>J2310/2*Date!$B$7+K2310</f>
        <v>0</v>
      </c>
      <c r="T2310" s="24">
        <f t="shared" si="227"/>
        <v>2760</v>
      </c>
      <c r="U2310" s="24">
        <f t="shared" si="228"/>
        <v>0</v>
      </c>
      <c r="V2310" s="4">
        <v>0</v>
      </c>
      <c r="W2310" s="4"/>
      <c r="X2310" s="28" t="str">
        <f t="shared" si="229"/>
        <v>CHOOSE FORMULA</v>
      </c>
      <c r="Y2310" s="4"/>
      <c r="Z2310" s="4">
        <v>0</v>
      </c>
    </row>
    <row r="2311" spans="1:26">
      <c r="A2311" s="1" t="s">
        <v>58</v>
      </c>
      <c r="B2311" s="1" t="s">
        <v>491</v>
      </c>
      <c r="C2311" s="1" t="s">
        <v>636</v>
      </c>
      <c r="D2311" s="1" t="s">
        <v>408</v>
      </c>
      <c r="E2311" s="1" t="s">
        <v>8</v>
      </c>
      <c r="F2311" s="1" t="s">
        <v>409</v>
      </c>
      <c r="G2311" s="4">
        <v>3300</v>
      </c>
      <c r="H2311" s="4">
        <v>0</v>
      </c>
      <c r="I2311" s="4">
        <v>3300</v>
      </c>
      <c r="J2311" s="4">
        <v>0</v>
      </c>
      <c r="K2311" s="4">
        <v>1547.78</v>
      </c>
      <c r="L2311" s="4">
        <v>1547.78</v>
      </c>
      <c r="M2311" s="4">
        <v>3095.56</v>
      </c>
      <c r="N2311" s="24">
        <f>IF(AND(B2311="60",C2311="32"),(J2311/'FD Date'!$B$4*'FD Date'!$B$6+K2311),(J2311/Date!$B$4*Date!$B$6+K2311))</f>
        <v>1547.78</v>
      </c>
      <c r="O2311" s="24">
        <f t="shared" ref="O2311:O2355" si="230">J2311*2</f>
        <v>0</v>
      </c>
      <c r="P2311" s="24">
        <f>K2311/Date!$B$2*Date!$B$3+K2311</f>
        <v>2321.67</v>
      </c>
      <c r="Q2311" s="24">
        <f>J2311*Date!$B$3+K2311</f>
        <v>1547.78</v>
      </c>
      <c r="R2311" s="24">
        <f t="shared" ref="R2311:R2355" si="231">IF(OR(L2311=0,M2311=0),0,K2311/(L2311/M2311))</f>
        <v>3095.56</v>
      </c>
      <c r="S2311" s="24">
        <f>J2311/2*Date!$B$7+K2311</f>
        <v>1547.78</v>
      </c>
      <c r="T2311" s="24">
        <f t="shared" ref="T2311:T2355" si="232">I2311</f>
        <v>3300</v>
      </c>
      <c r="U2311" s="24">
        <f t="shared" ref="U2311:U2355" si="233">K2311</f>
        <v>1547.78</v>
      </c>
      <c r="V2311" s="4">
        <v>0</v>
      </c>
      <c r="W2311" s="4"/>
      <c r="X2311" s="28" t="str">
        <f t="shared" ref="X2311:X2355" si="234">IF($W2311=1,($N2311+$V2311),IF($W2311=2,($O2311+$V2311), IF($W2311=3,($P2311+$V2311), IF($W2311=4,($Q2311+$V2311), IF($W2311=5,($R2311+$V2311), IF($W2311=6,($S2311+$V2311), IF($W2311=7,($T2311+$V2311), IF($W2311=8,($U2311+$V2311),"CHOOSE FORMULA"))))))))</f>
        <v>CHOOSE FORMULA</v>
      </c>
      <c r="Y2311" s="4"/>
      <c r="Z2311" s="4">
        <v>3300</v>
      </c>
    </row>
    <row r="2312" spans="1:26">
      <c r="A2312" s="1" t="s">
        <v>58</v>
      </c>
      <c r="B2312" s="1" t="s">
        <v>491</v>
      </c>
      <c r="C2312" s="1" t="s">
        <v>636</v>
      </c>
      <c r="D2312" s="1" t="s">
        <v>305</v>
      </c>
      <c r="E2312" s="1" t="s">
        <v>8</v>
      </c>
      <c r="F2312" s="1" t="s">
        <v>306</v>
      </c>
      <c r="G2312" s="4">
        <v>3350</v>
      </c>
      <c r="H2312" s="4">
        <v>0</v>
      </c>
      <c r="I2312" s="4">
        <v>3350</v>
      </c>
      <c r="J2312" s="4">
        <v>0</v>
      </c>
      <c r="K2312" s="4">
        <v>0</v>
      </c>
      <c r="L2312" s="4">
        <v>0</v>
      </c>
      <c r="M2312" s="4">
        <v>0</v>
      </c>
      <c r="N2312" s="24">
        <f>IF(AND(B2312="60",C2312="32"),(J2312/'FD Date'!$B$4*'FD Date'!$B$6+K2312),(J2312/Date!$B$4*Date!$B$6+K2312))</f>
        <v>0</v>
      </c>
      <c r="O2312" s="24">
        <f t="shared" si="230"/>
        <v>0</v>
      </c>
      <c r="P2312" s="24">
        <f>K2312/Date!$B$2*Date!$B$3+K2312</f>
        <v>0</v>
      </c>
      <c r="Q2312" s="24">
        <f>J2312*Date!$B$3+K2312</f>
        <v>0</v>
      </c>
      <c r="R2312" s="24">
        <f t="shared" si="231"/>
        <v>0</v>
      </c>
      <c r="S2312" s="24">
        <f>J2312/2*Date!$B$7+K2312</f>
        <v>0</v>
      </c>
      <c r="T2312" s="24">
        <f t="shared" si="232"/>
        <v>3350</v>
      </c>
      <c r="U2312" s="24">
        <f t="shared" si="233"/>
        <v>0</v>
      </c>
      <c r="V2312" s="4">
        <v>0</v>
      </c>
      <c r="W2312" s="4"/>
      <c r="X2312" s="28" t="str">
        <f t="shared" si="234"/>
        <v>CHOOSE FORMULA</v>
      </c>
      <c r="Y2312" s="4"/>
      <c r="Z2312" s="4">
        <v>0</v>
      </c>
    </row>
    <row r="2313" spans="1:26">
      <c r="A2313" s="1" t="s">
        <v>58</v>
      </c>
      <c r="B2313" s="1" t="s">
        <v>491</v>
      </c>
      <c r="C2313" s="1" t="s">
        <v>636</v>
      </c>
      <c r="D2313" s="1" t="s">
        <v>379</v>
      </c>
      <c r="E2313" s="1" t="s">
        <v>8</v>
      </c>
      <c r="F2313" s="1" t="s">
        <v>380</v>
      </c>
      <c r="G2313" s="4">
        <v>0</v>
      </c>
      <c r="H2313" s="4">
        <v>0</v>
      </c>
      <c r="I2313" s="4">
        <v>0</v>
      </c>
      <c r="J2313" s="4">
        <v>0</v>
      </c>
      <c r="K2313" s="4">
        <v>0</v>
      </c>
      <c r="L2313" s="4">
        <v>0</v>
      </c>
      <c r="M2313" s="4">
        <v>0</v>
      </c>
      <c r="N2313" s="24">
        <f>IF(AND(B2313="60",C2313="32"),(J2313/'FD Date'!$B$4*'FD Date'!$B$6+K2313),(J2313/Date!$B$4*Date!$B$6+K2313))</f>
        <v>0</v>
      </c>
      <c r="O2313" s="24">
        <f t="shared" si="230"/>
        <v>0</v>
      </c>
      <c r="P2313" s="24">
        <f>K2313/Date!$B$2*Date!$B$3+K2313</f>
        <v>0</v>
      </c>
      <c r="Q2313" s="24">
        <f>J2313*Date!$B$3+K2313</f>
        <v>0</v>
      </c>
      <c r="R2313" s="24">
        <f t="shared" si="231"/>
        <v>0</v>
      </c>
      <c r="S2313" s="24">
        <f>J2313/2*Date!$B$7+K2313</f>
        <v>0</v>
      </c>
      <c r="T2313" s="24">
        <f t="shared" si="232"/>
        <v>0</v>
      </c>
      <c r="U2313" s="24">
        <f t="shared" si="233"/>
        <v>0</v>
      </c>
      <c r="V2313" s="4">
        <v>0</v>
      </c>
      <c r="W2313" s="4"/>
      <c r="X2313" s="28" t="str">
        <f t="shared" si="234"/>
        <v>CHOOSE FORMULA</v>
      </c>
      <c r="Y2313" s="4"/>
      <c r="Z2313" s="4">
        <v>0</v>
      </c>
    </row>
    <row r="2314" spans="1:26">
      <c r="A2314" s="1" t="s">
        <v>58</v>
      </c>
      <c r="B2314" s="1" t="s">
        <v>491</v>
      </c>
      <c r="C2314" s="1" t="s">
        <v>636</v>
      </c>
      <c r="D2314" s="1" t="s">
        <v>313</v>
      </c>
      <c r="E2314" s="1" t="s">
        <v>8</v>
      </c>
      <c r="F2314" s="1" t="s">
        <v>314</v>
      </c>
      <c r="G2314" s="4">
        <v>100</v>
      </c>
      <c r="H2314" s="4">
        <v>0</v>
      </c>
      <c r="I2314" s="4">
        <v>100</v>
      </c>
      <c r="J2314" s="4">
        <v>0</v>
      </c>
      <c r="K2314" s="4">
        <v>0</v>
      </c>
      <c r="L2314" s="4">
        <v>0</v>
      </c>
      <c r="M2314" s="4">
        <v>0</v>
      </c>
      <c r="N2314" s="24">
        <f>IF(AND(B2314="60",C2314="32"),(J2314/'FD Date'!$B$4*'FD Date'!$B$6+K2314),(J2314/Date!$B$4*Date!$B$6+K2314))</f>
        <v>0</v>
      </c>
      <c r="O2314" s="24">
        <f t="shared" si="230"/>
        <v>0</v>
      </c>
      <c r="P2314" s="24">
        <f>K2314/Date!$B$2*Date!$B$3+K2314</f>
        <v>0</v>
      </c>
      <c r="Q2314" s="24">
        <f>J2314*Date!$B$3+K2314</f>
        <v>0</v>
      </c>
      <c r="R2314" s="24">
        <f t="shared" si="231"/>
        <v>0</v>
      </c>
      <c r="S2314" s="24">
        <f>J2314/2*Date!$B$7+K2314</f>
        <v>0</v>
      </c>
      <c r="T2314" s="24">
        <f t="shared" si="232"/>
        <v>100</v>
      </c>
      <c r="U2314" s="24">
        <f t="shared" si="233"/>
        <v>0</v>
      </c>
      <c r="V2314" s="4">
        <v>0</v>
      </c>
      <c r="W2314" s="4"/>
      <c r="X2314" s="28" t="str">
        <f t="shared" si="234"/>
        <v>CHOOSE FORMULA</v>
      </c>
      <c r="Y2314" s="4"/>
      <c r="Z2314" s="4">
        <v>0</v>
      </c>
    </row>
    <row r="2315" spans="1:26">
      <c r="A2315" s="1" t="s">
        <v>58</v>
      </c>
      <c r="B2315" s="1" t="s">
        <v>491</v>
      </c>
      <c r="C2315" s="1" t="s">
        <v>636</v>
      </c>
      <c r="D2315" s="1" t="s">
        <v>410</v>
      </c>
      <c r="E2315" s="1" t="s">
        <v>8</v>
      </c>
      <c r="F2315" s="1" t="s">
        <v>411</v>
      </c>
      <c r="G2315" s="4">
        <v>0</v>
      </c>
      <c r="H2315" s="4">
        <v>0</v>
      </c>
      <c r="I2315" s="4">
        <v>0</v>
      </c>
      <c r="J2315" s="4">
        <v>0</v>
      </c>
      <c r="K2315" s="4">
        <v>0</v>
      </c>
      <c r="L2315" s="4">
        <v>0</v>
      </c>
      <c r="M2315" s="4">
        <v>0</v>
      </c>
      <c r="N2315" s="24">
        <f>IF(AND(B2315="60",C2315="32"),(J2315/'FD Date'!$B$4*'FD Date'!$B$6+K2315),(J2315/Date!$B$4*Date!$B$6+K2315))</f>
        <v>0</v>
      </c>
      <c r="O2315" s="24">
        <f t="shared" si="230"/>
        <v>0</v>
      </c>
      <c r="P2315" s="24">
        <f>K2315/Date!$B$2*Date!$B$3+K2315</f>
        <v>0</v>
      </c>
      <c r="Q2315" s="24">
        <f>J2315*Date!$B$3+K2315</f>
        <v>0</v>
      </c>
      <c r="R2315" s="24">
        <f t="shared" si="231"/>
        <v>0</v>
      </c>
      <c r="S2315" s="24">
        <f>J2315/2*Date!$B$7+K2315</f>
        <v>0</v>
      </c>
      <c r="T2315" s="24">
        <f t="shared" si="232"/>
        <v>0</v>
      </c>
      <c r="U2315" s="24">
        <f t="shared" si="233"/>
        <v>0</v>
      </c>
      <c r="V2315" s="4">
        <v>0</v>
      </c>
      <c r="W2315" s="4"/>
      <c r="X2315" s="28" t="str">
        <f t="shared" si="234"/>
        <v>CHOOSE FORMULA</v>
      </c>
      <c r="Y2315" s="4"/>
      <c r="Z2315" s="4">
        <v>0</v>
      </c>
    </row>
    <row r="2316" spans="1:26">
      <c r="A2316" s="1" t="s">
        <v>58</v>
      </c>
      <c r="B2316" s="1" t="s">
        <v>491</v>
      </c>
      <c r="C2316" s="1" t="s">
        <v>636</v>
      </c>
      <c r="D2316" s="1" t="s">
        <v>385</v>
      </c>
      <c r="E2316" s="1" t="s">
        <v>8</v>
      </c>
      <c r="F2316" s="1" t="s">
        <v>386</v>
      </c>
      <c r="G2316" s="4">
        <v>142000</v>
      </c>
      <c r="H2316" s="4">
        <v>0</v>
      </c>
      <c r="I2316" s="4">
        <v>142000</v>
      </c>
      <c r="J2316" s="4">
        <v>11850</v>
      </c>
      <c r="K2316" s="4">
        <v>94600</v>
      </c>
      <c r="L2316" s="4">
        <v>94600</v>
      </c>
      <c r="M2316" s="4">
        <v>142000</v>
      </c>
      <c r="N2316" s="24">
        <f>IF(AND(B2316="60",C2316="32"),(J2316/'FD Date'!$B$4*'FD Date'!$B$6+K2316),(J2316/Date!$B$4*Date!$B$6+K2316))</f>
        <v>153850</v>
      </c>
      <c r="O2316" s="24">
        <f t="shared" si="230"/>
        <v>23700</v>
      </c>
      <c r="P2316" s="24">
        <f>K2316/Date!$B$2*Date!$B$3+K2316</f>
        <v>141900</v>
      </c>
      <c r="Q2316" s="24">
        <f>J2316*Date!$B$3+K2316</f>
        <v>142000</v>
      </c>
      <c r="R2316" s="24">
        <f t="shared" si="231"/>
        <v>142000</v>
      </c>
      <c r="S2316" s="24">
        <f>J2316/2*Date!$B$7+K2316</f>
        <v>142000</v>
      </c>
      <c r="T2316" s="24">
        <f t="shared" si="232"/>
        <v>142000</v>
      </c>
      <c r="U2316" s="24">
        <f t="shared" si="233"/>
        <v>94600</v>
      </c>
      <c r="V2316" s="4">
        <v>0</v>
      </c>
      <c r="W2316" s="4"/>
      <c r="X2316" s="28" t="str">
        <f t="shared" si="234"/>
        <v>CHOOSE FORMULA</v>
      </c>
      <c r="Y2316" s="4"/>
      <c r="Z2316" s="4">
        <v>142000</v>
      </c>
    </row>
    <row r="2317" spans="1:26">
      <c r="A2317" s="1" t="s">
        <v>58</v>
      </c>
      <c r="B2317" s="1" t="s">
        <v>491</v>
      </c>
      <c r="C2317" s="1" t="s">
        <v>636</v>
      </c>
      <c r="D2317" s="1" t="s">
        <v>422</v>
      </c>
      <c r="E2317" s="1" t="s">
        <v>8</v>
      </c>
      <c r="F2317" s="1" t="s">
        <v>423</v>
      </c>
      <c r="G2317" s="4">
        <v>0</v>
      </c>
      <c r="H2317" s="4">
        <v>0</v>
      </c>
      <c r="I2317" s="4">
        <v>0</v>
      </c>
      <c r="J2317" s="4">
        <v>0</v>
      </c>
      <c r="K2317" s="4">
        <v>0</v>
      </c>
      <c r="L2317" s="4">
        <v>0</v>
      </c>
      <c r="M2317" s="4">
        <v>0</v>
      </c>
      <c r="N2317" s="24">
        <f>IF(AND(B2317="60",C2317="32"),(J2317/'FD Date'!$B$4*'FD Date'!$B$6+K2317),(J2317/Date!$B$4*Date!$B$6+K2317))</f>
        <v>0</v>
      </c>
      <c r="O2317" s="24">
        <f t="shared" si="230"/>
        <v>0</v>
      </c>
      <c r="P2317" s="24">
        <f>K2317/Date!$B$2*Date!$B$3+K2317</f>
        <v>0</v>
      </c>
      <c r="Q2317" s="24">
        <f>J2317*Date!$B$3+K2317</f>
        <v>0</v>
      </c>
      <c r="R2317" s="24">
        <f t="shared" si="231"/>
        <v>0</v>
      </c>
      <c r="S2317" s="24">
        <f>J2317/2*Date!$B$7+K2317</f>
        <v>0</v>
      </c>
      <c r="T2317" s="24">
        <f t="shared" si="232"/>
        <v>0</v>
      </c>
      <c r="U2317" s="24">
        <f t="shared" si="233"/>
        <v>0</v>
      </c>
      <c r="V2317" s="4">
        <v>0</v>
      </c>
      <c r="W2317" s="4"/>
      <c r="X2317" s="28" t="str">
        <f t="shared" si="234"/>
        <v>CHOOSE FORMULA</v>
      </c>
      <c r="Y2317" s="4"/>
      <c r="Z2317" s="4">
        <v>0</v>
      </c>
    </row>
    <row r="2318" spans="1:26">
      <c r="A2318" s="1" t="s">
        <v>58</v>
      </c>
      <c r="B2318" s="1" t="s">
        <v>491</v>
      </c>
      <c r="C2318" s="1" t="s">
        <v>400</v>
      </c>
      <c r="D2318" s="1" t="s">
        <v>318</v>
      </c>
      <c r="E2318" s="1" t="s">
        <v>325</v>
      </c>
      <c r="F2318" s="1" t="s">
        <v>326</v>
      </c>
      <c r="G2318" s="4">
        <v>0</v>
      </c>
      <c r="H2318" s="4">
        <v>0</v>
      </c>
      <c r="I2318" s="4">
        <v>0</v>
      </c>
      <c r="J2318" s="4">
        <v>0</v>
      </c>
      <c r="K2318" s="4">
        <v>0</v>
      </c>
      <c r="L2318" s="4">
        <v>0</v>
      </c>
      <c r="M2318" s="4">
        <v>0</v>
      </c>
      <c r="N2318" s="24">
        <f>IF(AND(B2318="60",C2318="32"),(J2318/'FD Date'!$B$4*'FD Date'!$B$6+K2318),(J2318/Date!$B$4*Date!$B$6+K2318))</f>
        <v>0</v>
      </c>
      <c r="O2318" s="24">
        <f t="shared" si="230"/>
        <v>0</v>
      </c>
      <c r="P2318" s="24">
        <f>K2318/Date!$B$2*Date!$B$3+K2318</f>
        <v>0</v>
      </c>
      <c r="Q2318" s="24">
        <f>J2318*Date!$B$3+K2318</f>
        <v>0</v>
      </c>
      <c r="R2318" s="24">
        <f t="shared" si="231"/>
        <v>0</v>
      </c>
      <c r="S2318" s="24">
        <f>J2318/2*Date!$B$7+K2318</f>
        <v>0</v>
      </c>
      <c r="T2318" s="24">
        <f t="shared" si="232"/>
        <v>0</v>
      </c>
      <c r="U2318" s="24">
        <f t="shared" si="233"/>
        <v>0</v>
      </c>
      <c r="V2318" s="4">
        <v>0</v>
      </c>
      <c r="W2318" s="4"/>
      <c r="X2318" s="28" t="str">
        <f t="shared" si="234"/>
        <v>CHOOSE FORMULA</v>
      </c>
      <c r="Y2318" s="4"/>
      <c r="Z2318" s="4">
        <v>0</v>
      </c>
    </row>
    <row r="2319" spans="1:26">
      <c r="A2319" s="1" t="s">
        <v>58</v>
      </c>
      <c r="B2319" s="1" t="s">
        <v>491</v>
      </c>
      <c r="C2319" s="1" t="s">
        <v>400</v>
      </c>
      <c r="D2319" s="1" t="s">
        <v>331</v>
      </c>
      <c r="E2319" s="1" t="s">
        <v>8</v>
      </c>
      <c r="F2319" s="1" t="s">
        <v>332</v>
      </c>
      <c r="G2319" s="4">
        <v>650</v>
      </c>
      <c r="H2319" s="4">
        <v>0</v>
      </c>
      <c r="I2319" s="4">
        <v>650</v>
      </c>
      <c r="J2319" s="4">
        <v>0</v>
      </c>
      <c r="K2319" s="4">
        <v>0</v>
      </c>
      <c r="L2319" s="4">
        <v>0</v>
      </c>
      <c r="M2319" s="4">
        <v>0</v>
      </c>
      <c r="N2319" s="24">
        <f>IF(AND(B2319="60",C2319="32"),(J2319/'FD Date'!$B$4*'FD Date'!$B$6+K2319),(J2319/Date!$B$4*Date!$B$6+K2319))</f>
        <v>0</v>
      </c>
      <c r="O2319" s="24">
        <f t="shared" si="230"/>
        <v>0</v>
      </c>
      <c r="P2319" s="24">
        <f>K2319/Date!$B$2*Date!$B$3+K2319</f>
        <v>0</v>
      </c>
      <c r="Q2319" s="24">
        <f>J2319*Date!$B$3+K2319</f>
        <v>0</v>
      </c>
      <c r="R2319" s="24">
        <f t="shared" si="231"/>
        <v>0</v>
      </c>
      <c r="S2319" s="24">
        <f>J2319/2*Date!$B$7+K2319</f>
        <v>0</v>
      </c>
      <c r="T2319" s="24">
        <f t="shared" si="232"/>
        <v>650</v>
      </c>
      <c r="U2319" s="24">
        <f t="shared" si="233"/>
        <v>0</v>
      </c>
      <c r="V2319" s="4">
        <v>0</v>
      </c>
      <c r="W2319" s="4"/>
      <c r="X2319" s="28" t="str">
        <f t="shared" si="234"/>
        <v>CHOOSE FORMULA</v>
      </c>
      <c r="Y2319" s="4"/>
      <c r="Z2319" s="4">
        <v>0</v>
      </c>
    </row>
    <row r="2320" spans="1:26">
      <c r="A2320" s="1" t="s">
        <v>58</v>
      </c>
      <c r="B2320" s="1" t="s">
        <v>491</v>
      </c>
      <c r="C2320" s="1" t="s">
        <v>400</v>
      </c>
      <c r="D2320" s="1" t="s">
        <v>331</v>
      </c>
      <c r="E2320" s="1" t="s">
        <v>336</v>
      </c>
      <c r="F2320" s="1" t="s">
        <v>337</v>
      </c>
      <c r="G2320" s="4">
        <v>29250</v>
      </c>
      <c r="H2320" s="4">
        <v>0</v>
      </c>
      <c r="I2320" s="4">
        <v>29250</v>
      </c>
      <c r="J2320" s="4">
        <v>0</v>
      </c>
      <c r="K2320" s="4">
        <v>-1024.1600000000001</v>
      </c>
      <c r="L2320" s="4">
        <v>0</v>
      </c>
      <c r="M2320" s="4">
        <v>-2068.8000000000002</v>
      </c>
      <c r="N2320" s="24">
        <f>IF(AND(B2320="60",C2320="32"),(J2320/'FD Date'!$B$4*'FD Date'!$B$6+K2320),(J2320/Date!$B$4*Date!$B$6+K2320))</f>
        <v>-1024.1600000000001</v>
      </c>
      <c r="O2320" s="24">
        <f t="shared" si="230"/>
        <v>0</v>
      </c>
      <c r="P2320" s="24">
        <f>K2320/Date!$B$2*Date!$B$3+K2320</f>
        <v>-1536.2400000000002</v>
      </c>
      <c r="Q2320" s="24">
        <f>J2320*Date!$B$3+K2320</f>
        <v>-1024.1600000000001</v>
      </c>
      <c r="R2320" s="24">
        <f t="shared" si="231"/>
        <v>0</v>
      </c>
      <c r="S2320" s="24">
        <f>J2320/2*Date!$B$7+K2320</f>
        <v>-1024.1600000000001</v>
      </c>
      <c r="T2320" s="24">
        <f t="shared" si="232"/>
        <v>29250</v>
      </c>
      <c r="U2320" s="24">
        <f t="shared" si="233"/>
        <v>-1024.1600000000001</v>
      </c>
      <c r="V2320" s="4">
        <v>0</v>
      </c>
      <c r="W2320" s="4"/>
      <c r="X2320" s="28" t="str">
        <f t="shared" si="234"/>
        <v>CHOOSE FORMULA</v>
      </c>
      <c r="Y2320" s="4"/>
      <c r="Z2320" s="4">
        <v>0</v>
      </c>
    </row>
    <row r="2321" spans="1:26">
      <c r="A2321" s="1" t="s">
        <v>58</v>
      </c>
      <c r="B2321" s="1" t="s">
        <v>491</v>
      </c>
      <c r="C2321" s="1" t="s">
        <v>400</v>
      </c>
      <c r="D2321" s="1" t="s">
        <v>331</v>
      </c>
      <c r="E2321" s="1" t="s">
        <v>338</v>
      </c>
      <c r="F2321" s="1" t="s">
        <v>339</v>
      </c>
      <c r="G2321" s="4">
        <v>0</v>
      </c>
      <c r="H2321" s="4">
        <v>0</v>
      </c>
      <c r="I2321" s="4">
        <v>0</v>
      </c>
      <c r="J2321" s="4">
        <v>0</v>
      </c>
      <c r="K2321" s="4">
        <v>0</v>
      </c>
      <c r="L2321" s="4">
        <v>0</v>
      </c>
      <c r="M2321" s="4">
        <v>0</v>
      </c>
      <c r="N2321" s="24">
        <f>IF(AND(B2321="60",C2321="32"),(J2321/'FD Date'!$B$4*'FD Date'!$B$6+K2321),(J2321/Date!$B$4*Date!$B$6+K2321))</f>
        <v>0</v>
      </c>
      <c r="O2321" s="24">
        <f t="shared" si="230"/>
        <v>0</v>
      </c>
      <c r="P2321" s="24">
        <f>K2321/Date!$B$2*Date!$B$3+K2321</f>
        <v>0</v>
      </c>
      <c r="Q2321" s="24">
        <f>J2321*Date!$B$3+K2321</f>
        <v>0</v>
      </c>
      <c r="R2321" s="24">
        <f t="shared" si="231"/>
        <v>0</v>
      </c>
      <c r="S2321" s="24">
        <f>J2321/2*Date!$B$7+K2321</f>
        <v>0</v>
      </c>
      <c r="T2321" s="24">
        <f t="shared" si="232"/>
        <v>0</v>
      </c>
      <c r="U2321" s="24">
        <f t="shared" si="233"/>
        <v>0</v>
      </c>
      <c r="V2321" s="4">
        <v>0</v>
      </c>
      <c r="W2321" s="4"/>
      <c r="X2321" s="28" t="str">
        <f t="shared" si="234"/>
        <v>CHOOSE FORMULA</v>
      </c>
      <c r="Y2321" s="4"/>
      <c r="Z2321" s="4">
        <v>0</v>
      </c>
    </row>
    <row r="2322" spans="1:26">
      <c r="A2322" s="1" t="s">
        <v>58</v>
      </c>
      <c r="B2322" s="1" t="s">
        <v>491</v>
      </c>
      <c r="C2322" s="1" t="s">
        <v>400</v>
      </c>
      <c r="D2322" s="1" t="s">
        <v>342</v>
      </c>
      <c r="E2322" s="1" t="s">
        <v>780</v>
      </c>
      <c r="F2322" s="1" t="s">
        <v>781</v>
      </c>
      <c r="G2322" s="4">
        <v>0</v>
      </c>
      <c r="H2322" s="4">
        <v>0</v>
      </c>
      <c r="I2322" s="4">
        <v>0</v>
      </c>
      <c r="J2322" s="4">
        <v>0</v>
      </c>
      <c r="K2322" s="4">
        <v>0</v>
      </c>
      <c r="L2322" s="4">
        <v>0</v>
      </c>
      <c r="M2322" s="4">
        <v>1093152.1200000001</v>
      </c>
      <c r="N2322" s="24">
        <f>IF(AND(B2322="60",C2322="32"),(J2322/'FD Date'!$B$4*'FD Date'!$B$6+K2322),(J2322/Date!$B$4*Date!$B$6+K2322))</f>
        <v>0</v>
      </c>
      <c r="O2322" s="24">
        <f t="shared" si="230"/>
        <v>0</v>
      </c>
      <c r="P2322" s="24">
        <f>K2322/Date!$B$2*Date!$B$3+K2322</f>
        <v>0</v>
      </c>
      <c r="Q2322" s="24">
        <f>J2322*Date!$B$3+K2322</f>
        <v>0</v>
      </c>
      <c r="R2322" s="24">
        <f t="shared" si="231"/>
        <v>0</v>
      </c>
      <c r="S2322" s="24">
        <f>J2322/2*Date!$B$7+K2322</f>
        <v>0</v>
      </c>
      <c r="T2322" s="24">
        <f t="shared" si="232"/>
        <v>0</v>
      </c>
      <c r="U2322" s="24">
        <f t="shared" si="233"/>
        <v>0</v>
      </c>
      <c r="V2322" s="4">
        <v>0</v>
      </c>
      <c r="W2322" s="4"/>
      <c r="X2322" s="28" t="str">
        <f t="shared" si="234"/>
        <v>CHOOSE FORMULA</v>
      </c>
      <c r="Y2322" s="4"/>
      <c r="Z2322" s="4">
        <v>0</v>
      </c>
    </row>
    <row r="2323" spans="1:26">
      <c r="A2323" s="1" t="s">
        <v>58</v>
      </c>
      <c r="B2323" s="1" t="s">
        <v>491</v>
      </c>
      <c r="C2323" s="1" t="s">
        <v>400</v>
      </c>
      <c r="D2323" s="1" t="s">
        <v>342</v>
      </c>
      <c r="E2323" s="1" t="s">
        <v>782</v>
      </c>
      <c r="F2323" s="1" t="s">
        <v>783</v>
      </c>
      <c r="G2323" s="4">
        <v>0</v>
      </c>
      <c r="H2323" s="4">
        <v>0</v>
      </c>
      <c r="I2323" s="4">
        <v>0</v>
      </c>
      <c r="J2323" s="4">
        <v>0</v>
      </c>
      <c r="K2323" s="4">
        <v>0</v>
      </c>
      <c r="L2323" s="4">
        <v>0</v>
      </c>
      <c r="M2323" s="4">
        <v>-632.26</v>
      </c>
      <c r="N2323" s="24">
        <f>IF(AND(B2323="60",C2323="32"),(J2323/'FD Date'!$B$4*'FD Date'!$B$6+K2323),(J2323/Date!$B$4*Date!$B$6+K2323))</f>
        <v>0</v>
      </c>
      <c r="O2323" s="24">
        <f t="shared" si="230"/>
        <v>0</v>
      </c>
      <c r="P2323" s="24">
        <f>K2323/Date!$B$2*Date!$B$3+K2323</f>
        <v>0</v>
      </c>
      <c r="Q2323" s="24">
        <f>J2323*Date!$B$3+K2323</f>
        <v>0</v>
      </c>
      <c r="R2323" s="24">
        <f t="shared" si="231"/>
        <v>0</v>
      </c>
      <c r="S2323" s="24">
        <f>J2323/2*Date!$B$7+K2323</f>
        <v>0</v>
      </c>
      <c r="T2323" s="24">
        <f t="shared" si="232"/>
        <v>0</v>
      </c>
      <c r="U2323" s="24">
        <f t="shared" si="233"/>
        <v>0</v>
      </c>
      <c r="V2323" s="4">
        <v>0</v>
      </c>
      <c r="W2323" s="4"/>
      <c r="X2323" s="28" t="str">
        <f t="shared" si="234"/>
        <v>CHOOSE FORMULA</v>
      </c>
      <c r="Y2323" s="4"/>
      <c r="Z2323" s="4">
        <v>0</v>
      </c>
    </row>
    <row r="2324" spans="1:26">
      <c r="A2324" s="1" t="s">
        <v>58</v>
      </c>
      <c r="B2324" s="1" t="s">
        <v>491</v>
      </c>
      <c r="C2324" s="1" t="s">
        <v>400</v>
      </c>
      <c r="D2324" s="1" t="s">
        <v>347</v>
      </c>
      <c r="E2324" s="1" t="s">
        <v>8</v>
      </c>
      <c r="F2324" s="1" t="s">
        <v>348</v>
      </c>
      <c r="G2324" s="4">
        <v>0</v>
      </c>
      <c r="H2324" s="4">
        <v>0</v>
      </c>
      <c r="I2324" s="4">
        <v>0</v>
      </c>
      <c r="J2324" s="4">
        <v>0</v>
      </c>
      <c r="K2324" s="4">
        <v>0</v>
      </c>
      <c r="L2324" s="4">
        <v>0</v>
      </c>
      <c r="M2324" s="4">
        <v>0</v>
      </c>
      <c r="N2324" s="24">
        <f>IF(AND(B2324="60",C2324="32"),(J2324/'FD Date'!$B$4*'FD Date'!$B$6+K2324),(J2324/Date!$B$4*Date!$B$6+K2324))</f>
        <v>0</v>
      </c>
      <c r="O2324" s="24">
        <f t="shared" si="230"/>
        <v>0</v>
      </c>
      <c r="P2324" s="24">
        <f>K2324/Date!$B$2*Date!$B$3+K2324</f>
        <v>0</v>
      </c>
      <c r="Q2324" s="24">
        <f>J2324*Date!$B$3+K2324</f>
        <v>0</v>
      </c>
      <c r="R2324" s="24">
        <f t="shared" si="231"/>
        <v>0</v>
      </c>
      <c r="S2324" s="24">
        <f>J2324/2*Date!$B$7+K2324</f>
        <v>0</v>
      </c>
      <c r="T2324" s="24">
        <f t="shared" si="232"/>
        <v>0</v>
      </c>
      <c r="U2324" s="24">
        <f t="shared" si="233"/>
        <v>0</v>
      </c>
      <c r="V2324" s="4">
        <v>0</v>
      </c>
      <c r="W2324" s="4"/>
      <c r="X2324" s="28" t="str">
        <f t="shared" si="234"/>
        <v>CHOOSE FORMULA</v>
      </c>
      <c r="Y2324" s="4"/>
      <c r="Z2324" s="4">
        <v>0</v>
      </c>
    </row>
    <row r="2325" spans="1:26">
      <c r="A2325" s="1" t="s">
        <v>58</v>
      </c>
      <c r="B2325" s="1" t="s">
        <v>491</v>
      </c>
      <c r="C2325" s="1" t="s">
        <v>400</v>
      </c>
      <c r="D2325" s="1" t="s">
        <v>284</v>
      </c>
      <c r="E2325" s="1" t="s">
        <v>8</v>
      </c>
      <c r="F2325" s="1" t="s">
        <v>285</v>
      </c>
      <c r="G2325" s="4">
        <v>0</v>
      </c>
      <c r="H2325" s="4">
        <v>0</v>
      </c>
      <c r="I2325" s="4">
        <v>0</v>
      </c>
      <c r="J2325" s="4">
        <v>0</v>
      </c>
      <c r="K2325" s="4">
        <v>0</v>
      </c>
      <c r="L2325" s="4">
        <v>0</v>
      </c>
      <c r="M2325" s="4">
        <v>0</v>
      </c>
      <c r="N2325" s="24">
        <f>IF(AND(B2325="60",C2325="32"),(J2325/'FD Date'!$B$4*'FD Date'!$B$6+K2325),(J2325/Date!$B$4*Date!$B$6+K2325))</f>
        <v>0</v>
      </c>
      <c r="O2325" s="24">
        <f t="shared" si="230"/>
        <v>0</v>
      </c>
      <c r="P2325" s="24">
        <f>K2325/Date!$B$2*Date!$B$3+K2325</f>
        <v>0</v>
      </c>
      <c r="Q2325" s="24">
        <f>J2325*Date!$B$3+K2325</f>
        <v>0</v>
      </c>
      <c r="R2325" s="24">
        <f t="shared" si="231"/>
        <v>0</v>
      </c>
      <c r="S2325" s="24">
        <f>J2325/2*Date!$B$7+K2325</f>
        <v>0</v>
      </c>
      <c r="T2325" s="24">
        <f t="shared" si="232"/>
        <v>0</v>
      </c>
      <c r="U2325" s="24">
        <f t="shared" si="233"/>
        <v>0</v>
      </c>
      <c r="V2325" s="4">
        <v>0</v>
      </c>
      <c r="W2325" s="4"/>
      <c r="X2325" s="28" t="str">
        <f t="shared" si="234"/>
        <v>CHOOSE FORMULA</v>
      </c>
      <c r="Y2325" s="4"/>
      <c r="Z2325" s="4">
        <v>0</v>
      </c>
    </row>
    <row r="2326" spans="1:26">
      <c r="A2326" s="1" t="s">
        <v>58</v>
      </c>
      <c r="B2326" s="1" t="s">
        <v>491</v>
      </c>
      <c r="C2326" s="1" t="s">
        <v>400</v>
      </c>
      <c r="D2326" s="1" t="s">
        <v>363</v>
      </c>
      <c r="E2326" s="1" t="s">
        <v>8</v>
      </c>
      <c r="F2326" s="1" t="s">
        <v>364</v>
      </c>
      <c r="G2326" s="4">
        <v>0</v>
      </c>
      <c r="H2326" s="4">
        <v>0</v>
      </c>
      <c r="I2326" s="4">
        <v>0</v>
      </c>
      <c r="J2326" s="4">
        <v>0</v>
      </c>
      <c r="K2326" s="4">
        <v>0</v>
      </c>
      <c r="L2326" s="4">
        <v>0</v>
      </c>
      <c r="M2326" s="4">
        <v>0</v>
      </c>
      <c r="N2326" s="24">
        <f>IF(AND(B2326="60",C2326="32"),(J2326/'FD Date'!$B$4*'FD Date'!$B$6+K2326),(J2326/Date!$B$4*Date!$B$6+K2326))</f>
        <v>0</v>
      </c>
      <c r="O2326" s="24">
        <f t="shared" si="230"/>
        <v>0</v>
      </c>
      <c r="P2326" s="24">
        <f>K2326/Date!$B$2*Date!$B$3+K2326</f>
        <v>0</v>
      </c>
      <c r="Q2326" s="24">
        <f>J2326*Date!$B$3+K2326</f>
        <v>0</v>
      </c>
      <c r="R2326" s="24">
        <f t="shared" si="231"/>
        <v>0</v>
      </c>
      <c r="S2326" s="24">
        <f>J2326/2*Date!$B$7+K2326</f>
        <v>0</v>
      </c>
      <c r="T2326" s="24">
        <f t="shared" si="232"/>
        <v>0</v>
      </c>
      <c r="U2326" s="24">
        <f t="shared" si="233"/>
        <v>0</v>
      </c>
      <c r="V2326" s="4">
        <v>0</v>
      </c>
      <c r="W2326" s="4"/>
      <c r="X2326" s="28" t="str">
        <f t="shared" si="234"/>
        <v>CHOOSE FORMULA</v>
      </c>
      <c r="Y2326" s="4"/>
      <c r="Z2326" s="4">
        <v>0</v>
      </c>
    </row>
    <row r="2327" spans="1:26">
      <c r="A2327" s="1" t="s">
        <v>58</v>
      </c>
      <c r="B2327" s="1" t="s">
        <v>491</v>
      </c>
      <c r="C2327" s="1" t="s">
        <v>400</v>
      </c>
      <c r="D2327" s="1" t="s">
        <v>367</v>
      </c>
      <c r="E2327" s="1" t="s">
        <v>8</v>
      </c>
      <c r="F2327" s="1" t="s">
        <v>368</v>
      </c>
      <c r="G2327" s="4">
        <v>0</v>
      </c>
      <c r="H2327" s="4">
        <v>0</v>
      </c>
      <c r="I2327" s="4">
        <v>0</v>
      </c>
      <c r="J2327" s="4">
        <v>0</v>
      </c>
      <c r="K2327" s="4">
        <v>0</v>
      </c>
      <c r="L2327" s="4">
        <v>0</v>
      </c>
      <c r="M2327" s="4">
        <v>0</v>
      </c>
      <c r="N2327" s="24">
        <f>IF(AND(B2327="60",C2327="32"),(J2327/'FD Date'!$B$4*'FD Date'!$B$6+K2327),(J2327/Date!$B$4*Date!$B$6+K2327))</f>
        <v>0</v>
      </c>
      <c r="O2327" s="24">
        <f t="shared" si="230"/>
        <v>0</v>
      </c>
      <c r="P2327" s="24">
        <f>K2327/Date!$B$2*Date!$B$3+K2327</f>
        <v>0</v>
      </c>
      <c r="Q2327" s="24">
        <f>J2327*Date!$B$3+K2327</f>
        <v>0</v>
      </c>
      <c r="R2327" s="24">
        <f t="shared" si="231"/>
        <v>0</v>
      </c>
      <c r="S2327" s="24">
        <f>J2327/2*Date!$B$7+K2327</f>
        <v>0</v>
      </c>
      <c r="T2327" s="24">
        <f t="shared" si="232"/>
        <v>0</v>
      </c>
      <c r="U2327" s="24">
        <f t="shared" si="233"/>
        <v>0</v>
      </c>
      <c r="V2327" s="4">
        <v>0</v>
      </c>
      <c r="W2327" s="4"/>
      <c r="X2327" s="28" t="str">
        <f t="shared" si="234"/>
        <v>CHOOSE FORMULA</v>
      </c>
      <c r="Y2327" s="4"/>
      <c r="Z2327" s="4">
        <v>0</v>
      </c>
    </row>
    <row r="2328" spans="1:26">
      <c r="A2328" s="1" t="s">
        <v>58</v>
      </c>
      <c r="B2328" s="1" t="s">
        <v>491</v>
      </c>
      <c r="C2328" s="1" t="s">
        <v>400</v>
      </c>
      <c r="D2328" s="1" t="s">
        <v>371</v>
      </c>
      <c r="E2328" s="1" t="s">
        <v>8</v>
      </c>
      <c r="F2328" s="1" t="s">
        <v>402</v>
      </c>
      <c r="G2328" s="4">
        <v>350</v>
      </c>
      <c r="H2328" s="4">
        <v>0</v>
      </c>
      <c r="I2328" s="4">
        <v>350</v>
      </c>
      <c r="J2328" s="4">
        <v>0</v>
      </c>
      <c r="K2328" s="4">
        <v>0</v>
      </c>
      <c r="L2328" s="4">
        <v>0</v>
      </c>
      <c r="M2328" s="4">
        <v>0</v>
      </c>
      <c r="N2328" s="24">
        <f>IF(AND(B2328="60",C2328="32"),(J2328/'FD Date'!$B$4*'FD Date'!$B$6+K2328),(J2328/Date!$B$4*Date!$B$6+K2328))</f>
        <v>0</v>
      </c>
      <c r="O2328" s="24">
        <f t="shared" si="230"/>
        <v>0</v>
      </c>
      <c r="P2328" s="24">
        <f>K2328/Date!$B$2*Date!$B$3+K2328</f>
        <v>0</v>
      </c>
      <c r="Q2328" s="24">
        <f>J2328*Date!$B$3+K2328</f>
        <v>0</v>
      </c>
      <c r="R2328" s="24">
        <f t="shared" si="231"/>
        <v>0</v>
      </c>
      <c r="S2328" s="24">
        <f>J2328/2*Date!$B$7+K2328</f>
        <v>0</v>
      </c>
      <c r="T2328" s="24">
        <f t="shared" si="232"/>
        <v>350</v>
      </c>
      <c r="U2328" s="24">
        <f t="shared" si="233"/>
        <v>0</v>
      </c>
      <c r="V2328" s="4">
        <v>0</v>
      </c>
      <c r="W2328" s="4"/>
      <c r="X2328" s="28" t="str">
        <f t="shared" si="234"/>
        <v>CHOOSE FORMULA</v>
      </c>
      <c r="Y2328" s="4"/>
      <c r="Z2328" s="4">
        <v>350</v>
      </c>
    </row>
    <row r="2329" spans="1:26">
      <c r="A2329" s="1" t="s">
        <v>58</v>
      </c>
      <c r="B2329" s="1" t="s">
        <v>491</v>
      </c>
      <c r="C2329" s="1" t="s">
        <v>400</v>
      </c>
      <c r="D2329" s="1" t="s">
        <v>403</v>
      </c>
      <c r="E2329" s="1" t="s">
        <v>8</v>
      </c>
      <c r="F2329" s="1" t="s">
        <v>404</v>
      </c>
      <c r="G2329" s="4">
        <v>49200</v>
      </c>
      <c r="H2329" s="4">
        <v>0</v>
      </c>
      <c r="I2329" s="4">
        <v>49200</v>
      </c>
      <c r="J2329" s="4">
        <v>0</v>
      </c>
      <c r="K2329" s="4">
        <v>17500</v>
      </c>
      <c r="L2329" s="4">
        <v>0</v>
      </c>
      <c r="M2329" s="4">
        <v>18875.68</v>
      </c>
      <c r="N2329" s="24">
        <f>IF(AND(B2329="60",C2329="32"),(J2329/'FD Date'!$B$4*'FD Date'!$B$6+K2329),(J2329/Date!$B$4*Date!$B$6+K2329))</f>
        <v>17500</v>
      </c>
      <c r="O2329" s="24">
        <f t="shared" si="230"/>
        <v>0</v>
      </c>
      <c r="P2329" s="24">
        <f>K2329/Date!$B$2*Date!$B$3+K2329</f>
        <v>26250</v>
      </c>
      <c r="Q2329" s="24">
        <f>J2329*Date!$B$3+K2329</f>
        <v>17500</v>
      </c>
      <c r="R2329" s="24">
        <f t="shared" si="231"/>
        <v>0</v>
      </c>
      <c r="S2329" s="24">
        <f>J2329/2*Date!$B$7+K2329</f>
        <v>17500</v>
      </c>
      <c r="T2329" s="24">
        <f t="shared" si="232"/>
        <v>49200</v>
      </c>
      <c r="U2329" s="24">
        <f t="shared" si="233"/>
        <v>17500</v>
      </c>
      <c r="V2329" s="4">
        <v>0</v>
      </c>
      <c r="W2329" s="4"/>
      <c r="X2329" s="28" t="str">
        <f t="shared" si="234"/>
        <v>CHOOSE FORMULA</v>
      </c>
      <c r="Y2329" s="4"/>
      <c r="Z2329" s="4">
        <v>49200</v>
      </c>
    </row>
    <row r="2330" spans="1:26">
      <c r="A2330" s="1" t="s">
        <v>58</v>
      </c>
      <c r="B2330" s="1" t="s">
        <v>491</v>
      </c>
      <c r="C2330" s="1" t="s">
        <v>400</v>
      </c>
      <c r="D2330" s="1" t="s">
        <v>499</v>
      </c>
      <c r="E2330" s="1" t="s">
        <v>8</v>
      </c>
      <c r="F2330" s="1" t="s">
        <v>500</v>
      </c>
      <c r="G2330" s="4">
        <v>23650</v>
      </c>
      <c r="H2330" s="4">
        <v>0</v>
      </c>
      <c r="I2330" s="4">
        <v>23650</v>
      </c>
      <c r="J2330" s="4">
        <v>0</v>
      </c>
      <c r="K2330" s="4">
        <v>21534.58</v>
      </c>
      <c r="L2330" s="4">
        <v>0</v>
      </c>
      <c r="M2330" s="4">
        <v>13900.55</v>
      </c>
      <c r="N2330" s="24">
        <f>IF(AND(B2330="60",C2330="32"),(J2330/'FD Date'!$B$4*'FD Date'!$B$6+K2330),(J2330/Date!$B$4*Date!$B$6+K2330))</f>
        <v>21534.58</v>
      </c>
      <c r="O2330" s="24">
        <f t="shared" si="230"/>
        <v>0</v>
      </c>
      <c r="P2330" s="24">
        <f>K2330/Date!$B$2*Date!$B$3+K2330</f>
        <v>32301.870000000003</v>
      </c>
      <c r="Q2330" s="24">
        <f>J2330*Date!$B$3+K2330</f>
        <v>21534.58</v>
      </c>
      <c r="R2330" s="24">
        <f t="shared" si="231"/>
        <v>0</v>
      </c>
      <c r="S2330" s="24">
        <f>J2330/2*Date!$B$7+K2330</f>
        <v>21534.58</v>
      </c>
      <c r="T2330" s="24">
        <f t="shared" si="232"/>
        <v>23650</v>
      </c>
      <c r="U2330" s="24">
        <f t="shared" si="233"/>
        <v>21534.58</v>
      </c>
      <c r="V2330" s="4">
        <v>0</v>
      </c>
      <c r="W2330" s="4"/>
      <c r="X2330" s="28" t="str">
        <f t="shared" si="234"/>
        <v>CHOOSE FORMULA</v>
      </c>
      <c r="Y2330" s="4"/>
      <c r="Z2330" s="4">
        <v>23650</v>
      </c>
    </row>
    <row r="2331" spans="1:26">
      <c r="A2331" s="1" t="s">
        <v>58</v>
      </c>
      <c r="B2331" s="1" t="s">
        <v>491</v>
      </c>
      <c r="C2331" s="1" t="s">
        <v>400</v>
      </c>
      <c r="D2331" s="1" t="s">
        <v>501</v>
      </c>
      <c r="E2331" s="1" t="s">
        <v>8</v>
      </c>
      <c r="F2331" s="1" t="s">
        <v>502</v>
      </c>
      <c r="G2331" s="4">
        <v>6960</v>
      </c>
      <c r="H2331" s="4">
        <v>0</v>
      </c>
      <c r="I2331" s="4">
        <v>6960</v>
      </c>
      <c r="J2331" s="4">
        <v>0</v>
      </c>
      <c r="K2331" s="4">
        <v>6803.16</v>
      </c>
      <c r="L2331" s="4">
        <v>6942</v>
      </c>
      <c r="M2331" s="4">
        <v>6942</v>
      </c>
      <c r="N2331" s="24">
        <f>IF(AND(B2331="60",C2331="32"),(J2331/'FD Date'!$B$4*'FD Date'!$B$6+K2331),(J2331/Date!$B$4*Date!$B$6+K2331))</f>
        <v>6803.16</v>
      </c>
      <c r="O2331" s="24">
        <f t="shared" si="230"/>
        <v>0</v>
      </c>
      <c r="P2331" s="24">
        <f>K2331/Date!$B$2*Date!$B$3+K2331</f>
        <v>10204.74</v>
      </c>
      <c r="Q2331" s="24">
        <f>J2331*Date!$B$3+K2331</f>
        <v>6803.16</v>
      </c>
      <c r="R2331" s="24">
        <f t="shared" si="231"/>
        <v>6803.16</v>
      </c>
      <c r="S2331" s="24">
        <f>J2331/2*Date!$B$7+K2331</f>
        <v>6803.16</v>
      </c>
      <c r="T2331" s="24">
        <f t="shared" si="232"/>
        <v>6960</v>
      </c>
      <c r="U2331" s="24">
        <f t="shared" si="233"/>
        <v>6803.16</v>
      </c>
      <c r="V2331" s="4">
        <v>0</v>
      </c>
      <c r="W2331" s="4"/>
      <c r="X2331" s="28" t="str">
        <f t="shared" si="234"/>
        <v>CHOOSE FORMULA</v>
      </c>
      <c r="Y2331" s="4"/>
      <c r="Z2331" s="4">
        <v>6803</v>
      </c>
    </row>
    <row r="2332" spans="1:26">
      <c r="A2332" s="1" t="s">
        <v>58</v>
      </c>
      <c r="B2332" s="1" t="s">
        <v>491</v>
      </c>
      <c r="C2332" s="1" t="s">
        <v>400</v>
      </c>
      <c r="D2332" s="1" t="s">
        <v>457</v>
      </c>
      <c r="E2332" s="1" t="s">
        <v>8</v>
      </c>
      <c r="F2332" s="1" t="s">
        <v>296</v>
      </c>
      <c r="G2332" s="4">
        <v>0</v>
      </c>
      <c r="H2332" s="4">
        <v>0</v>
      </c>
      <c r="I2332" s="4">
        <v>0</v>
      </c>
      <c r="J2332" s="4">
        <v>1441.25</v>
      </c>
      <c r="K2332" s="4">
        <v>1441.25</v>
      </c>
      <c r="L2332" s="4">
        <v>43.75</v>
      </c>
      <c r="M2332" s="4">
        <v>43.75</v>
      </c>
      <c r="N2332" s="24">
        <f>IF(AND(B2332="60",C2332="32"),(J2332/'FD Date'!$B$4*'FD Date'!$B$6+K2332),(J2332/Date!$B$4*Date!$B$6+K2332))</f>
        <v>8647.5</v>
      </c>
      <c r="O2332" s="24">
        <f t="shared" si="230"/>
        <v>2882.5</v>
      </c>
      <c r="P2332" s="24">
        <f>K2332/Date!$B$2*Date!$B$3+K2332</f>
        <v>2161.875</v>
      </c>
      <c r="Q2332" s="24">
        <f>J2332*Date!$B$3+K2332</f>
        <v>7206.25</v>
      </c>
      <c r="R2332" s="24">
        <f t="shared" si="231"/>
        <v>1441.25</v>
      </c>
      <c r="S2332" s="24">
        <f>J2332/2*Date!$B$7+K2332</f>
        <v>7206.25</v>
      </c>
      <c r="T2332" s="24">
        <f t="shared" si="232"/>
        <v>0</v>
      </c>
      <c r="U2332" s="24">
        <f t="shared" si="233"/>
        <v>1441.25</v>
      </c>
      <c r="V2332" s="4">
        <v>0</v>
      </c>
      <c r="W2332" s="4"/>
      <c r="X2332" s="28" t="str">
        <f t="shared" si="234"/>
        <v>CHOOSE FORMULA</v>
      </c>
      <c r="Y2332" s="4"/>
      <c r="Z2332" s="4">
        <v>0</v>
      </c>
    </row>
    <row r="2333" spans="1:26">
      <c r="A2333" s="1" t="s">
        <v>58</v>
      </c>
      <c r="B2333" s="1" t="s">
        <v>491</v>
      </c>
      <c r="C2333" s="1" t="s">
        <v>400</v>
      </c>
      <c r="D2333" s="1" t="s">
        <v>299</v>
      </c>
      <c r="E2333" s="1" t="s">
        <v>8</v>
      </c>
      <c r="F2333" s="1" t="s">
        <v>300</v>
      </c>
      <c r="G2333" s="4">
        <v>27020</v>
      </c>
      <c r="H2333" s="4">
        <v>0</v>
      </c>
      <c r="I2333" s="4">
        <v>27020</v>
      </c>
      <c r="J2333" s="4">
        <v>114</v>
      </c>
      <c r="K2333" s="4">
        <v>28715.13</v>
      </c>
      <c r="L2333" s="4">
        <v>15991.97</v>
      </c>
      <c r="M2333" s="4">
        <v>20964.13</v>
      </c>
      <c r="N2333" s="24">
        <f>IF(AND(B2333="60",C2333="32"),(J2333/'FD Date'!$B$4*'FD Date'!$B$6+K2333),(J2333/Date!$B$4*Date!$B$6+K2333))</f>
        <v>29285.13</v>
      </c>
      <c r="O2333" s="24">
        <f t="shared" si="230"/>
        <v>228</v>
      </c>
      <c r="P2333" s="24">
        <f>K2333/Date!$B$2*Date!$B$3+K2333</f>
        <v>43072.695</v>
      </c>
      <c r="Q2333" s="24">
        <f>J2333*Date!$B$3+K2333</f>
        <v>29171.13</v>
      </c>
      <c r="R2333" s="24">
        <f t="shared" si="231"/>
        <v>37643.124536057789</v>
      </c>
      <c r="S2333" s="24">
        <f>J2333/2*Date!$B$7+K2333</f>
        <v>29171.13</v>
      </c>
      <c r="T2333" s="24">
        <f t="shared" si="232"/>
        <v>27020</v>
      </c>
      <c r="U2333" s="24">
        <f t="shared" si="233"/>
        <v>28715.13</v>
      </c>
      <c r="V2333" s="4">
        <v>0</v>
      </c>
      <c r="W2333" s="4"/>
      <c r="X2333" s="28" t="str">
        <f t="shared" si="234"/>
        <v>CHOOSE FORMULA</v>
      </c>
      <c r="Y2333" s="4"/>
      <c r="Z2333" s="4">
        <v>29119</v>
      </c>
    </row>
    <row r="2334" spans="1:26">
      <c r="A2334" s="1" t="s">
        <v>58</v>
      </c>
      <c r="B2334" s="1" t="s">
        <v>491</v>
      </c>
      <c r="C2334" s="1" t="s">
        <v>400</v>
      </c>
      <c r="D2334" s="1" t="s">
        <v>406</v>
      </c>
      <c r="E2334" s="1" t="s">
        <v>8</v>
      </c>
      <c r="F2334" s="1" t="s">
        <v>407</v>
      </c>
      <c r="G2334" s="4">
        <v>19050</v>
      </c>
      <c r="H2334" s="4">
        <v>0</v>
      </c>
      <c r="I2334" s="4">
        <v>19050</v>
      </c>
      <c r="J2334" s="4">
        <v>0</v>
      </c>
      <c r="K2334" s="4">
        <v>0</v>
      </c>
      <c r="L2334" s="4">
        <v>0</v>
      </c>
      <c r="M2334" s="4">
        <v>19010.759999999998</v>
      </c>
      <c r="N2334" s="24">
        <f>IF(AND(B2334="60",C2334="32"),(J2334/'FD Date'!$B$4*'FD Date'!$B$6+K2334),(J2334/Date!$B$4*Date!$B$6+K2334))</f>
        <v>0</v>
      </c>
      <c r="O2334" s="24">
        <f t="shared" si="230"/>
        <v>0</v>
      </c>
      <c r="P2334" s="24">
        <f>K2334/Date!$B$2*Date!$B$3+K2334</f>
        <v>0</v>
      </c>
      <c r="Q2334" s="24">
        <f>J2334*Date!$B$3+K2334</f>
        <v>0</v>
      </c>
      <c r="R2334" s="24">
        <f t="shared" si="231"/>
        <v>0</v>
      </c>
      <c r="S2334" s="24">
        <f>J2334/2*Date!$B$7+K2334</f>
        <v>0</v>
      </c>
      <c r="T2334" s="24">
        <f t="shared" si="232"/>
        <v>19050</v>
      </c>
      <c r="U2334" s="24">
        <f t="shared" si="233"/>
        <v>0</v>
      </c>
      <c r="V2334" s="4">
        <v>0</v>
      </c>
      <c r="W2334" s="4"/>
      <c r="X2334" s="28" t="str">
        <f t="shared" si="234"/>
        <v>CHOOSE FORMULA</v>
      </c>
      <c r="Y2334" s="4"/>
      <c r="Z2334" s="4">
        <v>19050</v>
      </c>
    </row>
    <row r="2335" spans="1:26">
      <c r="A2335" s="1" t="s">
        <v>58</v>
      </c>
      <c r="B2335" s="1" t="s">
        <v>491</v>
      </c>
      <c r="C2335" s="1" t="s">
        <v>400</v>
      </c>
      <c r="D2335" s="1" t="s">
        <v>381</v>
      </c>
      <c r="E2335" s="1" t="s">
        <v>8</v>
      </c>
      <c r="F2335" s="1" t="s">
        <v>382</v>
      </c>
      <c r="G2335" s="4">
        <v>0</v>
      </c>
      <c r="H2335" s="4">
        <v>0</v>
      </c>
      <c r="I2335" s="4">
        <v>0</v>
      </c>
      <c r="J2335" s="4">
        <v>0</v>
      </c>
      <c r="K2335" s="4">
        <v>0</v>
      </c>
      <c r="L2335" s="4">
        <v>0</v>
      </c>
      <c r="M2335" s="4">
        <v>0</v>
      </c>
      <c r="N2335" s="24">
        <f>IF(AND(B2335="60",C2335="32"),(J2335/'FD Date'!$B$4*'FD Date'!$B$6+K2335),(J2335/Date!$B$4*Date!$B$6+K2335))</f>
        <v>0</v>
      </c>
      <c r="O2335" s="24">
        <f t="shared" si="230"/>
        <v>0</v>
      </c>
      <c r="P2335" s="24">
        <f>K2335/Date!$B$2*Date!$B$3+K2335</f>
        <v>0</v>
      </c>
      <c r="Q2335" s="24">
        <f>J2335*Date!$B$3+K2335</f>
        <v>0</v>
      </c>
      <c r="R2335" s="24">
        <f t="shared" si="231"/>
        <v>0</v>
      </c>
      <c r="S2335" s="24">
        <f>J2335/2*Date!$B$7+K2335</f>
        <v>0</v>
      </c>
      <c r="T2335" s="24">
        <f t="shared" si="232"/>
        <v>0</v>
      </c>
      <c r="U2335" s="24">
        <f t="shared" si="233"/>
        <v>0</v>
      </c>
      <c r="V2335" s="4">
        <v>0</v>
      </c>
      <c r="W2335" s="4"/>
      <c r="X2335" s="28" t="str">
        <f t="shared" si="234"/>
        <v>CHOOSE FORMULA</v>
      </c>
      <c r="Y2335" s="4"/>
      <c r="Z2335" s="4">
        <v>0</v>
      </c>
    </row>
    <row r="2336" spans="1:26">
      <c r="A2336" s="1" t="s">
        <v>58</v>
      </c>
      <c r="B2336" s="1" t="s">
        <v>491</v>
      </c>
      <c r="C2336" s="1" t="s">
        <v>400</v>
      </c>
      <c r="D2336" s="1" t="s">
        <v>506</v>
      </c>
      <c r="E2336" s="1" t="s">
        <v>8</v>
      </c>
      <c r="F2336" s="1" t="s">
        <v>507</v>
      </c>
      <c r="G2336" s="4">
        <v>195500</v>
      </c>
      <c r="H2336" s="4">
        <v>0</v>
      </c>
      <c r="I2336" s="4">
        <v>195500</v>
      </c>
      <c r="J2336" s="4">
        <v>15761.88</v>
      </c>
      <c r="K2336" s="4">
        <v>109491.38</v>
      </c>
      <c r="L2336" s="4">
        <v>101928.13</v>
      </c>
      <c r="M2336" s="4">
        <v>172833.78</v>
      </c>
      <c r="N2336" s="24">
        <f>IF(AND(B2336="60",C2336="32"),(J2336/'FD Date'!$B$4*'FD Date'!$B$6+K2336),(J2336/Date!$B$4*Date!$B$6+K2336))</f>
        <v>188300.78</v>
      </c>
      <c r="O2336" s="24">
        <f t="shared" si="230"/>
        <v>31523.759999999998</v>
      </c>
      <c r="P2336" s="24">
        <f>K2336/Date!$B$2*Date!$B$3+K2336</f>
        <v>164237.07</v>
      </c>
      <c r="Q2336" s="24">
        <f>J2336*Date!$B$3+K2336</f>
        <v>172538.9</v>
      </c>
      <c r="R2336" s="24">
        <f t="shared" si="231"/>
        <v>185658.35636164816</v>
      </c>
      <c r="S2336" s="24">
        <f>J2336/2*Date!$B$7+K2336</f>
        <v>172538.9</v>
      </c>
      <c r="T2336" s="24">
        <f t="shared" si="232"/>
        <v>195500</v>
      </c>
      <c r="U2336" s="24">
        <f t="shared" si="233"/>
        <v>109491.38</v>
      </c>
      <c r="V2336" s="4">
        <v>0</v>
      </c>
      <c r="W2336" s="4"/>
      <c r="X2336" s="28" t="str">
        <f t="shared" si="234"/>
        <v>CHOOSE FORMULA</v>
      </c>
      <c r="Y2336" s="4"/>
      <c r="Z2336" s="4">
        <v>183073</v>
      </c>
    </row>
    <row r="2337" spans="1:26">
      <c r="A2337" s="1" t="s">
        <v>58</v>
      </c>
      <c r="B2337" s="1" t="s">
        <v>491</v>
      </c>
      <c r="C2337" s="1" t="s">
        <v>400</v>
      </c>
      <c r="D2337" s="1" t="s">
        <v>410</v>
      </c>
      <c r="E2337" s="1" t="s">
        <v>8</v>
      </c>
      <c r="F2337" s="1" t="s">
        <v>411</v>
      </c>
      <c r="G2337" s="4">
        <v>16000</v>
      </c>
      <c r="H2337" s="4">
        <v>0</v>
      </c>
      <c r="I2337" s="4">
        <v>16000</v>
      </c>
      <c r="J2337" s="4">
        <v>0</v>
      </c>
      <c r="K2337" s="4">
        <v>17790.740000000002</v>
      </c>
      <c r="L2337" s="4">
        <v>11842.12</v>
      </c>
      <c r="M2337" s="4">
        <v>17602.54</v>
      </c>
      <c r="N2337" s="24">
        <f>IF(AND(B2337="60",C2337="32"),(J2337/'FD Date'!$B$4*'FD Date'!$B$6+K2337),(J2337/Date!$B$4*Date!$B$6+K2337))</f>
        <v>17790.740000000002</v>
      </c>
      <c r="O2337" s="24">
        <f t="shared" si="230"/>
        <v>0</v>
      </c>
      <c r="P2337" s="24">
        <f>K2337/Date!$B$2*Date!$B$3+K2337</f>
        <v>26686.11</v>
      </c>
      <c r="Q2337" s="24">
        <f>J2337*Date!$B$3+K2337</f>
        <v>17790.740000000002</v>
      </c>
      <c r="R2337" s="24">
        <f t="shared" si="231"/>
        <v>26444.77614477813</v>
      </c>
      <c r="S2337" s="24">
        <f>J2337/2*Date!$B$7+K2337</f>
        <v>17790.740000000002</v>
      </c>
      <c r="T2337" s="24">
        <f t="shared" si="232"/>
        <v>16000</v>
      </c>
      <c r="U2337" s="24">
        <f t="shared" si="233"/>
        <v>17790.740000000002</v>
      </c>
      <c r="V2337" s="4">
        <v>0</v>
      </c>
      <c r="W2337" s="4"/>
      <c r="X2337" s="28" t="str">
        <f t="shared" si="234"/>
        <v>CHOOSE FORMULA</v>
      </c>
      <c r="Y2337" s="4"/>
      <c r="Z2337" s="4">
        <v>25672</v>
      </c>
    </row>
    <row r="2338" spans="1:26">
      <c r="A2338" s="1" t="s">
        <v>58</v>
      </c>
      <c r="B2338" s="1" t="s">
        <v>491</v>
      </c>
      <c r="C2338" s="1" t="s">
        <v>400</v>
      </c>
      <c r="D2338" s="1" t="s">
        <v>784</v>
      </c>
      <c r="E2338" s="1" t="s">
        <v>8</v>
      </c>
      <c r="F2338" s="1" t="s">
        <v>785</v>
      </c>
      <c r="G2338" s="4">
        <v>0</v>
      </c>
      <c r="H2338" s="4">
        <v>0</v>
      </c>
      <c r="I2338" s="4">
        <v>0</v>
      </c>
      <c r="J2338" s="4">
        <v>0</v>
      </c>
      <c r="K2338" s="4">
        <v>0</v>
      </c>
      <c r="L2338" s="4">
        <v>0</v>
      </c>
      <c r="M2338" s="4">
        <v>0</v>
      </c>
      <c r="N2338" s="24">
        <f>IF(AND(B2338="60",C2338="32"),(J2338/'FD Date'!$B$4*'FD Date'!$B$6+K2338),(J2338/Date!$B$4*Date!$B$6+K2338))</f>
        <v>0</v>
      </c>
      <c r="O2338" s="24">
        <f t="shared" si="230"/>
        <v>0</v>
      </c>
      <c r="P2338" s="24">
        <f>K2338/Date!$B$2*Date!$B$3+K2338</f>
        <v>0</v>
      </c>
      <c r="Q2338" s="24">
        <f>J2338*Date!$B$3+K2338</f>
        <v>0</v>
      </c>
      <c r="R2338" s="24">
        <f t="shared" si="231"/>
        <v>0</v>
      </c>
      <c r="S2338" s="24">
        <f>J2338/2*Date!$B$7+K2338</f>
        <v>0</v>
      </c>
      <c r="T2338" s="24">
        <f t="shared" si="232"/>
        <v>0</v>
      </c>
      <c r="U2338" s="24">
        <f t="shared" si="233"/>
        <v>0</v>
      </c>
      <c r="V2338" s="4">
        <v>0</v>
      </c>
      <c r="W2338" s="4"/>
      <c r="X2338" s="28" t="str">
        <f t="shared" si="234"/>
        <v>CHOOSE FORMULA</v>
      </c>
      <c r="Y2338" s="4"/>
      <c r="Z2338" s="4">
        <v>0</v>
      </c>
    </row>
    <row r="2339" spans="1:26">
      <c r="A2339" s="1" t="s">
        <v>58</v>
      </c>
      <c r="B2339" s="1" t="s">
        <v>491</v>
      </c>
      <c r="C2339" s="1" t="s">
        <v>400</v>
      </c>
      <c r="D2339" s="1" t="s">
        <v>508</v>
      </c>
      <c r="E2339" s="1" t="s">
        <v>8</v>
      </c>
      <c r="F2339" s="1" t="s">
        <v>509</v>
      </c>
      <c r="G2339" s="4">
        <v>0</v>
      </c>
      <c r="H2339" s="4">
        <v>0</v>
      </c>
      <c r="I2339" s="4">
        <v>0</v>
      </c>
      <c r="J2339" s="4">
        <v>0</v>
      </c>
      <c r="K2339" s="4">
        <v>0</v>
      </c>
      <c r="L2339" s="4">
        <v>0</v>
      </c>
      <c r="M2339" s="4">
        <v>34636.800000000003</v>
      </c>
      <c r="N2339" s="24">
        <f>IF(AND(B2339="60",C2339="32"),(J2339/'FD Date'!$B$4*'FD Date'!$B$6+K2339),(J2339/Date!$B$4*Date!$B$6+K2339))</f>
        <v>0</v>
      </c>
      <c r="O2339" s="24">
        <f t="shared" si="230"/>
        <v>0</v>
      </c>
      <c r="P2339" s="24">
        <f>K2339/Date!$B$2*Date!$B$3+K2339</f>
        <v>0</v>
      </c>
      <c r="Q2339" s="24">
        <f>J2339*Date!$B$3+K2339</f>
        <v>0</v>
      </c>
      <c r="R2339" s="24">
        <f t="shared" si="231"/>
        <v>0</v>
      </c>
      <c r="S2339" s="24">
        <f>J2339/2*Date!$B$7+K2339</f>
        <v>0</v>
      </c>
      <c r="T2339" s="24">
        <f t="shared" si="232"/>
        <v>0</v>
      </c>
      <c r="U2339" s="24">
        <f t="shared" si="233"/>
        <v>0</v>
      </c>
      <c r="V2339" s="4">
        <v>0</v>
      </c>
      <c r="W2339" s="4"/>
      <c r="X2339" s="28" t="str">
        <f t="shared" si="234"/>
        <v>CHOOSE FORMULA</v>
      </c>
      <c r="Y2339" s="4"/>
      <c r="Z2339" s="4">
        <v>0</v>
      </c>
    </row>
    <row r="2340" spans="1:26">
      <c r="A2340" s="1" t="s">
        <v>58</v>
      </c>
      <c r="B2340" s="1" t="s">
        <v>491</v>
      </c>
      <c r="C2340" s="1" t="s">
        <v>400</v>
      </c>
      <c r="D2340" s="1" t="s">
        <v>414</v>
      </c>
      <c r="E2340" s="1" t="s">
        <v>8</v>
      </c>
      <c r="F2340" s="1" t="s">
        <v>415</v>
      </c>
      <c r="G2340" s="4">
        <v>1492353</v>
      </c>
      <c r="H2340" s="4">
        <v>0</v>
      </c>
      <c r="I2340" s="4">
        <v>1492353</v>
      </c>
      <c r="J2340" s="4">
        <v>0</v>
      </c>
      <c r="K2340" s="4">
        <v>17377.830000000002</v>
      </c>
      <c r="L2340" s="4">
        <v>10822.84</v>
      </c>
      <c r="M2340" s="4">
        <v>39678.71</v>
      </c>
      <c r="N2340" s="24">
        <f>IF(AND(B2340="60",C2340="32"),(J2340/'FD Date'!$B$4*'FD Date'!$B$6+K2340),(J2340/Date!$B$4*Date!$B$6+K2340))</f>
        <v>17377.830000000002</v>
      </c>
      <c r="O2340" s="24">
        <f t="shared" si="230"/>
        <v>0</v>
      </c>
      <c r="P2340" s="24">
        <f>K2340/Date!$B$2*Date!$B$3+K2340</f>
        <v>26066.745000000003</v>
      </c>
      <c r="Q2340" s="24">
        <f>J2340*Date!$B$3+K2340</f>
        <v>17377.830000000002</v>
      </c>
      <c r="R2340" s="24">
        <f t="shared" si="231"/>
        <v>63710.622812431859</v>
      </c>
      <c r="S2340" s="24">
        <f>J2340/2*Date!$B$7+K2340</f>
        <v>17377.830000000002</v>
      </c>
      <c r="T2340" s="24">
        <f t="shared" si="232"/>
        <v>1492353</v>
      </c>
      <c r="U2340" s="24">
        <f t="shared" si="233"/>
        <v>17377.830000000002</v>
      </c>
      <c r="V2340" s="4">
        <v>0</v>
      </c>
      <c r="W2340" s="4"/>
      <c r="X2340" s="28" t="str">
        <f t="shared" si="234"/>
        <v>CHOOSE FORMULA</v>
      </c>
      <c r="Y2340" s="4"/>
      <c r="Z2340" s="4">
        <v>1492353</v>
      </c>
    </row>
    <row r="2341" spans="1:26">
      <c r="A2341" s="1" t="s">
        <v>58</v>
      </c>
      <c r="B2341" s="1" t="s">
        <v>491</v>
      </c>
      <c r="C2341" s="1" t="s">
        <v>400</v>
      </c>
      <c r="D2341" s="1" t="s">
        <v>541</v>
      </c>
      <c r="E2341" s="1" t="s">
        <v>8</v>
      </c>
      <c r="F2341" s="1" t="s">
        <v>542</v>
      </c>
      <c r="G2341" s="4">
        <v>9000</v>
      </c>
      <c r="H2341" s="4">
        <v>0</v>
      </c>
      <c r="I2341" s="4">
        <v>9000</v>
      </c>
      <c r="J2341" s="4">
        <v>0</v>
      </c>
      <c r="K2341" s="4">
        <v>4280</v>
      </c>
      <c r="L2341" s="4">
        <v>4280</v>
      </c>
      <c r="M2341" s="4">
        <v>5280</v>
      </c>
      <c r="N2341" s="24">
        <f>IF(AND(B2341="60",C2341="32"),(J2341/'FD Date'!$B$4*'FD Date'!$B$6+K2341),(J2341/Date!$B$4*Date!$B$6+K2341))</f>
        <v>4280</v>
      </c>
      <c r="O2341" s="24">
        <f t="shared" si="230"/>
        <v>0</v>
      </c>
      <c r="P2341" s="24">
        <f>K2341/Date!$B$2*Date!$B$3+K2341</f>
        <v>6420</v>
      </c>
      <c r="Q2341" s="24">
        <f>J2341*Date!$B$3+K2341</f>
        <v>4280</v>
      </c>
      <c r="R2341" s="24">
        <f t="shared" si="231"/>
        <v>5280</v>
      </c>
      <c r="S2341" s="24">
        <f>J2341/2*Date!$B$7+K2341</f>
        <v>4280</v>
      </c>
      <c r="T2341" s="24">
        <f t="shared" si="232"/>
        <v>9000</v>
      </c>
      <c r="U2341" s="24">
        <f t="shared" si="233"/>
        <v>4280</v>
      </c>
      <c r="V2341" s="4">
        <v>0</v>
      </c>
      <c r="W2341" s="4"/>
      <c r="X2341" s="28" t="str">
        <f t="shared" si="234"/>
        <v>CHOOSE FORMULA</v>
      </c>
      <c r="Y2341" s="4"/>
      <c r="Z2341" s="4">
        <v>9000</v>
      </c>
    </row>
    <row r="2342" spans="1:26">
      <c r="A2342" s="1" t="s">
        <v>58</v>
      </c>
      <c r="B2342" s="1" t="s">
        <v>491</v>
      </c>
      <c r="C2342" s="1" t="s">
        <v>400</v>
      </c>
      <c r="D2342" s="1" t="s">
        <v>786</v>
      </c>
      <c r="E2342" s="1" t="s">
        <v>8</v>
      </c>
      <c r="F2342" s="1" t="s">
        <v>787</v>
      </c>
      <c r="G2342" s="4">
        <v>0</v>
      </c>
      <c r="H2342" s="4">
        <v>0</v>
      </c>
      <c r="I2342" s="4">
        <v>0</v>
      </c>
      <c r="J2342" s="4">
        <v>0</v>
      </c>
      <c r="K2342" s="4">
        <v>0</v>
      </c>
      <c r="L2342" s="4">
        <v>0</v>
      </c>
      <c r="M2342" s="4">
        <v>0</v>
      </c>
      <c r="N2342" s="24">
        <f>IF(AND(B2342="60",C2342="32"),(J2342/'FD Date'!$B$4*'FD Date'!$B$6+K2342),(J2342/Date!$B$4*Date!$B$6+K2342))</f>
        <v>0</v>
      </c>
      <c r="O2342" s="24">
        <f t="shared" si="230"/>
        <v>0</v>
      </c>
      <c r="P2342" s="24">
        <f>K2342/Date!$B$2*Date!$B$3+K2342</f>
        <v>0</v>
      </c>
      <c r="Q2342" s="24">
        <f>J2342*Date!$B$3+K2342</f>
        <v>0</v>
      </c>
      <c r="R2342" s="24">
        <f t="shared" si="231"/>
        <v>0</v>
      </c>
      <c r="S2342" s="24">
        <f>J2342/2*Date!$B$7+K2342</f>
        <v>0</v>
      </c>
      <c r="T2342" s="24">
        <f t="shared" si="232"/>
        <v>0</v>
      </c>
      <c r="U2342" s="24">
        <f t="shared" si="233"/>
        <v>0</v>
      </c>
      <c r="V2342" s="4">
        <v>0</v>
      </c>
      <c r="W2342" s="4"/>
      <c r="X2342" s="28" t="str">
        <f t="shared" si="234"/>
        <v>CHOOSE FORMULA</v>
      </c>
      <c r="Y2342" s="4"/>
      <c r="Z2342" s="4">
        <v>0</v>
      </c>
    </row>
    <row r="2343" spans="1:26">
      <c r="A2343" s="1" t="s">
        <v>58</v>
      </c>
      <c r="B2343" s="1" t="s">
        <v>491</v>
      </c>
      <c r="C2343" s="1" t="s">
        <v>400</v>
      </c>
      <c r="D2343" s="1" t="s">
        <v>417</v>
      </c>
      <c r="E2343" s="1" t="s">
        <v>8</v>
      </c>
      <c r="F2343" s="1" t="s">
        <v>418</v>
      </c>
      <c r="G2343" s="4">
        <v>2300000</v>
      </c>
      <c r="H2343" s="4">
        <v>0</v>
      </c>
      <c r="I2343" s="4">
        <v>2300000</v>
      </c>
      <c r="J2343" s="4">
        <v>0</v>
      </c>
      <c r="K2343" s="4">
        <v>240000</v>
      </c>
      <c r="L2343" s="4">
        <v>465000</v>
      </c>
      <c r="M2343" s="4">
        <v>0</v>
      </c>
      <c r="N2343" s="24">
        <f>IF(AND(B2343="60",C2343="32"),(J2343/'FD Date'!$B$4*'FD Date'!$B$6+K2343),(J2343/Date!$B$4*Date!$B$6+K2343))</f>
        <v>240000</v>
      </c>
      <c r="O2343" s="24">
        <f t="shared" si="230"/>
        <v>0</v>
      </c>
      <c r="P2343" s="24">
        <f>K2343/Date!$B$2*Date!$B$3+K2343</f>
        <v>360000</v>
      </c>
      <c r="Q2343" s="24">
        <f>J2343*Date!$B$3+K2343</f>
        <v>240000</v>
      </c>
      <c r="R2343" s="24">
        <f t="shared" si="231"/>
        <v>0</v>
      </c>
      <c r="S2343" s="24">
        <f>J2343/2*Date!$B$7+K2343</f>
        <v>240000</v>
      </c>
      <c r="T2343" s="24">
        <f t="shared" si="232"/>
        <v>2300000</v>
      </c>
      <c r="U2343" s="24">
        <f t="shared" si="233"/>
        <v>240000</v>
      </c>
      <c r="V2343" s="4">
        <v>0</v>
      </c>
      <c r="W2343" s="4"/>
      <c r="X2343" s="28" t="str">
        <f t="shared" si="234"/>
        <v>CHOOSE FORMULA</v>
      </c>
      <c r="Y2343" s="4"/>
      <c r="Z2343" s="4">
        <v>2300000</v>
      </c>
    </row>
    <row r="2344" spans="1:26">
      <c r="A2344" s="1" t="s">
        <v>58</v>
      </c>
      <c r="B2344" s="1" t="s">
        <v>491</v>
      </c>
      <c r="C2344" s="1" t="s">
        <v>400</v>
      </c>
      <c r="D2344" s="1" t="s">
        <v>770</v>
      </c>
      <c r="E2344" s="1" t="s">
        <v>8</v>
      </c>
      <c r="F2344" s="1" t="s">
        <v>771</v>
      </c>
      <c r="G2344" s="4">
        <v>0</v>
      </c>
      <c r="H2344" s="4">
        <v>0</v>
      </c>
      <c r="I2344" s="4">
        <v>0</v>
      </c>
      <c r="J2344" s="4">
        <v>0</v>
      </c>
      <c r="K2344" s="4">
        <v>0</v>
      </c>
      <c r="L2344" s="4">
        <v>0</v>
      </c>
      <c r="M2344" s="4">
        <v>0</v>
      </c>
      <c r="N2344" s="24">
        <f>IF(AND(B2344="60",C2344="32"),(J2344/'FD Date'!$B$4*'FD Date'!$B$6+K2344),(J2344/Date!$B$4*Date!$B$6+K2344))</f>
        <v>0</v>
      </c>
      <c r="O2344" s="24">
        <f t="shared" si="230"/>
        <v>0</v>
      </c>
      <c r="P2344" s="24">
        <f>K2344/Date!$B$2*Date!$B$3+K2344</f>
        <v>0</v>
      </c>
      <c r="Q2344" s="24">
        <f>J2344*Date!$B$3+K2344</f>
        <v>0</v>
      </c>
      <c r="R2344" s="24">
        <f t="shared" si="231"/>
        <v>0</v>
      </c>
      <c r="S2344" s="24">
        <f>J2344/2*Date!$B$7+K2344</f>
        <v>0</v>
      </c>
      <c r="T2344" s="24">
        <f t="shared" si="232"/>
        <v>0</v>
      </c>
      <c r="U2344" s="24">
        <f t="shared" si="233"/>
        <v>0</v>
      </c>
      <c r="V2344" s="4">
        <v>0</v>
      </c>
      <c r="W2344" s="4"/>
      <c r="X2344" s="28" t="str">
        <f t="shared" si="234"/>
        <v>CHOOSE FORMULA</v>
      </c>
      <c r="Y2344" s="4"/>
      <c r="Z2344" s="4">
        <v>0</v>
      </c>
    </row>
    <row r="2345" spans="1:26">
      <c r="A2345" s="1" t="s">
        <v>58</v>
      </c>
      <c r="B2345" s="1" t="s">
        <v>491</v>
      </c>
      <c r="C2345" s="1" t="s">
        <v>400</v>
      </c>
      <c r="D2345" s="1" t="s">
        <v>385</v>
      </c>
      <c r="E2345" s="1" t="s">
        <v>8</v>
      </c>
      <c r="F2345" s="1" t="s">
        <v>386</v>
      </c>
      <c r="G2345" s="4">
        <v>2743763</v>
      </c>
      <c r="H2345" s="4">
        <v>0</v>
      </c>
      <c r="I2345" s="4">
        <v>2743763</v>
      </c>
      <c r="J2345" s="4">
        <v>228600</v>
      </c>
      <c r="K2345" s="4">
        <v>1829363</v>
      </c>
      <c r="L2345" s="4">
        <v>1829363</v>
      </c>
      <c r="M2345" s="4">
        <v>2743763</v>
      </c>
      <c r="N2345" s="24">
        <f>IF(AND(B2345="60",C2345="32"),(J2345/'FD Date'!$B$4*'FD Date'!$B$6+K2345),(J2345/Date!$B$4*Date!$B$6+K2345))</f>
        <v>2972363</v>
      </c>
      <c r="O2345" s="24">
        <f t="shared" si="230"/>
        <v>457200</v>
      </c>
      <c r="P2345" s="24">
        <f>K2345/Date!$B$2*Date!$B$3+K2345</f>
        <v>2744044.5</v>
      </c>
      <c r="Q2345" s="24">
        <f>J2345*Date!$B$3+K2345</f>
        <v>2743763</v>
      </c>
      <c r="R2345" s="24">
        <f t="shared" si="231"/>
        <v>2743763</v>
      </c>
      <c r="S2345" s="24">
        <f>J2345/2*Date!$B$7+K2345</f>
        <v>2743763</v>
      </c>
      <c r="T2345" s="24">
        <f t="shared" si="232"/>
        <v>2743763</v>
      </c>
      <c r="U2345" s="24">
        <f t="shared" si="233"/>
        <v>1829363</v>
      </c>
      <c r="V2345" s="4">
        <v>0</v>
      </c>
      <c r="W2345" s="4"/>
      <c r="X2345" s="28" t="str">
        <f t="shared" si="234"/>
        <v>CHOOSE FORMULA</v>
      </c>
      <c r="Y2345" s="4"/>
      <c r="Z2345" s="4">
        <v>2743763</v>
      </c>
    </row>
    <row r="2346" spans="1:26">
      <c r="A2346" s="1" t="s">
        <v>58</v>
      </c>
      <c r="B2346" s="1" t="s">
        <v>491</v>
      </c>
      <c r="C2346" s="1" t="s">
        <v>400</v>
      </c>
      <c r="D2346" s="1" t="s">
        <v>715</v>
      </c>
      <c r="E2346" s="1" t="s">
        <v>8</v>
      </c>
      <c r="F2346" s="1" t="s">
        <v>716</v>
      </c>
      <c r="G2346" s="4">
        <v>0</v>
      </c>
      <c r="H2346" s="4">
        <v>0</v>
      </c>
      <c r="I2346" s="4">
        <v>0</v>
      </c>
      <c r="J2346" s="4">
        <v>0</v>
      </c>
      <c r="K2346" s="4">
        <v>0</v>
      </c>
      <c r="L2346" s="4">
        <v>0</v>
      </c>
      <c r="M2346" s="4">
        <v>0</v>
      </c>
      <c r="N2346" s="24">
        <f>IF(AND(B2346="60",C2346="32"),(J2346/'FD Date'!$B$4*'FD Date'!$B$6+K2346),(J2346/Date!$B$4*Date!$B$6+K2346))</f>
        <v>0</v>
      </c>
      <c r="O2346" s="24">
        <f t="shared" si="230"/>
        <v>0</v>
      </c>
      <c r="P2346" s="24">
        <f>K2346/Date!$B$2*Date!$B$3+K2346</f>
        <v>0</v>
      </c>
      <c r="Q2346" s="24">
        <f>J2346*Date!$B$3+K2346</f>
        <v>0</v>
      </c>
      <c r="R2346" s="24">
        <f t="shared" si="231"/>
        <v>0</v>
      </c>
      <c r="S2346" s="24">
        <f>J2346/2*Date!$B$7+K2346</f>
        <v>0</v>
      </c>
      <c r="T2346" s="24">
        <f t="shared" si="232"/>
        <v>0</v>
      </c>
      <c r="U2346" s="24">
        <f t="shared" si="233"/>
        <v>0</v>
      </c>
      <c r="V2346" s="4">
        <v>0</v>
      </c>
      <c r="W2346" s="4"/>
      <c r="X2346" s="28" t="str">
        <f t="shared" si="234"/>
        <v>CHOOSE FORMULA</v>
      </c>
      <c r="Y2346" s="4"/>
      <c r="Z2346" s="4">
        <v>0</v>
      </c>
    </row>
    <row r="2347" spans="1:26">
      <c r="A2347" s="1" t="s">
        <v>58</v>
      </c>
      <c r="B2347" s="1" t="s">
        <v>491</v>
      </c>
      <c r="C2347" s="1" t="s">
        <v>400</v>
      </c>
      <c r="D2347" s="1" t="s">
        <v>422</v>
      </c>
      <c r="E2347" s="1" t="s">
        <v>8</v>
      </c>
      <c r="F2347" s="1" t="s">
        <v>423</v>
      </c>
      <c r="G2347" s="4">
        <v>0</v>
      </c>
      <c r="H2347" s="4">
        <v>0</v>
      </c>
      <c r="I2347" s="4">
        <v>0</v>
      </c>
      <c r="J2347" s="4">
        <v>0</v>
      </c>
      <c r="K2347" s="4">
        <v>0</v>
      </c>
      <c r="L2347" s="4">
        <v>0</v>
      </c>
      <c r="M2347" s="4">
        <v>0</v>
      </c>
      <c r="N2347" s="24">
        <f>IF(AND(B2347="60",C2347="32"),(J2347/'FD Date'!$B$4*'FD Date'!$B$6+K2347),(J2347/Date!$B$4*Date!$B$6+K2347))</f>
        <v>0</v>
      </c>
      <c r="O2347" s="24">
        <f t="shared" si="230"/>
        <v>0</v>
      </c>
      <c r="P2347" s="24">
        <f>K2347/Date!$B$2*Date!$B$3+K2347</f>
        <v>0</v>
      </c>
      <c r="Q2347" s="24">
        <f>J2347*Date!$B$3+K2347</f>
        <v>0</v>
      </c>
      <c r="R2347" s="24">
        <f t="shared" si="231"/>
        <v>0</v>
      </c>
      <c r="S2347" s="24">
        <f>J2347/2*Date!$B$7+K2347</f>
        <v>0</v>
      </c>
      <c r="T2347" s="24">
        <f t="shared" si="232"/>
        <v>0</v>
      </c>
      <c r="U2347" s="24">
        <f t="shared" si="233"/>
        <v>0</v>
      </c>
      <c r="V2347" s="4">
        <v>0</v>
      </c>
      <c r="W2347" s="4"/>
      <c r="X2347" s="28" t="str">
        <f t="shared" si="234"/>
        <v>CHOOSE FORMULA</v>
      </c>
      <c r="Y2347" s="4"/>
      <c r="Z2347" s="4">
        <v>0</v>
      </c>
    </row>
    <row r="2348" spans="1:26">
      <c r="A2348" s="1" t="s">
        <v>58</v>
      </c>
      <c r="B2348" s="1" t="s">
        <v>491</v>
      </c>
      <c r="C2348" s="1" t="s">
        <v>400</v>
      </c>
      <c r="D2348" s="1" t="s">
        <v>473</v>
      </c>
      <c r="E2348" s="1" t="s">
        <v>8</v>
      </c>
      <c r="F2348" s="1" t="s">
        <v>474</v>
      </c>
      <c r="G2348" s="4">
        <v>0</v>
      </c>
      <c r="H2348" s="4">
        <v>0</v>
      </c>
      <c r="I2348" s="4">
        <v>0</v>
      </c>
      <c r="J2348" s="4">
        <v>0</v>
      </c>
      <c r="K2348" s="4">
        <v>0</v>
      </c>
      <c r="L2348" s="4">
        <v>0</v>
      </c>
      <c r="M2348" s="4">
        <v>0</v>
      </c>
      <c r="N2348" s="24">
        <f>IF(AND(B2348="60",C2348="32"),(J2348/'FD Date'!$B$4*'FD Date'!$B$6+K2348),(J2348/Date!$B$4*Date!$B$6+K2348))</f>
        <v>0</v>
      </c>
      <c r="O2348" s="24">
        <f t="shared" si="230"/>
        <v>0</v>
      </c>
      <c r="P2348" s="24">
        <f>K2348/Date!$B$2*Date!$B$3+K2348</f>
        <v>0</v>
      </c>
      <c r="Q2348" s="24">
        <f>J2348*Date!$B$3+K2348</f>
        <v>0</v>
      </c>
      <c r="R2348" s="24">
        <f t="shared" si="231"/>
        <v>0</v>
      </c>
      <c r="S2348" s="24">
        <f>J2348/2*Date!$B$7+K2348</f>
        <v>0</v>
      </c>
      <c r="T2348" s="24">
        <f t="shared" si="232"/>
        <v>0</v>
      </c>
      <c r="U2348" s="24">
        <f t="shared" si="233"/>
        <v>0</v>
      </c>
      <c r="V2348" s="4">
        <v>0</v>
      </c>
      <c r="W2348" s="4"/>
      <c r="X2348" s="28" t="str">
        <f t="shared" si="234"/>
        <v>CHOOSE FORMULA</v>
      </c>
      <c r="Y2348" s="4"/>
      <c r="Z2348" s="4">
        <v>0</v>
      </c>
    </row>
    <row r="2349" spans="1:26">
      <c r="A2349" s="1" t="s">
        <v>60</v>
      </c>
      <c r="B2349" s="1" t="s">
        <v>7</v>
      </c>
      <c r="C2349" s="1" t="s">
        <v>8</v>
      </c>
      <c r="D2349" s="1" t="s">
        <v>44</v>
      </c>
      <c r="E2349" s="1" t="s">
        <v>8</v>
      </c>
      <c r="F2349" s="1" t="s">
        <v>45</v>
      </c>
      <c r="G2349" s="4">
        <v>0</v>
      </c>
      <c r="H2349" s="4">
        <v>0</v>
      </c>
      <c r="I2349" s="4">
        <v>0</v>
      </c>
      <c r="J2349" s="4">
        <v>0</v>
      </c>
      <c r="K2349" s="4">
        <v>0</v>
      </c>
      <c r="L2349" s="4">
        <v>2000000</v>
      </c>
      <c r="M2349" s="4">
        <v>2000000</v>
      </c>
      <c r="N2349" s="24">
        <f>IF(AND(B2349="60",C2349="32"),(J2349/'FD Date'!$B$4*'FD Date'!$B$6+K2349),(J2349/Date!$B$4*Date!$B$6+K2349))</f>
        <v>0</v>
      </c>
      <c r="O2349" s="24">
        <f t="shared" si="230"/>
        <v>0</v>
      </c>
      <c r="P2349" s="24">
        <f>K2349/Date!$B$2*Date!$B$3+K2349</f>
        <v>0</v>
      </c>
      <c r="Q2349" s="24">
        <f>J2349*Date!$B$3+K2349</f>
        <v>0</v>
      </c>
      <c r="R2349" s="24">
        <f t="shared" si="231"/>
        <v>0</v>
      </c>
      <c r="S2349" s="24">
        <f>J2349/2*Date!$B$7+K2349</f>
        <v>0</v>
      </c>
      <c r="T2349" s="24">
        <f t="shared" si="232"/>
        <v>0</v>
      </c>
      <c r="U2349" s="24">
        <f t="shared" si="233"/>
        <v>0</v>
      </c>
      <c r="V2349" s="4">
        <v>0</v>
      </c>
      <c r="W2349" s="4"/>
      <c r="X2349" s="28" t="str">
        <f t="shared" si="234"/>
        <v>CHOOSE FORMULA</v>
      </c>
      <c r="Y2349" s="4"/>
      <c r="Z2349" s="4">
        <v>0</v>
      </c>
    </row>
    <row r="2350" spans="1:26">
      <c r="A2350" s="1" t="s">
        <v>60</v>
      </c>
      <c r="B2350" s="1" t="s">
        <v>7</v>
      </c>
      <c r="C2350" s="1" t="s">
        <v>8</v>
      </c>
      <c r="D2350" s="1" t="s">
        <v>711</v>
      </c>
      <c r="E2350" s="1" t="s">
        <v>82</v>
      </c>
      <c r="F2350" s="1" t="s">
        <v>790</v>
      </c>
      <c r="G2350" s="4">
        <v>0</v>
      </c>
      <c r="H2350" s="4">
        <v>0</v>
      </c>
      <c r="I2350" s="4">
        <v>0</v>
      </c>
      <c r="J2350" s="4">
        <v>0</v>
      </c>
      <c r="K2350" s="4">
        <v>0</v>
      </c>
      <c r="L2350" s="4">
        <v>0</v>
      </c>
      <c r="M2350" s="4">
        <v>0</v>
      </c>
      <c r="N2350" s="24">
        <f>IF(AND(B2350="60",C2350="32"),(J2350/'FD Date'!$B$4*'FD Date'!$B$6+K2350),(J2350/Date!$B$4*Date!$B$6+K2350))</f>
        <v>0</v>
      </c>
      <c r="O2350" s="24">
        <f t="shared" si="230"/>
        <v>0</v>
      </c>
      <c r="P2350" s="24">
        <f>K2350/Date!$B$2*Date!$B$3+K2350</f>
        <v>0</v>
      </c>
      <c r="Q2350" s="24">
        <f>J2350*Date!$B$3+K2350</f>
        <v>0</v>
      </c>
      <c r="R2350" s="24">
        <f t="shared" si="231"/>
        <v>0</v>
      </c>
      <c r="S2350" s="24">
        <f>J2350/2*Date!$B$7+K2350</f>
        <v>0</v>
      </c>
      <c r="T2350" s="24">
        <f t="shared" si="232"/>
        <v>0</v>
      </c>
      <c r="U2350" s="24">
        <f t="shared" si="233"/>
        <v>0</v>
      </c>
      <c r="V2350" s="4">
        <v>0</v>
      </c>
      <c r="W2350" s="4"/>
      <c r="X2350" s="28" t="str">
        <f t="shared" si="234"/>
        <v>CHOOSE FORMULA</v>
      </c>
      <c r="Y2350" s="4"/>
      <c r="Z2350" s="4">
        <v>0</v>
      </c>
    </row>
    <row r="2351" spans="1:26">
      <c r="A2351" s="1" t="s">
        <v>60</v>
      </c>
      <c r="B2351" s="1" t="s">
        <v>7</v>
      </c>
      <c r="C2351" s="1" t="s">
        <v>8</v>
      </c>
      <c r="D2351" s="1" t="s">
        <v>177</v>
      </c>
      <c r="E2351" s="1" t="s">
        <v>8</v>
      </c>
      <c r="F2351" s="1" t="s">
        <v>178</v>
      </c>
      <c r="G2351" s="4">
        <v>7500</v>
      </c>
      <c r="H2351" s="4">
        <v>0</v>
      </c>
      <c r="I2351" s="4">
        <v>7500</v>
      </c>
      <c r="J2351" s="4">
        <v>247.97</v>
      </c>
      <c r="K2351" s="4">
        <v>3637.18</v>
      </c>
      <c r="L2351" s="4">
        <v>3974</v>
      </c>
      <c r="M2351" s="4">
        <v>5978.08</v>
      </c>
      <c r="N2351" s="24">
        <f>IF(AND(B2351="60",C2351="32"),(J2351/'FD Date'!$B$4*'FD Date'!$B$6+K2351),(J2351/Date!$B$4*Date!$B$6+K2351))</f>
        <v>4877.03</v>
      </c>
      <c r="O2351" s="24">
        <f t="shared" si="230"/>
        <v>495.94</v>
      </c>
      <c r="P2351" s="24">
        <f>K2351/Date!$B$2*Date!$B$3+K2351</f>
        <v>5455.7699999999995</v>
      </c>
      <c r="Q2351" s="24">
        <f>J2351*Date!$B$3+K2351</f>
        <v>4629.0599999999995</v>
      </c>
      <c r="R2351" s="24">
        <f t="shared" si="231"/>
        <v>5471.4023689984897</v>
      </c>
      <c r="S2351" s="24">
        <f>J2351/2*Date!$B$7+K2351</f>
        <v>4629.0599999999995</v>
      </c>
      <c r="T2351" s="24">
        <f t="shared" si="232"/>
        <v>7500</v>
      </c>
      <c r="U2351" s="24">
        <f t="shared" si="233"/>
        <v>3637.18</v>
      </c>
      <c r="V2351" s="4">
        <v>0</v>
      </c>
      <c r="W2351" s="4"/>
      <c r="X2351" s="28" t="str">
        <f t="shared" si="234"/>
        <v>CHOOSE FORMULA</v>
      </c>
      <c r="Y2351" s="4"/>
      <c r="Z2351" s="4">
        <v>5304</v>
      </c>
    </row>
    <row r="2352" spans="1:26">
      <c r="A2352" s="1" t="s">
        <v>60</v>
      </c>
      <c r="B2352" s="1" t="s">
        <v>7</v>
      </c>
      <c r="C2352" s="1" t="s">
        <v>8</v>
      </c>
      <c r="D2352" s="1" t="s">
        <v>97</v>
      </c>
      <c r="E2352" s="1" t="s">
        <v>8</v>
      </c>
      <c r="F2352" s="1" t="s">
        <v>184</v>
      </c>
      <c r="G2352" s="4">
        <v>0</v>
      </c>
      <c r="H2352" s="4">
        <v>0</v>
      </c>
      <c r="I2352" s="4">
        <v>0</v>
      </c>
      <c r="J2352" s="4">
        <v>0</v>
      </c>
      <c r="K2352" s="4">
        <v>0</v>
      </c>
      <c r="L2352" s="4">
        <v>0</v>
      </c>
      <c r="M2352" s="4">
        <v>0</v>
      </c>
      <c r="N2352" s="24">
        <f>IF(AND(B2352="60",C2352="32"),(J2352/'FD Date'!$B$4*'FD Date'!$B$6+K2352),(J2352/Date!$B$4*Date!$B$6+K2352))</f>
        <v>0</v>
      </c>
      <c r="O2352" s="24">
        <f t="shared" si="230"/>
        <v>0</v>
      </c>
      <c r="P2352" s="24">
        <f>K2352/Date!$B$2*Date!$B$3+K2352</f>
        <v>0</v>
      </c>
      <c r="Q2352" s="24">
        <f>J2352*Date!$B$3+K2352</f>
        <v>0</v>
      </c>
      <c r="R2352" s="24">
        <f t="shared" si="231"/>
        <v>0</v>
      </c>
      <c r="S2352" s="24">
        <f>J2352/2*Date!$B$7+K2352</f>
        <v>0</v>
      </c>
      <c r="T2352" s="24">
        <f t="shared" si="232"/>
        <v>0</v>
      </c>
      <c r="U2352" s="24">
        <f t="shared" si="233"/>
        <v>0</v>
      </c>
      <c r="V2352" s="4">
        <v>0</v>
      </c>
      <c r="W2352" s="4"/>
      <c r="X2352" s="28" t="str">
        <f t="shared" si="234"/>
        <v>CHOOSE FORMULA</v>
      </c>
      <c r="Y2352" s="4"/>
      <c r="Z2352" s="4">
        <v>0</v>
      </c>
    </row>
    <row r="2353" spans="1:26">
      <c r="A2353" s="1" t="s">
        <v>60</v>
      </c>
      <c r="B2353" s="1" t="s">
        <v>7</v>
      </c>
      <c r="C2353" s="1" t="s">
        <v>8</v>
      </c>
      <c r="D2353" s="1" t="s">
        <v>203</v>
      </c>
      <c r="E2353" s="1" t="s">
        <v>8</v>
      </c>
      <c r="F2353" s="1" t="s">
        <v>204</v>
      </c>
      <c r="G2353" s="4">
        <v>30000</v>
      </c>
      <c r="H2353" s="4">
        <v>0</v>
      </c>
      <c r="I2353" s="4">
        <v>30000</v>
      </c>
      <c r="J2353" s="4">
        <v>0</v>
      </c>
      <c r="K2353" s="4">
        <v>30000</v>
      </c>
      <c r="L2353" s="4">
        <v>30000</v>
      </c>
      <c r="M2353" s="4">
        <v>30000</v>
      </c>
      <c r="N2353" s="24">
        <f>IF(AND(B2353="60",C2353="32"),(J2353/'FD Date'!$B$4*'FD Date'!$B$6+K2353),(J2353/Date!$B$4*Date!$B$6+K2353))</f>
        <v>30000</v>
      </c>
      <c r="O2353" s="24">
        <f t="shared" si="230"/>
        <v>0</v>
      </c>
      <c r="P2353" s="24">
        <f>K2353/Date!$B$2*Date!$B$3+K2353</f>
        <v>45000</v>
      </c>
      <c r="Q2353" s="24">
        <f>J2353*Date!$B$3+K2353</f>
        <v>30000</v>
      </c>
      <c r="R2353" s="24">
        <f t="shared" si="231"/>
        <v>30000</v>
      </c>
      <c r="S2353" s="24">
        <f>J2353/2*Date!$B$7+K2353</f>
        <v>30000</v>
      </c>
      <c r="T2353" s="24">
        <f t="shared" si="232"/>
        <v>30000</v>
      </c>
      <c r="U2353" s="24">
        <f t="shared" si="233"/>
        <v>30000</v>
      </c>
      <c r="V2353" s="4">
        <v>0</v>
      </c>
      <c r="W2353" s="4"/>
      <c r="X2353" s="28" t="str">
        <f t="shared" si="234"/>
        <v>CHOOSE FORMULA</v>
      </c>
      <c r="Y2353" s="4"/>
      <c r="Z2353" s="4">
        <v>30000</v>
      </c>
    </row>
    <row r="2354" spans="1:26">
      <c r="A2354" s="1" t="s">
        <v>60</v>
      </c>
      <c r="B2354" s="1" t="s">
        <v>7</v>
      </c>
      <c r="C2354" s="1" t="s">
        <v>8</v>
      </c>
      <c r="D2354" s="1" t="s">
        <v>622</v>
      </c>
      <c r="E2354" s="1" t="s">
        <v>8</v>
      </c>
      <c r="F2354" s="1" t="s">
        <v>623</v>
      </c>
      <c r="G2354" s="4">
        <v>0</v>
      </c>
      <c r="H2354" s="4">
        <v>0</v>
      </c>
      <c r="I2354" s="4">
        <v>0</v>
      </c>
      <c r="J2354" s="4">
        <v>0</v>
      </c>
      <c r="K2354" s="4">
        <v>0</v>
      </c>
      <c r="L2354" s="4">
        <v>0</v>
      </c>
      <c r="M2354" s="4">
        <v>0</v>
      </c>
      <c r="N2354" s="24">
        <f>IF(AND(B2354="60",C2354="32"),(J2354/'FD Date'!$B$4*'FD Date'!$B$6+K2354),(J2354/Date!$B$4*Date!$B$6+K2354))</f>
        <v>0</v>
      </c>
      <c r="O2354" s="24">
        <f t="shared" si="230"/>
        <v>0</v>
      </c>
      <c r="P2354" s="24">
        <f>K2354/Date!$B$2*Date!$B$3+K2354</f>
        <v>0</v>
      </c>
      <c r="Q2354" s="24">
        <f>J2354*Date!$B$3+K2354</f>
        <v>0</v>
      </c>
      <c r="R2354" s="24">
        <f t="shared" si="231"/>
        <v>0</v>
      </c>
      <c r="S2354" s="24">
        <f>J2354/2*Date!$B$7+K2354</f>
        <v>0</v>
      </c>
      <c r="T2354" s="24">
        <f t="shared" si="232"/>
        <v>0</v>
      </c>
      <c r="U2354" s="24">
        <f t="shared" si="233"/>
        <v>0</v>
      </c>
      <c r="V2354" s="4">
        <v>0</v>
      </c>
      <c r="W2354" s="4"/>
      <c r="X2354" s="28" t="str">
        <f t="shared" si="234"/>
        <v>CHOOSE FORMULA</v>
      </c>
      <c r="Y2354" s="4"/>
      <c r="Z2354" s="4">
        <v>0</v>
      </c>
    </row>
    <row r="2355" spans="1:26">
      <c r="A2355" s="1" t="s">
        <v>60</v>
      </c>
      <c r="B2355" s="1" t="s">
        <v>7</v>
      </c>
      <c r="C2355" s="1" t="s">
        <v>8</v>
      </c>
      <c r="D2355" s="1" t="s">
        <v>225</v>
      </c>
      <c r="E2355" s="1" t="s">
        <v>8</v>
      </c>
      <c r="F2355" s="1" t="s">
        <v>226</v>
      </c>
      <c r="G2355" s="4">
        <v>0</v>
      </c>
      <c r="H2355" s="4">
        <v>0</v>
      </c>
      <c r="I2355" s="4">
        <v>0</v>
      </c>
      <c r="J2355" s="4">
        <v>0</v>
      </c>
      <c r="K2355" s="4">
        <v>0</v>
      </c>
      <c r="L2355" s="4">
        <v>0</v>
      </c>
      <c r="M2355" s="4">
        <v>0</v>
      </c>
      <c r="N2355" s="24">
        <f>IF(AND(B2355="60",C2355="32"),(J2355/'FD Date'!$B$4*'FD Date'!$B$6+K2355),(J2355/Date!$B$4*Date!$B$6+K2355))</f>
        <v>0</v>
      </c>
      <c r="O2355" s="24">
        <f t="shared" si="230"/>
        <v>0</v>
      </c>
      <c r="P2355" s="24">
        <f>K2355/Date!$B$2*Date!$B$3+K2355</f>
        <v>0</v>
      </c>
      <c r="Q2355" s="24">
        <f>J2355*Date!$B$3+K2355</f>
        <v>0</v>
      </c>
      <c r="R2355" s="24">
        <f t="shared" si="231"/>
        <v>0</v>
      </c>
      <c r="S2355" s="24">
        <f>J2355/2*Date!$B$7+K2355</f>
        <v>0</v>
      </c>
      <c r="T2355" s="24">
        <f t="shared" si="232"/>
        <v>0</v>
      </c>
      <c r="U2355" s="24">
        <f t="shared" si="233"/>
        <v>0</v>
      </c>
      <c r="V2355" s="4">
        <v>0</v>
      </c>
      <c r="W2355" s="4"/>
      <c r="X2355" s="28" t="str">
        <f t="shared" si="234"/>
        <v>CHOOSE FORMULA</v>
      </c>
      <c r="Y2355" s="4"/>
      <c r="Z2355" s="4">
        <v>0</v>
      </c>
    </row>
    <row r="2356" spans="1:26">
      <c r="A2356" s="1" t="s">
        <v>60</v>
      </c>
      <c r="B2356" s="1" t="s">
        <v>7</v>
      </c>
      <c r="C2356" s="1" t="s">
        <v>8</v>
      </c>
      <c r="D2356" s="1" t="s">
        <v>740</v>
      </c>
      <c r="E2356" s="1" t="s">
        <v>8</v>
      </c>
      <c r="F2356" s="1" t="s">
        <v>741</v>
      </c>
      <c r="G2356" s="4">
        <v>0</v>
      </c>
      <c r="H2356" s="4">
        <v>0</v>
      </c>
      <c r="I2356" s="4">
        <v>0</v>
      </c>
      <c r="J2356" s="4">
        <v>1710.89</v>
      </c>
      <c r="K2356" s="4">
        <v>3110.89</v>
      </c>
      <c r="L2356" s="4">
        <v>782</v>
      </c>
      <c r="M2356" s="4">
        <v>2282</v>
      </c>
      <c r="N2356" s="24">
        <f>IF(AND(B2356="60",C2356="32"),(J2356/'FD Date'!$B$4*'FD Date'!$B$6+K2356),(J2356/Date!$B$4*Date!$B$6+K2356))</f>
        <v>11665.34</v>
      </c>
      <c r="O2356" s="24">
        <f t="shared" ref="O2356:O2419" si="235">J2356*2</f>
        <v>3421.78</v>
      </c>
      <c r="P2356" s="24">
        <f>K2356/Date!$B$2*Date!$B$3+K2356</f>
        <v>4666.335</v>
      </c>
      <c r="Q2356" s="24">
        <f>J2356*Date!$B$3+K2356</f>
        <v>9954.4500000000007</v>
      </c>
      <c r="R2356" s="24">
        <f t="shared" ref="R2356:R2419" si="236">IF(OR(L2356=0,M2356=0),0,K2356/(L2356/M2356))</f>
        <v>9078.0703069053707</v>
      </c>
      <c r="S2356" s="24">
        <f>J2356/2*Date!$B$7+K2356</f>
        <v>9954.4500000000007</v>
      </c>
      <c r="T2356" s="24">
        <f t="shared" ref="T2356:T2419" si="237">I2356</f>
        <v>0</v>
      </c>
      <c r="U2356" s="24">
        <f t="shared" ref="U2356:U2419" si="238">K2356</f>
        <v>3110.89</v>
      </c>
      <c r="V2356" s="4">
        <v>0</v>
      </c>
      <c r="W2356" s="4"/>
      <c r="X2356" s="28" t="str">
        <f t="shared" ref="X2356:X2419" si="239">IF($W2356=1,($N2356+$V2356),IF($W2356=2,($O2356+$V2356), IF($W2356=3,($P2356+$V2356), IF($W2356=4,($Q2356+$V2356), IF($W2356=5,($R2356+$V2356), IF($W2356=6,($S2356+$V2356), IF($W2356=7,($T2356+$V2356), IF($W2356=8,($U2356+$V2356),"CHOOSE FORMULA"))))))))</f>
        <v>CHOOSE FORMULA</v>
      </c>
      <c r="Y2356" s="4"/>
      <c r="Z2356" s="4">
        <v>0</v>
      </c>
    </row>
    <row r="2357" spans="1:26">
      <c r="A2357" s="1" t="s">
        <v>60</v>
      </c>
      <c r="B2357" s="1" t="s">
        <v>7</v>
      </c>
      <c r="C2357" s="1" t="s">
        <v>8</v>
      </c>
      <c r="D2357" s="1" t="s">
        <v>791</v>
      </c>
      <c r="E2357" s="1" t="s">
        <v>8</v>
      </c>
      <c r="F2357" s="1" t="s">
        <v>792</v>
      </c>
      <c r="G2357" s="4">
        <v>1660000</v>
      </c>
      <c r="H2357" s="4">
        <v>0</v>
      </c>
      <c r="I2357" s="4">
        <v>1660000</v>
      </c>
      <c r="J2357" s="4">
        <v>154913.92000000001</v>
      </c>
      <c r="K2357" s="4">
        <v>1191613.76</v>
      </c>
      <c r="L2357" s="4">
        <v>1112816.4099999999</v>
      </c>
      <c r="M2357" s="4">
        <v>1667736.83</v>
      </c>
      <c r="N2357" s="24">
        <f>IF(AND(B2357="60",C2357="32"),(J2357/'FD Date'!$B$4*'FD Date'!$B$6+K2357),(J2357/Date!$B$4*Date!$B$6+K2357))</f>
        <v>1966183.36</v>
      </c>
      <c r="O2357" s="24">
        <f t="shared" si="235"/>
        <v>309827.84000000003</v>
      </c>
      <c r="P2357" s="24">
        <f>K2357/Date!$B$2*Date!$B$3+K2357</f>
        <v>1787420.6400000001</v>
      </c>
      <c r="Q2357" s="24">
        <f>J2357*Date!$B$3+K2357</f>
        <v>1811269.44</v>
      </c>
      <c r="R2357" s="24">
        <f t="shared" si="236"/>
        <v>1785827.5065217461</v>
      </c>
      <c r="S2357" s="24">
        <f>J2357/2*Date!$B$7+K2357</f>
        <v>1811269.44</v>
      </c>
      <c r="T2357" s="24">
        <f t="shared" si="237"/>
        <v>1660000</v>
      </c>
      <c r="U2357" s="24">
        <f t="shared" si="238"/>
        <v>1191613.76</v>
      </c>
      <c r="V2357" s="4">
        <v>0</v>
      </c>
      <c r="W2357" s="4"/>
      <c r="X2357" s="28" t="str">
        <f t="shared" si="239"/>
        <v>CHOOSE FORMULA</v>
      </c>
      <c r="Y2357" s="4"/>
      <c r="Z2357" s="4">
        <v>1811564</v>
      </c>
    </row>
    <row r="2358" spans="1:26">
      <c r="A2358" s="1" t="s">
        <v>60</v>
      </c>
      <c r="B2358" s="1" t="s">
        <v>244</v>
      </c>
      <c r="C2358" s="1" t="s">
        <v>451</v>
      </c>
      <c r="D2358" s="1" t="s">
        <v>315</v>
      </c>
      <c r="E2358" s="1" t="s">
        <v>13</v>
      </c>
      <c r="F2358" s="1" t="s">
        <v>316</v>
      </c>
      <c r="G2358" s="4">
        <v>0</v>
      </c>
      <c r="H2358" s="4">
        <v>0</v>
      </c>
      <c r="I2358" s="4">
        <v>0</v>
      </c>
      <c r="J2358" s="4">
        <v>0</v>
      </c>
      <c r="K2358" s="4">
        <v>0</v>
      </c>
      <c r="L2358" s="4">
        <v>6375.09</v>
      </c>
      <c r="M2358" s="4">
        <v>6390.77</v>
      </c>
      <c r="N2358" s="24">
        <f>IF(AND(B2358="60",C2358="32"),(J2358/'FD Date'!$B$4*'FD Date'!$B$6+K2358),(J2358/Date!$B$4*Date!$B$6+K2358))</f>
        <v>0</v>
      </c>
      <c r="O2358" s="24">
        <f t="shared" si="235"/>
        <v>0</v>
      </c>
      <c r="P2358" s="24">
        <f>K2358/Date!$B$2*Date!$B$3+K2358</f>
        <v>0</v>
      </c>
      <c r="Q2358" s="24">
        <f>J2358*Date!$B$3+K2358</f>
        <v>0</v>
      </c>
      <c r="R2358" s="24">
        <f t="shared" si="236"/>
        <v>0</v>
      </c>
      <c r="S2358" s="24">
        <f>J2358/2*Date!$B$7+K2358</f>
        <v>0</v>
      </c>
      <c r="T2358" s="24">
        <f t="shared" si="237"/>
        <v>0</v>
      </c>
      <c r="U2358" s="24">
        <f t="shared" si="238"/>
        <v>0</v>
      </c>
      <c r="V2358" s="4">
        <v>0</v>
      </c>
      <c r="W2358" s="4"/>
      <c r="X2358" s="28" t="str">
        <f t="shared" si="239"/>
        <v>CHOOSE FORMULA</v>
      </c>
      <c r="Y2358" s="4"/>
      <c r="Z2358" s="4">
        <v>0</v>
      </c>
    </row>
    <row r="2359" spans="1:26">
      <c r="A2359" s="1" t="s">
        <v>60</v>
      </c>
      <c r="B2359" s="1" t="s">
        <v>244</v>
      </c>
      <c r="C2359" s="1" t="s">
        <v>451</v>
      </c>
      <c r="D2359" s="1" t="s">
        <v>318</v>
      </c>
      <c r="E2359" s="1" t="s">
        <v>8</v>
      </c>
      <c r="F2359" s="1" t="s">
        <v>319</v>
      </c>
      <c r="G2359" s="4">
        <v>264510</v>
      </c>
      <c r="H2359" s="4">
        <v>0</v>
      </c>
      <c r="I2359" s="4">
        <v>264510</v>
      </c>
      <c r="J2359" s="4">
        <v>28695.11</v>
      </c>
      <c r="K2359" s="4">
        <v>133528.56</v>
      </c>
      <c r="L2359" s="4">
        <v>136965.9</v>
      </c>
      <c r="M2359" s="4">
        <v>191836.4</v>
      </c>
      <c r="N2359" s="24">
        <f>IF(AND(B2359="60",C2359="32"),(J2359/'FD Date'!$B$4*'FD Date'!$B$6+K2359),(J2359/Date!$B$4*Date!$B$6+K2359))</f>
        <v>277004.11</v>
      </c>
      <c r="O2359" s="24">
        <f t="shared" si="235"/>
        <v>57390.22</v>
      </c>
      <c r="P2359" s="24">
        <f>K2359/Date!$B$2*Date!$B$3+K2359</f>
        <v>200292.84</v>
      </c>
      <c r="Q2359" s="24">
        <f>J2359*Date!$B$3+K2359</f>
        <v>248309</v>
      </c>
      <c r="R2359" s="24">
        <f t="shared" si="236"/>
        <v>187022.0123956693</v>
      </c>
      <c r="S2359" s="24">
        <f>J2359/2*Date!$B$7+K2359</f>
        <v>248309</v>
      </c>
      <c r="T2359" s="24">
        <f t="shared" si="237"/>
        <v>264510</v>
      </c>
      <c r="U2359" s="24">
        <f t="shared" si="238"/>
        <v>133528.56</v>
      </c>
      <c r="V2359" s="4">
        <v>0</v>
      </c>
      <c r="W2359" s="4"/>
      <c r="X2359" s="28" t="str">
        <f t="shared" si="239"/>
        <v>CHOOSE FORMULA</v>
      </c>
      <c r="Y2359" s="4"/>
      <c r="Z2359" s="4">
        <v>189878</v>
      </c>
    </row>
    <row r="2360" spans="1:26">
      <c r="A2360" s="1" t="s">
        <v>60</v>
      </c>
      <c r="B2360" s="1" t="s">
        <v>244</v>
      </c>
      <c r="C2360" s="1" t="s">
        <v>451</v>
      </c>
      <c r="D2360" s="1" t="s">
        <v>318</v>
      </c>
      <c r="E2360" s="1" t="s">
        <v>80</v>
      </c>
      <c r="F2360" s="1" t="s">
        <v>322</v>
      </c>
      <c r="G2360" s="4">
        <v>600</v>
      </c>
      <c r="H2360" s="4">
        <v>0</v>
      </c>
      <c r="I2360" s="4">
        <v>600</v>
      </c>
      <c r="J2360" s="4">
        <v>230.78</v>
      </c>
      <c r="K2360" s="4">
        <v>1017.28</v>
      </c>
      <c r="L2360" s="4">
        <v>732.81</v>
      </c>
      <c r="M2360" s="4">
        <v>962.16</v>
      </c>
      <c r="N2360" s="24">
        <f>IF(AND(B2360="60",C2360="32"),(J2360/'FD Date'!$B$4*'FD Date'!$B$6+K2360),(J2360/Date!$B$4*Date!$B$6+K2360))</f>
        <v>2171.1800000000003</v>
      </c>
      <c r="O2360" s="24">
        <f t="shared" si="235"/>
        <v>461.56</v>
      </c>
      <c r="P2360" s="24">
        <f>K2360/Date!$B$2*Date!$B$3+K2360</f>
        <v>1525.92</v>
      </c>
      <c r="Q2360" s="24">
        <f>J2360*Date!$B$3+K2360</f>
        <v>1940.4</v>
      </c>
      <c r="R2360" s="24">
        <f t="shared" si="236"/>
        <v>1335.6615286363451</v>
      </c>
      <c r="S2360" s="24">
        <f>J2360/2*Date!$B$7+K2360</f>
        <v>1940.4</v>
      </c>
      <c r="T2360" s="24">
        <f t="shared" si="237"/>
        <v>600</v>
      </c>
      <c r="U2360" s="24">
        <f t="shared" si="238"/>
        <v>1017.28</v>
      </c>
      <c r="V2360" s="4">
        <v>0</v>
      </c>
      <c r="W2360" s="4"/>
      <c r="X2360" s="28" t="str">
        <f t="shared" si="239"/>
        <v>CHOOSE FORMULA</v>
      </c>
      <c r="Y2360" s="4"/>
      <c r="Z2360" s="4">
        <v>1433</v>
      </c>
    </row>
    <row r="2361" spans="1:26">
      <c r="A2361" s="1" t="s">
        <v>60</v>
      </c>
      <c r="B2361" s="1" t="s">
        <v>244</v>
      </c>
      <c r="C2361" s="1" t="s">
        <v>451</v>
      </c>
      <c r="D2361" s="1" t="s">
        <v>318</v>
      </c>
      <c r="E2361" s="1" t="s">
        <v>323</v>
      </c>
      <c r="F2361" s="1" t="s">
        <v>324</v>
      </c>
      <c r="G2361" s="4">
        <v>0</v>
      </c>
      <c r="H2361" s="4">
        <v>0</v>
      </c>
      <c r="I2361" s="4">
        <v>0</v>
      </c>
      <c r="J2361" s="4">
        <v>50</v>
      </c>
      <c r="K2361" s="4">
        <v>250</v>
      </c>
      <c r="L2361" s="4">
        <v>0</v>
      </c>
      <c r="M2361" s="4">
        <v>0</v>
      </c>
      <c r="N2361" s="24">
        <f>IF(AND(B2361="60",C2361="32"),(J2361/'FD Date'!$B$4*'FD Date'!$B$6+K2361),(J2361/Date!$B$4*Date!$B$6+K2361))</f>
        <v>500</v>
      </c>
      <c r="O2361" s="24">
        <f t="shared" si="235"/>
        <v>100</v>
      </c>
      <c r="P2361" s="24">
        <f>K2361/Date!$B$2*Date!$B$3+K2361</f>
        <v>375</v>
      </c>
      <c r="Q2361" s="24">
        <f>J2361*Date!$B$3+K2361</f>
        <v>450</v>
      </c>
      <c r="R2361" s="24">
        <f t="shared" si="236"/>
        <v>0</v>
      </c>
      <c r="S2361" s="24">
        <f>J2361/2*Date!$B$7+K2361</f>
        <v>450</v>
      </c>
      <c r="T2361" s="24">
        <f t="shared" si="237"/>
        <v>0</v>
      </c>
      <c r="U2361" s="24">
        <f t="shared" si="238"/>
        <v>250</v>
      </c>
      <c r="V2361" s="4">
        <v>0</v>
      </c>
      <c r="W2361" s="4"/>
      <c r="X2361" s="28" t="str">
        <f t="shared" si="239"/>
        <v>CHOOSE FORMULA</v>
      </c>
      <c r="Y2361" s="4"/>
      <c r="Z2361" s="4">
        <v>500</v>
      </c>
    </row>
    <row r="2362" spans="1:26">
      <c r="A2362" s="1" t="s">
        <v>60</v>
      </c>
      <c r="B2362" s="1" t="s">
        <v>244</v>
      </c>
      <c r="C2362" s="1" t="s">
        <v>451</v>
      </c>
      <c r="D2362" s="1" t="s">
        <v>318</v>
      </c>
      <c r="E2362" s="1" t="s">
        <v>468</v>
      </c>
      <c r="F2362" s="1" t="s">
        <v>469</v>
      </c>
      <c r="G2362" s="4">
        <v>4030</v>
      </c>
      <c r="H2362" s="4">
        <v>0</v>
      </c>
      <c r="I2362" s="4">
        <v>4030</v>
      </c>
      <c r="J2362" s="4">
        <v>0</v>
      </c>
      <c r="K2362" s="4">
        <v>1227.1400000000001</v>
      </c>
      <c r="L2362" s="4">
        <v>1780</v>
      </c>
      <c r="M2362" s="4">
        <v>2080</v>
      </c>
      <c r="N2362" s="24">
        <f>IF(AND(B2362="60",C2362="32"),(J2362/'FD Date'!$B$4*'FD Date'!$B$6+K2362),(J2362/Date!$B$4*Date!$B$6+K2362))</f>
        <v>1227.1400000000001</v>
      </c>
      <c r="O2362" s="24">
        <f t="shared" si="235"/>
        <v>0</v>
      </c>
      <c r="P2362" s="24">
        <f>K2362/Date!$B$2*Date!$B$3+K2362</f>
        <v>1840.71</v>
      </c>
      <c r="Q2362" s="24">
        <f>J2362*Date!$B$3+K2362</f>
        <v>1227.1400000000001</v>
      </c>
      <c r="R2362" s="24">
        <f t="shared" si="236"/>
        <v>1433.961348314607</v>
      </c>
      <c r="S2362" s="24">
        <f>J2362/2*Date!$B$7+K2362</f>
        <v>1227.1400000000001</v>
      </c>
      <c r="T2362" s="24">
        <f t="shared" si="237"/>
        <v>4030</v>
      </c>
      <c r="U2362" s="24">
        <f t="shared" si="238"/>
        <v>1227.1400000000001</v>
      </c>
      <c r="V2362" s="4">
        <v>0</v>
      </c>
      <c r="W2362" s="4"/>
      <c r="X2362" s="28" t="str">
        <f t="shared" si="239"/>
        <v>CHOOSE FORMULA</v>
      </c>
      <c r="Y2362" s="4"/>
      <c r="Z2362" s="4">
        <v>1524</v>
      </c>
    </row>
    <row r="2363" spans="1:26">
      <c r="A2363" s="1" t="s">
        <v>60</v>
      </c>
      <c r="B2363" s="1" t="s">
        <v>244</v>
      </c>
      <c r="C2363" s="1" t="s">
        <v>451</v>
      </c>
      <c r="D2363" s="1" t="s">
        <v>318</v>
      </c>
      <c r="E2363" s="1" t="s">
        <v>325</v>
      </c>
      <c r="F2363" s="1" t="s">
        <v>326</v>
      </c>
      <c r="G2363" s="4">
        <v>0</v>
      </c>
      <c r="H2363" s="4">
        <v>0</v>
      </c>
      <c r="I2363" s="4">
        <v>0</v>
      </c>
      <c r="J2363" s="4">
        <v>0</v>
      </c>
      <c r="K2363" s="4">
        <v>0</v>
      </c>
      <c r="L2363" s="4">
        <v>0</v>
      </c>
      <c r="M2363" s="4">
        <v>0</v>
      </c>
      <c r="N2363" s="24">
        <f>IF(AND(B2363="60",C2363="32"),(J2363/'FD Date'!$B$4*'FD Date'!$B$6+K2363),(J2363/Date!$B$4*Date!$B$6+K2363))</f>
        <v>0</v>
      </c>
      <c r="O2363" s="24">
        <f t="shared" si="235"/>
        <v>0</v>
      </c>
      <c r="P2363" s="24">
        <f>K2363/Date!$B$2*Date!$B$3+K2363</f>
        <v>0</v>
      </c>
      <c r="Q2363" s="24">
        <f>J2363*Date!$B$3+K2363</f>
        <v>0</v>
      </c>
      <c r="R2363" s="24">
        <f t="shared" si="236"/>
        <v>0</v>
      </c>
      <c r="S2363" s="24">
        <f>J2363/2*Date!$B$7+K2363</f>
        <v>0</v>
      </c>
      <c r="T2363" s="24">
        <f t="shared" si="237"/>
        <v>0</v>
      </c>
      <c r="U2363" s="24">
        <f t="shared" si="238"/>
        <v>0</v>
      </c>
      <c r="V2363" s="4">
        <v>0</v>
      </c>
      <c r="W2363" s="4"/>
      <c r="X2363" s="28" t="str">
        <f t="shared" si="239"/>
        <v>CHOOSE FORMULA</v>
      </c>
      <c r="Y2363" s="4"/>
      <c r="Z2363" s="4">
        <v>0</v>
      </c>
    </row>
    <row r="2364" spans="1:26">
      <c r="A2364" s="1" t="s">
        <v>60</v>
      </c>
      <c r="B2364" s="1" t="s">
        <v>244</v>
      </c>
      <c r="C2364" s="1" t="s">
        <v>451</v>
      </c>
      <c r="D2364" s="1" t="s">
        <v>327</v>
      </c>
      <c r="E2364" s="1" t="s">
        <v>8</v>
      </c>
      <c r="F2364" s="1" t="s">
        <v>328</v>
      </c>
      <c r="G2364" s="4">
        <v>970</v>
      </c>
      <c r="H2364" s="4">
        <v>0</v>
      </c>
      <c r="I2364" s="4">
        <v>970</v>
      </c>
      <c r="J2364" s="4">
        <v>255</v>
      </c>
      <c r="K2364" s="4">
        <v>323.75</v>
      </c>
      <c r="L2364" s="4">
        <v>0</v>
      </c>
      <c r="M2364" s="4">
        <v>855</v>
      </c>
      <c r="N2364" s="24">
        <f>IF(AND(B2364="60",C2364="32"),(J2364/'FD Date'!$B$4*'FD Date'!$B$6+K2364),(J2364/Date!$B$4*Date!$B$6+K2364))</f>
        <v>1598.75</v>
      </c>
      <c r="O2364" s="24">
        <f t="shared" si="235"/>
        <v>510</v>
      </c>
      <c r="P2364" s="24">
        <f>K2364/Date!$B$2*Date!$B$3+K2364</f>
        <v>485.625</v>
      </c>
      <c r="Q2364" s="24">
        <f>J2364*Date!$B$3+K2364</f>
        <v>1343.75</v>
      </c>
      <c r="R2364" s="24">
        <f t="shared" si="236"/>
        <v>0</v>
      </c>
      <c r="S2364" s="24">
        <f>J2364/2*Date!$B$7+K2364</f>
        <v>1343.75</v>
      </c>
      <c r="T2364" s="24">
        <f t="shared" si="237"/>
        <v>970</v>
      </c>
      <c r="U2364" s="24">
        <f t="shared" si="238"/>
        <v>323.75</v>
      </c>
      <c r="V2364" s="4">
        <v>0</v>
      </c>
      <c r="W2364" s="4"/>
      <c r="X2364" s="28" t="str">
        <f t="shared" si="239"/>
        <v>CHOOSE FORMULA</v>
      </c>
      <c r="Y2364" s="4"/>
      <c r="Z2364" s="4">
        <v>970</v>
      </c>
    </row>
    <row r="2365" spans="1:26">
      <c r="A2365" s="1" t="s">
        <v>60</v>
      </c>
      <c r="B2365" s="1" t="s">
        <v>244</v>
      </c>
      <c r="C2365" s="1" t="s">
        <v>451</v>
      </c>
      <c r="D2365" s="1" t="s">
        <v>329</v>
      </c>
      <c r="E2365" s="1" t="s">
        <v>8</v>
      </c>
      <c r="F2365" s="1" t="s">
        <v>330</v>
      </c>
      <c r="G2365" s="4">
        <v>5500</v>
      </c>
      <c r="H2365" s="4">
        <v>0</v>
      </c>
      <c r="I2365" s="4">
        <v>5500</v>
      </c>
      <c r="J2365" s="4">
        <v>2456.71</v>
      </c>
      <c r="K2365" s="4">
        <v>3140.48</v>
      </c>
      <c r="L2365" s="4">
        <v>2284.12</v>
      </c>
      <c r="M2365" s="4">
        <v>2587.9899999999998</v>
      </c>
      <c r="N2365" s="24">
        <f>IF(AND(B2365="60",C2365="32"),(J2365/'FD Date'!$B$4*'FD Date'!$B$6+K2365),(J2365/Date!$B$4*Date!$B$6+K2365))</f>
        <v>15424.029999999999</v>
      </c>
      <c r="O2365" s="24">
        <f t="shared" si="235"/>
        <v>4913.42</v>
      </c>
      <c r="P2365" s="24">
        <f>K2365/Date!$B$2*Date!$B$3+K2365</f>
        <v>4710.72</v>
      </c>
      <c r="Q2365" s="24">
        <f>J2365*Date!$B$3+K2365</f>
        <v>12967.32</v>
      </c>
      <c r="R2365" s="24">
        <f t="shared" si="236"/>
        <v>3558.276638355253</v>
      </c>
      <c r="S2365" s="24">
        <f>J2365/2*Date!$B$7+K2365</f>
        <v>12967.32</v>
      </c>
      <c r="T2365" s="24">
        <f t="shared" si="237"/>
        <v>5500</v>
      </c>
      <c r="U2365" s="24">
        <f t="shared" si="238"/>
        <v>3140.48</v>
      </c>
      <c r="V2365" s="4">
        <v>0</v>
      </c>
      <c r="W2365" s="4"/>
      <c r="X2365" s="28" t="str">
        <f t="shared" si="239"/>
        <v>CHOOSE FORMULA</v>
      </c>
      <c r="Y2365" s="4"/>
      <c r="Z2365" s="4">
        <v>1641</v>
      </c>
    </row>
    <row r="2366" spans="1:26">
      <c r="A2366" s="1" t="s">
        <v>60</v>
      </c>
      <c r="B2366" s="1" t="s">
        <v>244</v>
      </c>
      <c r="C2366" s="1" t="s">
        <v>451</v>
      </c>
      <c r="D2366" s="1" t="s">
        <v>331</v>
      </c>
      <c r="E2366" s="1" t="s">
        <v>8</v>
      </c>
      <c r="F2366" s="1" t="s">
        <v>332</v>
      </c>
      <c r="G2366" s="4">
        <v>0</v>
      </c>
      <c r="H2366" s="4">
        <v>0</v>
      </c>
      <c r="I2366" s="4">
        <v>0</v>
      </c>
      <c r="J2366" s="4">
        <v>0</v>
      </c>
      <c r="K2366" s="4">
        <v>0</v>
      </c>
      <c r="L2366" s="4">
        <v>0</v>
      </c>
      <c r="M2366" s="4">
        <v>0</v>
      </c>
      <c r="N2366" s="24">
        <f>IF(AND(B2366="60",C2366="32"),(J2366/'FD Date'!$B$4*'FD Date'!$B$6+K2366),(J2366/Date!$B$4*Date!$B$6+K2366))</f>
        <v>0</v>
      </c>
      <c r="O2366" s="24">
        <f t="shared" si="235"/>
        <v>0</v>
      </c>
      <c r="P2366" s="24">
        <f>K2366/Date!$B$2*Date!$B$3+K2366</f>
        <v>0</v>
      </c>
      <c r="Q2366" s="24">
        <f>J2366*Date!$B$3+K2366</f>
        <v>0</v>
      </c>
      <c r="R2366" s="24">
        <f t="shared" si="236"/>
        <v>0</v>
      </c>
      <c r="S2366" s="24">
        <f>J2366/2*Date!$B$7+K2366</f>
        <v>0</v>
      </c>
      <c r="T2366" s="24">
        <f t="shared" si="237"/>
        <v>0</v>
      </c>
      <c r="U2366" s="24">
        <f t="shared" si="238"/>
        <v>0</v>
      </c>
      <c r="V2366" s="4">
        <v>0</v>
      </c>
      <c r="W2366" s="4"/>
      <c r="X2366" s="28" t="str">
        <f t="shared" si="239"/>
        <v>CHOOSE FORMULA</v>
      </c>
      <c r="Y2366" s="4"/>
      <c r="Z2366" s="4">
        <v>0</v>
      </c>
    </row>
    <row r="2367" spans="1:26">
      <c r="A2367" s="1" t="s">
        <v>60</v>
      </c>
      <c r="B2367" s="1" t="s">
        <v>244</v>
      </c>
      <c r="C2367" s="1" t="s">
        <v>451</v>
      </c>
      <c r="D2367" s="1" t="s">
        <v>331</v>
      </c>
      <c r="E2367" s="1" t="s">
        <v>84</v>
      </c>
      <c r="F2367" s="1" t="s">
        <v>333</v>
      </c>
      <c r="G2367" s="4">
        <v>360</v>
      </c>
      <c r="H2367" s="4">
        <v>0</v>
      </c>
      <c r="I2367" s="4">
        <v>360</v>
      </c>
      <c r="J2367" s="4">
        <v>19.920000000000002</v>
      </c>
      <c r="K2367" s="4">
        <v>187.19</v>
      </c>
      <c r="L2367" s="4">
        <v>398.63</v>
      </c>
      <c r="M2367" s="4">
        <v>531.24</v>
      </c>
      <c r="N2367" s="24">
        <f>IF(AND(B2367="60",C2367="32"),(J2367/'FD Date'!$B$4*'FD Date'!$B$6+K2367),(J2367/Date!$B$4*Date!$B$6+K2367))</f>
        <v>286.79000000000002</v>
      </c>
      <c r="O2367" s="24">
        <f t="shared" si="235"/>
        <v>39.840000000000003</v>
      </c>
      <c r="P2367" s="24">
        <f>K2367/Date!$B$2*Date!$B$3+K2367</f>
        <v>280.78499999999997</v>
      </c>
      <c r="Q2367" s="24">
        <f>J2367*Date!$B$3+K2367</f>
        <v>266.87</v>
      </c>
      <c r="R2367" s="24">
        <f t="shared" si="236"/>
        <v>249.4614444472318</v>
      </c>
      <c r="S2367" s="24">
        <f>J2367/2*Date!$B$7+K2367</f>
        <v>266.87</v>
      </c>
      <c r="T2367" s="24">
        <f t="shared" si="237"/>
        <v>360</v>
      </c>
      <c r="U2367" s="24">
        <f t="shared" si="238"/>
        <v>187.19</v>
      </c>
      <c r="V2367" s="4">
        <v>0</v>
      </c>
      <c r="W2367" s="4"/>
      <c r="X2367" s="28" t="str">
        <f t="shared" si="239"/>
        <v>CHOOSE FORMULA</v>
      </c>
      <c r="Y2367" s="4"/>
      <c r="Z2367" s="4">
        <v>250</v>
      </c>
    </row>
    <row r="2368" spans="1:26">
      <c r="A2368" s="1" t="s">
        <v>60</v>
      </c>
      <c r="B2368" s="1" t="s">
        <v>244</v>
      </c>
      <c r="C2368" s="1" t="s">
        <v>451</v>
      </c>
      <c r="D2368" s="1" t="s">
        <v>331</v>
      </c>
      <c r="E2368" s="1" t="s">
        <v>334</v>
      </c>
      <c r="F2368" s="1" t="s">
        <v>335</v>
      </c>
      <c r="G2368" s="4">
        <v>1300</v>
      </c>
      <c r="H2368" s="4">
        <v>0</v>
      </c>
      <c r="I2368" s="4">
        <v>1300</v>
      </c>
      <c r="J2368" s="4">
        <v>12.84</v>
      </c>
      <c r="K2368" s="4">
        <v>104.66</v>
      </c>
      <c r="L2368" s="4">
        <v>633.34</v>
      </c>
      <c r="M2368" s="4">
        <v>826.83</v>
      </c>
      <c r="N2368" s="24">
        <f>IF(AND(B2368="60",C2368="32"),(J2368/'FD Date'!$B$4*'FD Date'!$B$6+K2368),(J2368/Date!$B$4*Date!$B$6+K2368))</f>
        <v>168.86</v>
      </c>
      <c r="O2368" s="24">
        <f t="shared" si="235"/>
        <v>25.68</v>
      </c>
      <c r="P2368" s="24">
        <f>K2368/Date!$B$2*Date!$B$3+K2368</f>
        <v>156.99</v>
      </c>
      <c r="Q2368" s="24">
        <f>J2368*Date!$B$3+K2368</f>
        <v>156.01999999999998</v>
      </c>
      <c r="R2368" s="24">
        <f t="shared" si="236"/>
        <v>136.6343951116304</v>
      </c>
      <c r="S2368" s="24">
        <f>J2368/2*Date!$B$7+K2368</f>
        <v>156.01999999999998</v>
      </c>
      <c r="T2368" s="24">
        <f t="shared" si="237"/>
        <v>1300</v>
      </c>
      <c r="U2368" s="24">
        <f t="shared" si="238"/>
        <v>104.66</v>
      </c>
      <c r="V2368" s="4">
        <v>0</v>
      </c>
      <c r="W2368" s="4"/>
      <c r="X2368" s="28" t="str">
        <f t="shared" si="239"/>
        <v>CHOOSE FORMULA</v>
      </c>
      <c r="Y2368" s="4"/>
      <c r="Z2368" s="4">
        <v>343</v>
      </c>
    </row>
    <row r="2369" spans="1:26">
      <c r="A2369" s="1" t="s">
        <v>60</v>
      </c>
      <c r="B2369" s="1" t="s">
        <v>244</v>
      </c>
      <c r="C2369" s="1" t="s">
        <v>451</v>
      </c>
      <c r="D2369" s="1" t="s">
        <v>331</v>
      </c>
      <c r="E2369" s="1" t="s">
        <v>336</v>
      </c>
      <c r="F2369" s="1" t="s">
        <v>337</v>
      </c>
      <c r="G2369" s="4">
        <v>24720</v>
      </c>
      <c r="H2369" s="4">
        <v>0</v>
      </c>
      <c r="I2369" s="4">
        <v>24720</v>
      </c>
      <c r="J2369" s="4">
        <v>1503.96</v>
      </c>
      <c r="K2369" s="4">
        <v>8826.08</v>
      </c>
      <c r="L2369" s="4">
        <v>11296.15</v>
      </c>
      <c r="M2369" s="4">
        <v>15897.2</v>
      </c>
      <c r="N2369" s="24">
        <f>IF(AND(B2369="60",C2369="32"),(J2369/'FD Date'!$B$4*'FD Date'!$B$6+K2369),(J2369/Date!$B$4*Date!$B$6+K2369))</f>
        <v>16345.880000000001</v>
      </c>
      <c r="O2369" s="24">
        <f t="shared" si="235"/>
        <v>3007.92</v>
      </c>
      <c r="P2369" s="24">
        <f>K2369/Date!$B$2*Date!$B$3+K2369</f>
        <v>13239.119999999999</v>
      </c>
      <c r="Q2369" s="24">
        <f>J2369*Date!$B$3+K2369</f>
        <v>14841.92</v>
      </c>
      <c r="R2369" s="24">
        <f t="shared" si="236"/>
        <v>12421.042476950113</v>
      </c>
      <c r="S2369" s="24">
        <f>J2369/2*Date!$B$7+K2369</f>
        <v>14841.92</v>
      </c>
      <c r="T2369" s="24">
        <f t="shared" si="237"/>
        <v>24720</v>
      </c>
      <c r="U2369" s="24">
        <f t="shared" si="238"/>
        <v>8826.08</v>
      </c>
      <c r="V2369" s="4">
        <v>0</v>
      </c>
      <c r="W2369" s="4"/>
      <c r="X2369" s="28" t="str">
        <f t="shared" si="239"/>
        <v>CHOOSE FORMULA</v>
      </c>
      <c r="Y2369" s="4"/>
      <c r="Z2369" s="4">
        <v>14095</v>
      </c>
    </row>
    <row r="2370" spans="1:26">
      <c r="A2370" s="1" t="s">
        <v>60</v>
      </c>
      <c r="B2370" s="1" t="s">
        <v>244</v>
      </c>
      <c r="C2370" s="1" t="s">
        <v>451</v>
      </c>
      <c r="D2370" s="1" t="s">
        <v>331</v>
      </c>
      <c r="E2370" s="1" t="s">
        <v>338</v>
      </c>
      <c r="F2370" s="1" t="s">
        <v>339</v>
      </c>
      <c r="G2370" s="4">
        <v>0</v>
      </c>
      <c r="H2370" s="4">
        <v>0</v>
      </c>
      <c r="I2370" s="4">
        <v>0</v>
      </c>
      <c r="J2370" s="4">
        <v>0</v>
      </c>
      <c r="K2370" s="4">
        <v>714.29</v>
      </c>
      <c r="L2370" s="4">
        <v>1761.91</v>
      </c>
      <c r="M2370" s="4">
        <v>4755.95</v>
      </c>
      <c r="N2370" s="24">
        <f>IF(AND(B2370="60",C2370="32"),(J2370/'FD Date'!$B$4*'FD Date'!$B$6+K2370),(J2370/Date!$B$4*Date!$B$6+K2370))</f>
        <v>714.29</v>
      </c>
      <c r="O2370" s="24">
        <f t="shared" si="235"/>
        <v>0</v>
      </c>
      <c r="P2370" s="24">
        <f>K2370/Date!$B$2*Date!$B$3+K2370</f>
        <v>1071.4349999999999</v>
      </c>
      <c r="Q2370" s="24">
        <f>J2370*Date!$B$3+K2370</f>
        <v>714.29</v>
      </c>
      <c r="R2370" s="24">
        <f t="shared" si="236"/>
        <v>1928.093674194482</v>
      </c>
      <c r="S2370" s="24">
        <f>J2370/2*Date!$B$7+K2370</f>
        <v>714.29</v>
      </c>
      <c r="T2370" s="24">
        <f t="shared" si="237"/>
        <v>0</v>
      </c>
      <c r="U2370" s="24">
        <f t="shared" si="238"/>
        <v>714.29</v>
      </c>
      <c r="V2370" s="4">
        <v>0</v>
      </c>
      <c r="W2370" s="4"/>
      <c r="X2370" s="28" t="str">
        <f t="shared" si="239"/>
        <v>CHOOSE FORMULA</v>
      </c>
      <c r="Y2370" s="4"/>
      <c r="Z2370" s="4">
        <v>714</v>
      </c>
    </row>
    <row r="2371" spans="1:26">
      <c r="A2371" s="1" t="s">
        <v>60</v>
      </c>
      <c r="B2371" s="1" t="s">
        <v>244</v>
      </c>
      <c r="C2371" s="1" t="s">
        <v>451</v>
      </c>
      <c r="D2371" s="1" t="s">
        <v>331</v>
      </c>
      <c r="E2371" s="1" t="s">
        <v>340</v>
      </c>
      <c r="F2371" s="1" t="s">
        <v>341</v>
      </c>
      <c r="G2371" s="4">
        <v>910</v>
      </c>
      <c r="H2371" s="4">
        <v>0</v>
      </c>
      <c r="I2371" s="4">
        <v>910</v>
      </c>
      <c r="J2371" s="4">
        <v>70</v>
      </c>
      <c r="K2371" s="4">
        <v>362.14</v>
      </c>
      <c r="L2371" s="4">
        <v>343.47</v>
      </c>
      <c r="M2371" s="4">
        <v>611.33000000000004</v>
      </c>
      <c r="N2371" s="24">
        <f>IF(AND(B2371="60",C2371="32"),(J2371/'FD Date'!$B$4*'FD Date'!$B$6+K2371),(J2371/Date!$B$4*Date!$B$6+K2371))</f>
        <v>712.14</v>
      </c>
      <c r="O2371" s="24">
        <f t="shared" si="235"/>
        <v>140</v>
      </c>
      <c r="P2371" s="24">
        <f>K2371/Date!$B$2*Date!$B$3+K2371</f>
        <v>543.21</v>
      </c>
      <c r="Q2371" s="24">
        <f>J2371*Date!$B$3+K2371</f>
        <v>642.14</v>
      </c>
      <c r="R2371" s="24">
        <f t="shared" si="236"/>
        <v>644.56006696363579</v>
      </c>
      <c r="S2371" s="24">
        <f>J2371/2*Date!$B$7+K2371</f>
        <v>642.14</v>
      </c>
      <c r="T2371" s="24">
        <f t="shared" si="237"/>
        <v>910</v>
      </c>
      <c r="U2371" s="24">
        <f t="shared" si="238"/>
        <v>362.14</v>
      </c>
      <c r="V2371" s="4">
        <v>0</v>
      </c>
      <c r="W2371" s="4"/>
      <c r="X2371" s="28" t="str">
        <f t="shared" si="239"/>
        <v>CHOOSE FORMULA</v>
      </c>
      <c r="Y2371" s="4"/>
      <c r="Z2371" s="4">
        <v>562</v>
      </c>
    </row>
    <row r="2372" spans="1:26">
      <c r="A2372" s="1" t="s">
        <v>60</v>
      </c>
      <c r="B2372" s="1" t="s">
        <v>244</v>
      </c>
      <c r="C2372" s="1" t="s">
        <v>451</v>
      </c>
      <c r="D2372" s="1" t="s">
        <v>342</v>
      </c>
      <c r="E2372" s="1" t="s">
        <v>8</v>
      </c>
      <c r="F2372" s="1" t="s">
        <v>343</v>
      </c>
      <c r="G2372" s="4">
        <v>0</v>
      </c>
      <c r="H2372" s="4">
        <v>0</v>
      </c>
      <c r="I2372" s="4">
        <v>0</v>
      </c>
      <c r="J2372" s="4">
        <v>0</v>
      </c>
      <c r="K2372" s="4">
        <v>0</v>
      </c>
      <c r="L2372" s="4">
        <v>0</v>
      </c>
      <c r="M2372" s="4">
        <v>0</v>
      </c>
      <c r="N2372" s="24">
        <f>IF(AND(B2372="60",C2372="32"),(J2372/'FD Date'!$B$4*'FD Date'!$B$6+K2372),(J2372/Date!$B$4*Date!$B$6+K2372))</f>
        <v>0</v>
      </c>
      <c r="O2372" s="24">
        <f t="shared" si="235"/>
        <v>0</v>
      </c>
      <c r="P2372" s="24">
        <f>K2372/Date!$B$2*Date!$B$3+K2372</f>
        <v>0</v>
      </c>
      <c r="Q2372" s="24">
        <f>J2372*Date!$B$3+K2372</f>
        <v>0</v>
      </c>
      <c r="R2372" s="24">
        <f t="shared" si="236"/>
        <v>0</v>
      </c>
      <c r="S2372" s="24">
        <f>J2372/2*Date!$B$7+K2372</f>
        <v>0</v>
      </c>
      <c r="T2372" s="24">
        <f t="shared" si="237"/>
        <v>0</v>
      </c>
      <c r="U2372" s="24">
        <f t="shared" si="238"/>
        <v>0</v>
      </c>
      <c r="V2372" s="4">
        <v>0</v>
      </c>
      <c r="W2372" s="4"/>
      <c r="X2372" s="28" t="str">
        <f t="shared" si="239"/>
        <v>CHOOSE FORMULA</v>
      </c>
      <c r="Y2372" s="4"/>
      <c r="Z2372" s="4">
        <v>0</v>
      </c>
    </row>
    <row r="2373" spans="1:26">
      <c r="A2373" s="1" t="s">
        <v>60</v>
      </c>
      <c r="B2373" s="1" t="s">
        <v>244</v>
      </c>
      <c r="C2373" s="1" t="s">
        <v>451</v>
      </c>
      <c r="D2373" s="1" t="s">
        <v>342</v>
      </c>
      <c r="E2373" s="1" t="s">
        <v>13</v>
      </c>
      <c r="F2373" s="1" t="s">
        <v>344</v>
      </c>
      <c r="G2373" s="4">
        <v>44770</v>
      </c>
      <c r="H2373" s="4">
        <v>0</v>
      </c>
      <c r="I2373" s="4">
        <v>44770</v>
      </c>
      <c r="J2373" s="4">
        <v>5256.98</v>
      </c>
      <c r="K2373" s="4">
        <v>23078.16</v>
      </c>
      <c r="L2373" s="4">
        <v>20012.509999999998</v>
      </c>
      <c r="M2373" s="4">
        <v>32361.03</v>
      </c>
      <c r="N2373" s="24">
        <f>IF(AND(B2373="60",C2373="32"),(J2373/'FD Date'!$B$4*'FD Date'!$B$6+K2373),(J2373/Date!$B$4*Date!$B$6+K2373))</f>
        <v>49363.06</v>
      </c>
      <c r="O2373" s="24">
        <f t="shared" si="235"/>
        <v>10513.96</v>
      </c>
      <c r="P2373" s="24">
        <f>K2373/Date!$B$2*Date!$B$3+K2373</f>
        <v>34617.24</v>
      </c>
      <c r="Q2373" s="24">
        <f>J2373*Date!$B$3+K2373</f>
        <v>44106.080000000002</v>
      </c>
      <c r="R2373" s="24">
        <f t="shared" si="236"/>
        <v>37318.308803083673</v>
      </c>
      <c r="S2373" s="24">
        <f>J2373/2*Date!$B$7+K2373</f>
        <v>44106.080000000002</v>
      </c>
      <c r="T2373" s="24">
        <f t="shared" si="237"/>
        <v>44770</v>
      </c>
      <c r="U2373" s="24">
        <f t="shared" si="238"/>
        <v>23078.16</v>
      </c>
      <c r="V2373" s="4">
        <v>0</v>
      </c>
      <c r="W2373" s="4"/>
      <c r="X2373" s="28" t="str">
        <f t="shared" si="239"/>
        <v>CHOOSE FORMULA</v>
      </c>
      <c r="Y2373" s="4"/>
      <c r="Z2373" s="4">
        <v>32390</v>
      </c>
    </row>
    <row r="2374" spans="1:26">
      <c r="A2374" s="1" t="s">
        <v>60</v>
      </c>
      <c r="B2374" s="1" t="s">
        <v>244</v>
      </c>
      <c r="C2374" s="1" t="s">
        <v>451</v>
      </c>
      <c r="D2374" s="1" t="s">
        <v>342</v>
      </c>
      <c r="E2374" s="1" t="s">
        <v>780</v>
      </c>
      <c r="F2374" s="1" t="s">
        <v>781</v>
      </c>
      <c r="G2374" s="4">
        <v>0</v>
      </c>
      <c r="H2374" s="4">
        <v>0</v>
      </c>
      <c r="I2374" s="4">
        <v>0</v>
      </c>
      <c r="J2374" s="4">
        <v>0</v>
      </c>
      <c r="K2374" s="4">
        <v>0</v>
      </c>
      <c r="L2374" s="4">
        <v>0</v>
      </c>
      <c r="M2374" s="4">
        <v>172486.89</v>
      </c>
      <c r="N2374" s="24">
        <f>IF(AND(B2374="60",C2374="32"),(J2374/'FD Date'!$B$4*'FD Date'!$B$6+K2374),(J2374/Date!$B$4*Date!$B$6+K2374))</f>
        <v>0</v>
      </c>
      <c r="O2374" s="24">
        <f t="shared" si="235"/>
        <v>0</v>
      </c>
      <c r="P2374" s="24">
        <f>K2374/Date!$B$2*Date!$B$3+K2374</f>
        <v>0</v>
      </c>
      <c r="Q2374" s="24">
        <f>J2374*Date!$B$3+K2374</f>
        <v>0</v>
      </c>
      <c r="R2374" s="24">
        <f t="shared" si="236"/>
        <v>0</v>
      </c>
      <c r="S2374" s="24">
        <f>J2374/2*Date!$B$7+K2374</f>
        <v>0</v>
      </c>
      <c r="T2374" s="24">
        <f t="shared" si="237"/>
        <v>0</v>
      </c>
      <c r="U2374" s="24">
        <f t="shared" si="238"/>
        <v>0</v>
      </c>
      <c r="V2374" s="4">
        <v>0</v>
      </c>
      <c r="W2374" s="4"/>
      <c r="X2374" s="28" t="str">
        <f t="shared" si="239"/>
        <v>CHOOSE FORMULA</v>
      </c>
      <c r="Y2374" s="4"/>
      <c r="Z2374" s="4">
        <v>0</v>
      </c>
    </row>
    <row r="2375" spans="1:26">
      <c r="A2375" s="1" t="s">
        <v>60</v>
      </c>
      <c r="B2375" s="1" t="s">
        <v>244</v>
      </c>
      <c r="C2375" s="1" t="s">
        <v>451</v>
      </c>
      <c r="D2375" s="1" t="s">
        <v>345</v>
      </c>
      <c r="E2375" s="1" t="s">
        <v>8</v>
      </c>
      <c r="F2375" s="1" t="s">
        <v>346</v>
      </c>
      <c r="G2375" s="4">
        <v>0</v>
      </c>
      <c r="H2375" s="4">
        <v>0</v>
      </c>
      <c r="I2375" s="4">
        <v>0</v>
      </c>
      <c r="J2375" s="4">
        <v>135</v>
      </c>
      <c r="K2375" s="4">
        <v>135</v>
      </c>
      <c r="L2375" s="4">
        <v>210</v>
      </c>
      <c r="M2375" s="4">
        <v>420</v>
      </c>
      <c r="N2375" s="24">
        <f>IF(AND(B2375="60",C2375="32"),(J2375/'FD Date'!$B$4*'FD Date'!$B$6+K2375),(J2375/Date!$B$4*Date!$B$6+K2375))</f>
        <v>810</v>
      </c>
      <c r="O2375" s="24">
        <f t="shared" si="235"/>
        <v>270</v>
      </c>
      <c r="P2375" s="24">
        <f>K2375/Date!$B$2*Date!$B$3+K2375</f>
        <v>202.5</v>
      </c>
      <c r="Q2375" s="24">
        <f>J2375*Date!$B$3+K2375</f>
        <v>675</v>
      </c>
      <c r="R2375" s="24">
        <f t="shared" si="236"/>
        <v>270</v>
      </c>
      <c r="S2375" s="24">
        <f>J2375/2*Date!$B$7+K2375</f>
        <v>675</v>
      </c>
      <c r="T2375" s="24">
        <f t="shared" si="237"/>
        <v>0</v>
      </c>
      <c r="U2375" s="24">
        <f t="shared" si="238"/>
        <v>135</v>
      </c>
      <c r="V2375" s="4">
        <v>0</v>
      </c>
      <c r="W2375" s="4"/>
      <c r="X2375" s="28" t="str">
        <f t="shared" si="239"/>
        <v>CHOOSE FORMULA</v>
      </c>
      <c r="Y2375" s="4"/>
      <c r="Z2375" s="4">
        <v>0</v>
      </c>
    </row>
    <row r="2376" spans="1:26">
      <c r="A2376" s="1" t="s">
        <v>60</v>
      </c>
      <c r="B2376" s="1" t="s">
        <v>244</v>
      </c>
      <c r="C2376" s="1" t="s">
        <v>451</v>
      </c>
      <c r="D2376" s="1" t="s">
        <v>347</v>
      </c>
      <c r="E2376" s="1" t="s">
        <v>8</v>
      </c>
      <c r="F2376" s="1" t="s">
        <v>348</v>
      </c>
      <c r="G2376" s="4">
        <v>5220</v>
      </c>
      <c r="H2376" s="4">
        <v>0</v>
      </c>
      <c r="I2376" s="4">
        <v>5220</v>
      </c>
      <c r="J2376" s="4">
        <v>-4486.1899999999996</v>
      </c>
      <c r="K2376" s="4">
        <v>668.12</v>
      </c>
      <c r="L2376" s="4">
        <v>3100.81</v>
      </c>
      <c r="M2376" s="4">
        <v>3859.52</v>
      </c>
      <c r="N2376" s="24">
        <f>IF(AND(B2376="60",C2376="32"),(J2376/'FD Date'!$B$4*'FD Date'!$B$6+K2376),(J2376/Date!$B$4*Date!$B$6+K2376))</f>
        <v>-21762.829999999998</v>
      </c>
      <c r="O2376" s="24">
        <f t="shared" si="235"/>
        <v>-8972.3799999999992</v>
      </c>
      <c r="P2376" s="24">
        <f>K2376/Date!$B$2*Date!$B$3+K2376</f>
        <v>1002.1800000000001</v>
      </c>
      <c r="Q2376" s="24">
        <f>J2376*Date!$B$3+K2376</f>
        <v>-17276.64</v>
      </c>
      <c r="R2376" s="24">
        <f t="shared" si="236"/>
        <v>831.59642235415913</v>
      </c>
      <c r="S2376" s="24">
        <f>J2376/2*Date!$B$7+K2376</f>
        <v>-17276.64</v>
      </c>
      <c r="T2376" s="24">
        <f t="shared" si="237"/>
        <v>5220</v>
      </c>
      <c r="U2376" s="24">
        <f t="shared" si="238"/>
        <v>668.12</v>
      </c>
      <c r="V2376" s="4">
        <v>0</v>
      </c>
      <c r="W2376" s="4"/>
      <c r="X2376" s="28" t="str">
        <f t="shared" si="239"/>
        <v>CHOOSE FORMULA</v>
      </c>
      <c r="Y2376" s="4"/>
      <c r="Z2376" s="4">
        <v>8142</v>
      </c>
    </row>
    <row r="2377" spans="1:26">
      <c r="A2377" s="1" t="s">
        <v>60</v>
      </c>
      <c r="B2377" s="1" t="s">
        <v>244</v>
      </c>
      <c r="C2377" s="1" t="s">
        <v>451</v>
      </c>
      <c r="D2377" s="1" t="s">
        <v>349</v>
      </c>
      <c r="E2377" s="1" t="s">
        <v>8</v>
      </c>
      <c r="F2377" s="1" t="s">
        <v>350</v>
      </c>
      <c r="G2377" s="4">
        <v>0</v>
      </c>
      <c r="H2377" s="4">
        <v>0</v>
      </c>
      <c r="I2377" s="4">
        <v>0</v>
      </c>
      <c r="J2377" s="4">
        <v>0</v>
      </c>
      <c r="K2377" s="4">
        <v>361.99</v>
      </c>
      <c r="L2377" s="4">
        <v>365.42</v>
      </c>
      <c r="M2377" s="4">
        <v>768.3</v>
      </c>
      <c r="N2377" s="24">
        <f>IF(AND(B2377="60",C2377="32"),(J2377/'FD Date'!$B$4*'FD Date'!$B$6+K2377),(J2377/Date!$B$4*Date!$B$6+K2377))</f>
        <v>361.99</v>
      </c>
      <c r="O2377" s="24">
        <f t="shared" si="235"/>
        <v>0</v>
      </c>
      <c r="P2377" s="24">
        <f>K2377/Date!$B$2*Date!$B$3+K2377</f>
        <v>542.98500000000001</v>
      </c>
      <c r="Q2377" s="24">
        <f>J2377*Date!$B$3+K2377</f>
        <v>361.99</v>
      </c>
      <c r="R2377" s="24">
        <f t="shared" si="236"/>
        <v>761.08838323025554</v>
      </c>
      <c r="S2377" s="24">
        <f>J2377/2*Date!$B$7+K2377</f>
        <v>361.99</v>
      </c>
      <c r="T2377" s="24">
        <f t="shared" si="237"/>
        <v>0</v>
      </c>
      <c r="U2377" s="24">
        <f t="shared" si="238"/>
        <v>361.99</v>
      </c>
      <c r="V2377" s="4">
        <v>0</v>
      </c>
      <c r="W2377" s="4"/>
      <c r="X2377" s="28" t="str">
        <f t="shared" si="239"/>
        <v>CHOOSE FORMULA</v>
      </c>
      <c r="Y2377" s="4"/>
      <c r="Z2377" s="4">
        <v>328</v>
      </c>
    </row>
    <row r="2378" spans="1:26">
      <c r="A2378" s="1" t="s">
        <v>60</v>
      </c>
      <c r="B2378" s="1" t="s">
        <v>244</v>
      </c>
      <c r="C2378" s="1" t="s">
        <v>451</v>
      </c>
      <c r="D2378" s="1" t="s">
        <v>351</v>
      </c>
      <c r="E2378" s="1" t="s">
        <v>8</v>
      </c>
      <c r="F2378" s="1" t="s">
        <v>352</v>
      </c>
      <c r="G2378" s="4">
        <v>3910</v>
      </c>
      <c r="H2378" s="4">
        <v>0</v>
      </c>
      <c r="I2378" s="4">
        <v>3910</v>
      </c>
      <c r="J2378" s="4">
        <v>459.56</v>
      </c>
      <c r="K2378" s="4">
        <v>2054.06</v>
      </c>
      <c r="L2378" s="4">
        <v>2170.88</v>
      </c>
      <c r="M2378" s="4">
        <v>3377</v>
      </c>
      <c r="N2378" s="24">
        <f>IF(AND(B2378="60",C2378="32"),(J2378/'FD Date'!$B$4*'FD Date'!$B$6+K2378),(J2378/Date!$B$4*Date!$B$6+K2378))</f>
        <v>4351.8600000000006</v>
      </c>
      <c r="O2378" s="24">
        <f t="shared" si="235"/>
        <v>919.12</v>
      </c>
      <c r="P2378" s="24">
        <f>K2378/Date!$B$2*Date!$B$3+K2378</f>
        <v>3081.09</v>
      </c>
      <c r="Q2378" s="24">
        <f>J2378*Date!$B$3+K2378</f>
        <v>3892.3</v>
      </c>
      <c r="R2378" s="24">
        <f t="shared" si="236"/>
        <v>3195.2759341833721</v>
      </c>
      <c r="S2378" s="24">
        <f>J2378/2*Date!$B$7+K2378</f>
        <v>3892.3</v>
      </c>
      <c r="T2378" s="24">
        <f t="shared" si="237"/>
        <v>3910</v>
      </c>
      <c r="U2378" s="24">
        <f t="shared" si="238"/>
        <v>2054.06</v>
      </c>
      <c r="V2378" s="4">
        <v>0</v>
      </c>
      <c r="W2378" s="4"/>
      <c r="X2378" s="28" t="str">
        <f t="shared" si="239"/>
        <v>CHOOSE FORMULA</v>
      </c>
      <c r="Y2378" s="4"/>
      <c r="Z2378" s="4">
        <v>2539</v>
      </c>
    </row>
    <row r="2379" spans="1:26">
      <c r="A2379" s="1" t="s">
        <v>60</v>
      </c>
      <c r="B2379" s="1" t="s">
        <v>244</v>
      </c>
      <c r="C2379" s="1" t="s">
        <v>451</v>
      </c>
      <c r="D2379" s="1" t="s">
        <v>355</v>
      </c>
      <c r="E2379" s="1" t="s">
        <v>8</v>
      </c>
      <c r="F2379" s="1" t="s">
        <v>356</v>
      </c>
      <c r="G2379" s="4">
        <v>420</v>
      </c>
      <c r="H2379" s="4">
        <v>0</v>
      </c>
      <c r="I2379" s="4">
        <v>420</v>
      </c>
      <c r="J2379" s="4">
        <v>30.08</v>
      </c>
      <c r="K2379" s="4">
        <v>229.05</v>
      </c>
      <c r="L2379" s="4">
        <v>299.33999999999997</v>
      </c>
      <c r="M2379" s="4">
        <v>457.17</v>
      </c>
      <c r="N2379" s="24">
        <f>IF(AND(B2379="60",C2379="32"),(J2379/'FD Date'!$B$4*'FD Date'!$B$6+K2379),(J2379/Date!$B$4*Date!$B$6+K2379))</f>
        <v>379.45</v>
      </c>
      <c r="O2379" s="24">
        <f t="shared" si="235"/>
        <v>60.16</v>
      </c>
      <c r="P2379" s="24">
        <f>K2379/Date!$B$2*Date!$B$3+K2379</f>
        <v>343.57500000000005</v>
      </c>
      <c r="Q2379" s="24">
        <f>J2379*Date!$B$3+K2379</f>
        <v>349.37</v>
      </c>
      <c r="R2379" s="24">
        <f t="shared" si="236"/>
        <v>349.81889657245949</v>
      </c>
      <c r="S2379" s="24">
        <f>J2379/2*Date!$B$7+K2379</f>
        <v>349.37</v>
      </c>
      <c r="T2379" s="24">
        <f t="shared" si="237"/>
        <v>420</v>
      </c>
      <c r="U2379" s="24">
        <f t="shared" si="238"/>
        <v>229.05</v>
      </c>
      <c r="V2379" s="4">
        <v>0</v>
      </c>
      <c r="W2379" s="4"/>
      <c r="X2379" s="28" t="str">
        <f t="shared" si="239"/>
        <v>CHOOSE FORMULA</v>
      </c>
      <c r="Y2379" s="4"/>
      <c r="Z2379" s="4">
        <v>298</v>
      </c>
    </row>
    <row r="2380" spans="1:26">
      <c r="A2380" s="1" t="s">
        <v>60</v>
      </c>
      <c r="B2380" s="1" t="s">
        <v>244</v>
      </c>
      <c r="C2380" s="1" t="s">
        <v>451</v>
      </c>
      <c r="D2380" s="1" t="s">
        <v>357</v>
      </c>
      <c r="E2380" s="1" t="s">
        <v>8</v>
      </c>
      <c r="F2380" s="1" t="s">
        <v>358</v>
      </c>
      <c r="G2380" s="4">
        <v>0</v>
      </c>
      <c r="H2380" s="4">
        <v>0</v>
      </c>
      <c r="I2380" s="4">
        <v>0</v>
      </c>
      <c r="J2380" s="4">
        <v>37.9</v>
      </c>
      <c r="K2380" s="4">
        <v>75.8</v>
      </c>
      <c r="L2380" s="4">
        <v>38.950000000000003</v>
      </c>
      <c r="M2380" s="4">
        <v>76.849999999999994</v>
      </c>
      <c r="N2380" s="24">
        <f>IF(AND(B2380="60",C2380="32"),(J2380/'FD Date'!$B$4*'FD Date'!$B$6+K2380),(J2380/Date!$B$4*Date!$B$6+K2380))</f>
        <v>265.3</v>
      </c>
      <c r="O2380" s="24">
        <f t="shared" si="235"/>
        <v>75.8</v>
      </c>
      <c r="P2380" s="24">
        <f>K2380/Date!$B$2*Date!$B$3+K2380</f>
        <v>113.69999999999999</v>
      </c>
      <c r="Q2380" s="24">
        <f>J2380*Date!$B$3+K2380</f>
        <v>227.39999999999998</v>
      </c>
      <c r="R2380" s="24">
        <f t="shared" si="236"/>
        <v>149.55661103979457</v>
      </c>
      <c r="S2380" s="24">
        <f>J2380/2*Date!$B$7+K2380</f>
        <v>227.39999999999998</v>
      </c>
      <c r="T2380" s="24">
        <f t="shared" si="237"/>
        <v>0</v>
      </c>
      <c r="U2380" s="24">
        <f t="shared" si="238"/>
        <v>75.8</v>
      </c>
      <c r="V2380" s="4">
        <v>0</v>
      </c>
      <c r="W2380" s="4"/>
      <c r="X2380" s="28" t="str">
        <f t="shared" si="239"/>
        <v>CHOOSE FORMULA</v>
      </c>
      <c r="Y2380" s="4"/>
      <c r="Z2380" s="4">
        <v>19</v>
      </c>
    </row>
    <row r="2381" spans="1:26">
      <c r="A2381" s="1" t="s">
        <v>60</v>
      </c>
      <c r="B2381" s="1" t="s">
        <v>244</v>
      </c>
      <c r="C2381" s="1" t="s">
        <v>451</v>
      </c>
      <c r="D2381" s="1" t="s">
        <v>359</v>
      </c>
      <c r="E2381" s="1" t="s">
        <v>8</v>
      </c>
      <c r="F2381" s="1" t="s">
        <v>360</v>
      </c>
      <c r="G2381" s="4">
        <v>0</v>
      </c>
      <c r="H2381" s="4">
        <v>0</v>
      </c>
      <c r="I2381" s="4">
        <v>0</v>
      </c>
      <c r="J2381" s="4">
        <v>0</v>
      </c>
      <c r="K2381" s="4">
        <v>0</v>
      </c>
      <c r="L2381" s="4">
        <v>1750</v>
      </c>
      <c r="M2381" s="4">
        <v>1750</v>
      </c>
      <c r="N2381" s="24">
        <f>IF(AND(B2381="60",C2381="32"),(J2381/'FD Date'!$B$4*'FD Date'!$B$6+K2381),(J2381/Date!$B$4*Date!$B$6+K2381))</f>
        <v>0</v>
      </c>
      <c r="O2381" s="24">
        <f t="shared" si="235"/>
        <v>0</v>
      </c>
      <c r="P2381" s="24">
        <f>K2381/Date!$B$2*Date!$B$3+K2381</f>
        <v>0</v>
      </c>
      <c r="Q2381" s="24">
        <f>J2381*Date!$B$3+K2381</f>
        <v>0</v>
      </c>
      <c r="R2381" s="24">
        <f t="shared" si="236"/>
        <v>0</v>
      </c>
      <c r="S2381" s="24">
        <f>J2381/2*Date!$B$7+K2381</f>
        <v>0</v>
      </c>
      <c r="T2381" s="24">
        <f t="shared" si="237"/>
        <v>0</v>
      </c>
      <c r="U2381" s="24">
        <f t="shared" si="238"/>
        <v>0</v>
      </c>
      <c r="V2381" s="4">
        <v>0</v>
      </c>
      <c r="W2381" s="4"/>
      <c r="X2381" s="28" t="str">
        <f t="shared" si="239"/>
        <v>CHOOSE FORMULA</v>
      </c>
      <c r="Y2381" s="4"/>
      <c r="Z2381" s="4">
        <v>0</v>
      </c>
    </row>
    <row r="2382" spans="1:26">
      <c r="A2382" s="1" t="s">
        <v>60</v>
      </c>
      <c r="B2382" s="1" t="s">
        <v>244</v>
      </c>
      <c r="C2382" s="1" t="s">
        <v>451</v>
      </c>
      <c r="D2382" s="1" t="s">
        <v>284</v>
      </c>
      <c r="E2382" s="1" t="s">
        <v>8</v>
      </c>
      <c r="F2382" s="1" t="s">
        <v>285</v>
      </c>
      <c r="G2382" s="4">
        <v>5000</v>
      </c>
      <c r="H2382" s="4">
        <v>0</v>
      </c>
      <c r="I2382" s="4">
        <v>5000</v>
      </c>
      <c r="J2382" s="4">
        <v>1149.99</v>
      </c>
      <c r="K2382" s="4">
        <v>1175.0899999999999</v>
      </c>
      <c r="L2382" s="4">
        <v>1202</v>
      </c>
      <c r="M2382" s="4">
        <v>2006.89</v>
      </c>
      <c r="N2382" s="24">
        <f>IF(AND(B2382="60",C2382="32"),(J2382/'FD Date'!$B$4*'FD Date'!$B$6+K2382),(J2382/Date!$B$4*Date!$B$6+K2382))</f>
        <v>6925.04</v>
      </c>
      <c r="O2382" s="24">
        <f t="shared" si="235"/>
        <v>2299.98</v>
      </c>
      <c r="P2382" s="24">
        <f>K2382/Date!$B$2*Date!$B$3+K2382</f>
        <v>1762.6349999999998</v>
      </c>
      <c r="Q2382" s="24">
        <f>J2382*Date!$B$3+K2382</f>
        <v>5775.05</v>
      </c>
      <c r="R2382" s="24">
        <f t="shared" si="236"/>
        <v>1961.9603744592348</v>
      </c>
      <c r="S2382" s="24">
        <f>J2382/2*Date!$B$7+K2382</f>
        <v>5775.05</v>
      </c>
      <c r="T2382" s="24">
        <f t="shared" si="237"/>
        <v>5000</v>
      </c>
      <c r="U2382" s="24">
        <f t="shared" si="238"/>
        <v>1175.0899999999999</v>
      </c>
      <c r="V2382" s="4">
        <v>0</v>
      </c>
      <c r="W2382" s="4"/>
      <c r="X2382" s="28" t="str">
        <f t="shared" si="239"/>
        <v>CHOOSE FORMULA</v>
      </c>
      <c r="Y2382" s="4"/>
      <c r="Z2382" s="4">
        <v>4000</v>
      </c>
    </row>
    <row r="2383" spans="1:26">
      <c r="A2383" s="1" t="s">
        <v>60</v>
      </c>
      <c r="B2383" s="1" t="s">
        <v>244</v>
      </c>
      <c r="C2383" s="1" t="s">
        <v>451</v>
      </c>
      <c r="D2383" s="1" t="s">
        <v>363</v>
      </c>
      <c r="E2383" s="1" t="s">
        <v>8</v>
      </c>
      <c r="F2383" s="1" t="s">
        <v>364</v>
      </c>
      <c r="G2383" s="4">
        <v>4900</v>
      </c>
      <c r="H2383" s="4">
        <v>0</v>
      </c>
      <c r="I2383" s="4">
        <v>4900</v>
      </c>
      <c r="J2383" s="4">
        <v>716.78</v>
      </c>
      <c r="K2383" s="4">
        <v>736.7</v>
      </c>
      <c r="L2383" s="4">
        <v>2801.1</v>
      </c>
      <c r="M2383" s="4">
        <v>4024.82</v>
      </c>
      <c r="N2383" s="24">
        <f>IF(AND(B2383="60",C2383="32"),(J2383/'FD Date'!$B$4*'FD Date'!$B$6+K2383),(J2383/Date!$B$4*Date!$B$6+K2383))</f>
        <v>4320.5999999999995</v>
      </c>
      <c r="O2383" s="24">
        <f t="shared" si="235"/>
        <v>1433.56</v>
      </c>
      <c r="P2383" s="24">
        <f>K2383/Date!$B$2*Date!$B$3+K2383</f>
        <v>1105.0500000000002</v>
      </c>
      <c r="Q2383" s="24">
        <f>J2383*Date!$B$3+K2383</f>
        <v>3603.8199999999997</v>
      </c>
      <c r="R2383" s="24">
        <f t="shared" si="236"/>
        <v>1058.5430345221521</v>
      </c>
      <c r="S2383" s="24">
        <f>J2383/2*Date!$B$7+K2383</f>
        <v>3603.8199999999997</v>
      </c>
      <c r="T2383" s="24">
        <f t="shared" si="237"/>
        <v>4900</v>
      </c>
      <c r="U2383" s="24">
        <f t="shared" si="238"/>
        <v>736.7</v>
      </c>
      <c r="V2383" s="4">
        <v>0</v>
      </c>
      <c r="W2383" s="4"/>
      <c r="X2383" s="28" t="str">
        <f t="shared" si="239"/>
        <v>CHOOSE FORMULA</v>
      </c>
      <c r="Y2383" s="4"/>
      <c r="Z2383" s="4">
        <v>4900</v>
      </c>
    </row>
    <row r="2384" spans="1:26">
      <c r="A2384" s="1" t="s">
        <v>60</v>
      </c>
      <c r="B2384" s="1" t="s">
        <v>244</v>
      </c>
      <c r="C2384" s="1" t="s">
        <v>451</v>
      </c>
      <c r="D2384" s="1" t="s">
        <v>365</v>
      </c>
      <c r="E2384" s="1" t="s">
        <v>8</v>
      </c>
      <c r="F2384" s="1" t="s">
        <v>366</v>
      </c>
      <c r="G2384" s="4">
        <v>5480</v>
      </c>
      <c r="H2384" s="4">
        <v>0</v>
      </c>
      <c r="I2384" s="4">
        <v>5480</v>
      </c>
      <c r="J2384" s="4">
        <v>708.53</v>
      </c>
      <c r="K2384" s="4">
        <v>3611.95</v>
      </c>
      <c r="L2384" s="4">
        <v>2305.38</v>
      </c>
      <c r="M2384" s="4">
        <v>4204.4399999999996</v>
      </c>
      <c r="N2384" s="24">
        <f>IF(AND(B2384="60",C2384="32"),(J2384/'FD Date'!$B$4*'FD Date'!$B$6+K2384),(J2384/Date!$B$4*Date!$B$6+K2384))</f>
        <v>7154.5999999999995</v>
      </c>
      <c r="O2384" s="24">
        <f t="shared" si="235"/>
        <v>1417.06</v>
      </c>
      <c r="P2384" s="24">
        <f>K2384/Date!$B$2*Date!$B$3+K2384</f>
        <v>5417.9249999999993</v>
      </c>
      <c r="Q2384" s="24">
        <f>J2384*Date!$B$3+K2384</f>
        <v>6446.07</v>
      </c>
      <c r="R2384" s="24">
        <f t="shared" si="236"/>
        <v>6587.298865262992</v>
      </c>
      <c r="S2384" s="24">
        <f>J2384/2*Date!$B$7+K2384</f>
        <v>6446.07</v>
      </c>
      <c r="T2384" s="24">
        <f t="shared" si="237"/>
        <v>5480</v>
      </c>
      <c r="U2384" s="24">
        <f t="shared" si="238"/>
        <v>3611.95</v>
      </c>
      <c r="V2384" s="4">
        <v>0</v>
      </c>
      <c r="W2384" s="4"/>
      <c r="X2384" s="28" t="str">
        <f t="shared" si="239"/>
        <v>CHOOSE FORMULA</v>
      </c>
      <c r="Y2384" s="4"/>
      <c r="Z2384" s="4">
        <v>5480</v>
      </c>
    </row>
    <row r="2385" spans="1:26">
      <c r="A2385" s="1" t="s">
        <v>60</v>
      </c>
      <c r="B2385" s="1" t="s">
        <v>244</v>
      </c>
      <c r="C2385" s="1" t="s">
        <v>451</v>
      </c>
      <c r="D2385" s="1" t="s">
        <v>367</v>
      </c>
      <c r="E2385" s="1" t="s">
        <v>8</v>
      </c>
      <c r="F2385" s="1" t="s">
        <v>368</v>
      </c>
      <c r="G2385" s="4">
        <v>6000</v>
      </c>
      <c r="H2385" s="4">
        <v>0</v>
      </c>
      <c r="I2385" s="4">
        <v>6000</v>
      </c>
      <c r="J2385" s="4">
        <v>0</v>
      </c>
      <c r="K2385" s="4">
        <v>814.54</v>
      </c>
      <c r="L2385" s="4">
        <v>984.79</v>
      </c>
      <c r="M2385" s="4">
        <v>1766.92</v>
      </c>
      <c r="N2385" s="24">
        <f>IF(AND(B2385="60",C2385="32"),(J2385/'FD Date'!$B$4*'FD Date'!$B$6+K2385),(J2385/Date!$B$4*Date!$B$6+K2385))</f>
        <v>814.54</v>
      </c>
      <c r="O2385" s="24">
        <f t="shared" si="235"/>
        <v>0</v>
      </c>
      <c r="P2385" s="24">
        <f>K2385/Date!$B$2*Date!$B$3+K2385</f>
        <v>1221.81</v>
      </c>
      <c r="Q2385" s="24">
        <f>J2385*Date!$B$3+K2385</f>
        <v>814.54</v>
      </c>
      <c r="R2385" s="24">
        <f t="shared" si="236"/>
        <v>1461.4557588927589</v>
      </c>
      <c r="S2385" s="24">
        <f>J2385/2*Date!$B$7+K2385</f>
        <v>814.54</v>
      </c>
      <c r="T2385" s="24">
        <f t="shared" si="237"/>
        <v>6000</v>
      </c>
      <c r="U2385" s="24">
        <f t="shared" si="238"/>
        <v>814.54</v>
      </c>
      <c r="V2385" s="4">
        <v>0</v>
      </c>
      <c r="W2385" s="4"/>
      <c r="X2385" s="28" t="str">
        <f t="shared" si="239"/>
        <v>CHOOSE FORMULA</v>
      </c>
      <c r="Y2385" s="4"/>
      <c r="Z2385" s="4">
        <v>6000</v>
      </c>
    </row>
    <row r="2386" spans="1:26">
      <c r="A2386" s="1" t="s">
        <v>60</v>
      </c>
      <c r="B2386" s="1" t="s">
        <v>244</v>
      </c>
      <c r="C2386" s="1" t="s">
        <v>451</v>
      </c>
      <c r="D2386" s="1" t="s">
        <v>436</v>
      </c>
      <c r="E2386" s="1" t="s">
        <v>8</v>
      </c>
      <c r="F2386" s="1" t="s">
        <v>437</v>
      </c>
      <c r="G2386" s="4">
        <v>0</v>
      </c>
      <c r="H2386" s="4">
        <v>0</v>
      </c>
      <c r="I2386" s="4">
        <v>0</v>
      </c>
      <c r="J2386" s="4">
        <v>0</v>
      </c>
      <c r="K2386" s="4">
        <v>0</v>
      </c>
      <c r="L2386" s="4">
        <v>0</v>
      </c>
      <c r="M2386" s="4">
        <v>0</v>
      </c>
      <c r="N2386" s="24">
        <f>IF(AND(B2386="60",C2386="32"),(J2386/'FD Date'!$B$4*'FD Date'!$B$6+K2386),(J2386/Date!$B$4*Date!$B$6+K2386))</f>
        <v>0</v>
      </c>
      <c r="O2386" s="24">
        <f t="shared" si="235"/>
        <v>0</v>
      </c>
      <c r="P2386" s="24">
        <f>K2386/Date!$B$2*Date!$B$3+K2386</f>
        <v>0</v>
      </c>
      <c r="Q2386" s="24">
        <f>J2386*Date!$B$3+K2386</f>
        <v>0</v>
      </c>
      <c r="R2386" s="24">
        <f t="shared" si="236"/>
        <v>0</v>
      </c>
      <c r="S2386" s="24">
        <f>J2386/2*Date!$B$7+K2386</f>
        <v>0</v>
      </c>
      <c r="T2386" s="24">
        <f t="shared" si="237"/>
        <v>0</v>
      </c>
      <c r="U2386" s="24">
        <f t="shared" si="238"/>
        <v>0</v>
      </c>
      <c r="V2386" s="4">
        <v>0</v>
      </c>
      <c r="W2386" s="4"/>
      <c r="X2386" s="28" t="str">
        <f t="shared" si="239"/>
        <v>CHOOSE FORMULA</v>
      </c>
      <c r="Y2386" s="4"/>
      <c r="Z2386" s="4">
        <v>0</v>
      </c>
    </row>
    <row r="2387" spans="1:26">
      <c r="A2387" s="1" t="s">
        <v>60</v>
      </c>
      <c r="B2387" s="1" t="s">
        <v>244</v>
      </c>
      <c r="C2387" s="1" t="s">
        <v>451</v>
      </c>
      <c r="D2387" s="1" t="s">
        <v>470</v>
      </c>
      <c r="E2387" s="1" t="s">
        <v>8</v>
      </c>
      <c r="F2387" s="1" t="s">
        <v>471</v>
      </c>
      <c r="G2387" s="4">
        <v>11260</v>
      </c>
      <c r="H2387" s="4">
        <v>0</v>
      </c>
      <c r="I2387" s="4">
        <v>11260</v>
      </c>
      <c r="J2387" s="4">
        <v>0</v>
      </c>
      <c r="K2387" s="4">
        <v>6585.89</v>
      </c>
      <c r="L2387" s="4">
        <v>2630.67</v>
      </c>
      <c r="M2387" s="4">
        <v>2806.59</v>
      </c>
      <c r="N2387" s="24">
        <f>IF(AND(B2387="60",C2387="32"),(J2387/'FD Date'!$B$4*'FD Date'!$B$6+K2387),(J2387/Date!$B$4*Date!$B$6+K2387))</f>
        <v>6585.89</v>
      </c>
      <c r="O2387" s="24">
        <f t="shared" si="235"/>
        <v>0</v>
      </c>
      <c r="P2387" s="24">
        <f>K2387/Date!$B$2*Date!$B$3+K2387</f>
        <v>9878.8350000000009</v>
      </c>
      <c r="Q2387" s="24">
        <f>J2387*Date!$B$3+K2387</f>
        <v>6585.89</v>
      </c>
      <c r="R2387" s="24">
        <f t="shared" si="236"/>
        <v>7026.3062319105029</v>
      </c>
      <c r="S2387" s="24">
        <f>J2387/2*Date!$B$7+K2387</f>
        <v>6585.89</v>
      </c>
      <c r="T2387" s="24">
        <f t="shared" si="237"/>
        <v>11260</v>
      </c>
      <c r="U2387" s="24">
        <f t="shared" si="238"/>
        <v>6585.89</v>
      </c>
      <c r="V2387" s="4">
        <v>0</v>
      </c>
      <c r="W2387" s="4"/>
      <c r="X2387" s="28" t="str">
        <f t="shared" si="239"/>
        <v>CHOOSE FORMULA</v>
      </c>
      <c r="Y2387" s="4"/>
      <c r="Z2387" s="4">
        <v>11260</v>
      </c>
    </row>
    <row r="2388" spans="1:26">
      <c r="A2388" s="1" t="s">
        <v>60</v>
      </c>
      <c r="B2388" s="1" t="s">
        <v>244</v>
      </c>
      <c r="C2388" s="1" t="s">
        <v>451</v>
      </c>
      <c r="D2388" s="1" t="s">
        <v>288</v>
      </c>
      <c r="E2388" s="1" t="s">
        <v>8</v>
      </c>
      <c r="F2388" s="1" t="s">
        <v>289</v>
      </c>
      <c r="G2388" s="4">
        <v>0</v>
      </c>
      <c r="H2388" s="4">
        <v>0</v>
      </c>
      <c r="I2388" s="4">
        <v>0</v>
      </c>
      <c r="J2388" s="4">
        <v>0</v>
      </c>
      <c r="K2388" s="4">
        <v>0</v>
      </c>
      <c r="L2388" s="4">
        <v>0</v>
      </c>
      <c r="M2388" s="4">
        <v>0</v>
      </c>
      <c r="N2388" s="24">
        <f>IF(AND(B2388="60",C2388="32"),(J2388/'FD Date'!$B$4*'FD Date'!$B$6+K2388),(J2388/Date!$B$4*Date!$B$6+K2388))</f>
        <v>0</v>
      </c>
      <c r="O2388" s="24">
        <f t="shared" si="235"/>
        <v>0</v>
      </c>
      <c r="P2388" s="24">
        <f>K2388/Date!$B$2*Date!$B$3+K2388</f>
        <v>0</v>
      </c>
      <c r="Q2388" s="24">
        <f>J2388*Date!$B$3+K2388</f>
        <v>0</v>
      </c>
      <c r="R2388" s="24">
        <f t="shared" si="236"/>
        <v>0</v>
      </c>
      <c r="S2388" s="24">
        <f>J2388/2*Date!$B$7+K2388</f>
        <v>0</v>
      </c>
      <c r="T2388" s="24">
        <f t="shared" si="237"/>
        <v>0</v>
      </c>
      <c r="U2388" s="24">
        <f t="shared" si="238"/>
        <v>0</v>
      </c>
      <c r="V2388" s="4">
        <v>0</v>
      </c>
      <c r="W2388" s="4"/>
      <c r="X2388" s="28" t="str">
        <f t="shared" si="239"/>
        <v>CHOOSE FORMULA</v>
      </c>
      <c r="Y2388" s="4"/>
      <c r="Z2388" s="4">
        <v>0</v>
      </c>
    </row>
    <row r="2389" spans="1:26">
      <c r="A2389" s="1" t="s">
        <v>60</v>
      </c>
      <c r="B2389" s="1" t="s">
        <v>244</v>
      </c>
      <c r="C2389" s="1" t="s">
        <v>451</v>
      </c>
      <c r="D2389" s="1" t="s">
        <v>478</v>
      </c>
      <c r="E2389" s="1" t="s">
        <v>8</v>
      </c>
      <c r="F2389" s="1" t="s">
        <v>479</v>
      </c>
      <c r="G2389" s="4">
        <v>3000</v>
      </c>
      <c r="H2389" s="4">
        <v>0</v>
      </c>
      <c r="I2389" s="4">
        <v>3000</v>
      </c>
      <c r="J2389" s="4">
        <v>0</v>
      </c>
      <c r="K2389" s="4">
        <v>0</v>
      </c>
      <c r="L2389" s="4">
        <v>38.56</v>
      </c>
      <c r="M2389" s="4">
        <v>135.76</v>
      </c>
      <c r="N2389" s="24">
        <f>IF(AND(B2389="60",C2389="32"),(J2389/'FD Date'!$B$4*'FD Date'!$B$6+K2389),(J2389/Date!$B$4*Date!$B$6+K2389))</f>
        <v>0</v>
      </c>
      <c r="O2389" s="24">
        <f t="shared" si="235"/>
        <v>0</v>
      </c>
      <c r="P2389" s="24">
        <f>K2389/Date!$B$2*Date!$B$3+K2389</f>
        <v>0</v>
      </c>
      <c r="Q2389" s="24">
        <f>J2389*Date!$B$3+K2389</f>
        <v>0</v>
      </c>
      <c r="R2389" s="24">
        <f t="shared" si="236"/>
        <v>0</v>
      </c>
      <c r="S2389" s="24">
        <f>J2389/2*Date!$B$7+K2389</f>
        <v>0</v>
      </c>
      <c r="T2389" s="24">
        <f t="shared" si="237"/>
        <v>3000</v>
      </c>
      <c r="U2389" s="24">
        <f t="shared" si="238"/>
        <v>0</v>
      </c>
      <c r="V2389" s="4">
        <v>0</v>
      </c>
      <c r="W2389" s="4"/>
      <c r="X2389" s="28" t="str">
        <f t="shared" si="239"/>
        <v>CHOOSE FORMULA</v>
      </c>
      <c r="Y2389" s="4"/>
      <c r="Z2389" s="4">
        <v>3000</v>
      </c>
    </row>
    <row r="2390" spans="1:26">
      <c r="A2390" s="1" t="s">
        <v>60</v>
      </c>
      <c r="B2390" s="1" t="s">
        <v>244</v>
      </c>
      <c r="C2390" s="1" t="s">
        <v>451</v>
      </c>
      <c r="D2390" s="1" t="s">
        <v>388</v>
      </c>
      <c r="E2390" s="1" t="s">
        <v>8</v>
      </c>
      <c r="F2390" s="1" t="s">
        <v>389</v>
      </c>
      <c r="G2390" s="4">
        <v>500</v>
      </c>
      <c r="H2390" s="4">
        <v>0</v>
      </c>
      <c r="I2390" s="4">
        <v>500</v>
      </c>
      <c r="J2390" s="4">
        <v>17.329999999999998</v>
      </c>
      <c r="K2390" s="4">
        <v>381.1</v>
      </c>
      <c r="L2390" s="4">
        <v>133.28</v>
      </c>
      <c r="M2390" s="4">
        <v>142.58000000000001</v>
      </c>
      <c r="N2390" s="24">
        <f>IF(AND(B2390="60",C2390="32"),(J2390/'FD Date'!$B$4*'FD Date'!$B$6+K2390),(J2390/Date!$B$4*Date!$B$6+K2390))</f>
        <v>467.75</v>
      </c>
      <c r="O2390" s="24">
        <f t="shared" si="235"/>
        <v>34.659999999999997</v>
      </c>
      <c r="P2390" s="24">
        <f>K2390/Date!$B$2*Date!$B$3+K2390</f>
        <v>571.65000000000009</v>
      </c>
      <c r="Q2390" s="24">
        <f>J2390*Date!$B$3+K2390</f>
        <v>450.42</v>
      </c>
      <c r="R2390" s="24">
        <f t="shared" si="236"/>
        <v>407.69236194477799</v>
      </c>
      <c r="S2390" s="24">
        <f>J2390/2*Date!$B$7+K2390</f>
        <v>450.42</v>
      </c>
      <c r="T2390" s="24">
        <f t="shared" si="237"/>
        <v>500</v>
      </c>
      <c r="U2390" s="24">
        <f t="shared" si="238"/>
        <v>381.1</v>
      </c>
      <c r="V2390" s="4">
        <v>0</v>
      </c>
      <c r="W2390" s="4"/>
      <c r="X2390" s="28" t="str">
        <f t="shared" si="239"/>
        <v>CHOOSE FORMULA</v>
      </c>
      <c r="Y2390" s="4"/>
      <c r="Z2390" s="4">
        <v>500</v>
      </c>
    </row>
    <row r="2391" spans="1:26">
      <c r="A2391" s="1" t="s">
        <v>60</v>
      </c>
      <c r="B2391" s="1" t="s">
        <v>244</v>
      </c>
      <c r="C2391" s="1" t="s">
        <v>451</v>
      </c>
      <c r="D2391" s="1" t="s">
        <v>452</v>
      </c>
      <c r="E2391" s="1" t="s">
        <v>8</v>
      </c>
      <c r="F2391" s="1" t="s">
        <v>453</v>
      </c>
      <c r="G2391" s="4">
        <v>0</v>
      </c>
      <c r="H2391" s="4">
        <v>0</v>
      </c>
      <c r="I2391" s="4">
        <v>0</v>
      </c>
      <c r="J2391" s="4">
        <v>0</v>
      </c>
      <c r="K2391" s="4">
        <v>0</v>
      </c>
      <c r="L2391" s="4">
        <v>0</v>
      </c>
      <c r="M2391" s="4">
        <v>0</v>
      </c>
      <c r="N2391" s="24">
        <f>IF(AND(B2391="60",C2391="32"),(J2391/'FD Date'!$B$4*'FD Date'!$B$6+K2391),(J2391/Date!$B$4*Date!$B$6+K2391))</f>
        <v>0</v>
      </c>
      <c r="O2391" s="24">
        <f t="shared" si="235"/>
        <v>0</v>
      </c>
      <c r="P2391" s="24">
        <f>K2391/Date!$B$2*Date!$B$3+K2391</f>
        <v>0</v>
      </c>
      <c r="Q2391" s="24">
        <f>J2391*Date!$B$3+K2391</f>
        <v>0</v>
      </c>
      <c r="R2391" s="24">
        <f t="shared" si="236"/>
        <v>0</v>
      </c>
      <c r="S2391" s="24">
        <f>J2391/2*Date!$B$7+K2391</f>
        <v>0</v>
      </c>
      <c r="T2391" s="24">
        <f t="shared" si="237"/>
        <v>0</v>
      </c>
      <c r="U2391" s="24">
        <f t="shared" si="238"/>
        <v>0</v>
      </c>
      <c r="V2391" s="4">
        <v>0</v>
      </c>
      <c r="W2391" s="4"/>
      <c r="X2391" s="28" t="str">
        <f t="shared" si="239"/>
        <v>CHOOSE FORMULA</v>
      </c>
      <c r="Y2391" s="4"/>
      <c r="Z2391" s="4">
        <v>0</v>
      </c>
    </row>
    <row r="2392" spans="1:26">
      <c r="A2392" s="1" t="s">
        <v>60</v>
      </c>
      <c r="B2392" s="1" t="s">
        <v>244</v>
      </c>
      <c r="C2392" s="1" t="s">
        <v>451</v>
      </c>
      <c r="D2392" s="1" t="s">
        <v>373</v>
      </c>
      <c r="E2392" s="1" t="s">
        <v>8</v>
      </c>
      <c r="F2392" s="1" t="s">
        <v>374</v>
      </c>
      <c r="G2392" s="4">
        <v>6360</v>
      </c>
      <c r="H2392" s="4">
        <v>0</v>
      </c>
      <c r="I2392" s="4">
        <v>6360</v>
      </c>
      <c r="J2392" s="4">
        <v>0</v>
      </c>
      <c r="K2392" s="4">
        <v>0</v>
      </c>
      <c r="L2392" s="4">
        <v>281</v>
      </c>
      <c r="M2392" s="4">
        <v>281</v>
      </c>
      <c r="N2392" s="24">
        <f>IF(AND(B2392="60",C2392="32"),(J2392/'FD Date'!$B$4*'FD Date'!$B$6+K2392),(J2392/Date!$B$4*Date!$B$6+K2392))</f>
        <v>0</v>
      </c>
      <c r="O2392" s="24">
        <f t="shared" si="235"/>
        <v>0</v>
      </c>
      <c r="P2392" s="24">
        <f>K2392/Date!$B$2*Date!$B$3+K2392</f>
        <v>0</v>
      </c>
      <c r="Q2392" s="24">
        <f>J2392*Date!$B$3+K2392</f>
        <v>0</v>
      </c>
      <c r="R2392" s="24">
        <f t="shared" si="236"/>
        <v>0</v>
      </c>
      <c r="S2392" s="24">
        <f>J2392/2*Date!$B$7+K2392</f>
        <v>0</v>
      </c>
      <c r="T2392" s="24">
        <f t="shared" si="237"/>
        <v>6360</v>
      </c>
      <c r="U2392" s="24">
        <f t="shared" si="238"/>
        <v>0</v>
      </c>
      <c r="V2392" s="4">
        <v>0</v>
      </c>
      <c r="W2392" s="4"/>
      <c r="X2392" s="28" t="str">
        <f t="shared" si="239"/>
        <v>CHOOSE FORMULA</v>
      </c>
      <c r="Y2392" s="4"/>
      <c r="Z2392" s="4">
        <v>6360</v>
      </c>
    </row>
    <row r="2393" spans="1:26">
      <c r="A2393" s="1" t="s">
        <v>60</v>
      </c>
      <c r="B2393" s="1" t="s">
        <v>244</v>
      </c>
      <c r="C2393" s="1" t="s">
        <v>451</v>
      </c>
      <c r="D2393" s="1" t="s">
        <v>793</v>
      </c>
      <c r="E2393" s="1" t="s">
        <v>8</v>
      </c>
      <c r="F2393" s="1" t="s">
        <v>794</v>
      </c>
      <c r="G2393" s="4">
        <v>33060</v>
      </c>
      <c r="H2393" s="4">
        <v>0</v>
      </c>
      <c r="I2393" s="4">
        <v>33060</v>
      </c>
      <c r="J2393" s="4">
        <v>0</v>
      </c>
      <c r="K2393" s="4">
        <v>282.37</v>
      </c>
      <c r="L2393" s="4">
        <v>3086.04</v>
      </c>
      <c r="M2393" s="4">
        <v>19017.95</v>
      </c>
      <c r="N2393" s="24">
        <f>IF(AND(B2393="60",C2393="32"),(J2393/'FD Date'!$B$4*'FD Date'!$B$6+K2393),(J2393/Date!$B$4*Date!$B$6+K2393))</f>
        <v>282.37</v>
      </c>
      <c r="O2393" s="24">
        <f t="shared" si="235"/>
        <v>0</v>
      </c>
      <c r="P2393" s="24">
        <f>K2393/Date!$B$2*Date!$B$3+K2393</f>
        <v>423.55500000000001</v>
      </c>
      <c r="Q2393" s="24">
        <f>J2393*Date!$B$3+K2393</f>
        <v>282.37</v>
      </c>
      <c r="R2393" s="24">
        <f t="shared" si="236"/>
        <v>1740.1260325530454</v>
      </c>
      <c r="S2393" s="24">
        <f>J2393/2*Date!$B$7+K2393</f>
        <v>282.37</v>
      </c>
      <c r="T2393" s="24">
        <f t="shared" si="237"/>
        <v>33060</v>
      </c>
      <c r="U2393" s="24">
        <f t="shared" si="238"/>
        <v>282.37</v>
      </c>
      <c r="V2393" s="4">
        <v>0</v>
      </c>
      <c r="W2393" s="4"/>
      <c r="X2393" s="28" t="str">
        <f t="shared" si="239"/>
        <v>CHOOSE FORMULA</v>
      </c>
      <c r="Y2393" s="4"/>
      <c r="Z2393" s="4">
        <v>33060</v>
      </c>
    </row>
    <row r="2394" spans="1:26">
      <c r="A2394" s="1" t="s">
        <v>60</v>
      </c>
      <c r="B2394" s="1" t="s">
        <v>244</v>
      </c>
      <c r="C2394" s="1" t="s">
        <v>451</v>
      </c>
      <c r="D2394" s="1" t="s">
        <v>292</v>
      </c>
      <c r="E2394" s="1" t="s">
        <v>8</v>
      </c>
      <c r="F2394" s="1" t="s">
        <v>293</v>
      </c>
      <c r="G2394" s="4">
        <v>6000</v>
      </c>
      <c r="H2394" s="4">
        <v>0</v>
      </c>
      <c r="I2394" s="4">
        <v>6000</v>
      </c>
      <c r="J2394" s="4">
        <v>0</v>
      </c>
      <c r="K2394" s="4">
        <v>2442.58</v>
      </c>
      <c r="L2394" s="4">
        <v>2002.31</v>
      </c>
      <c r="M2394" s="4">
        <v>3169.56</v>
      </c>
      <c r="N2394" s="24">
        <f>IF(AND(B2394="60",C2394="32"),(J2394/'FD Date'!$B$4*'FD Date'!$B$6+K2394),(J2394/Date!$B$4*Date!$B$6+K2394))</f>
        <v>2442.58</v>
      </c>
      <c r="O2394" s="24">
        <f t="shared" si="235"/>
        <v>0</v>
      </c>
      <c r="P2394" s="24">
        <f>K2394/Date!$B$2*Date!$B$3+K2394</f>
        <v>3663.87</v>
      </c>
      <c r="Q2394" s="24">
        <f>J2394*Date!$B$3+K2394</f>
        <v>2442.58</v>
      </c>
      <c r="R2394" s="24">
        <f t="shared" si="236"/>
        <v>3866.4861409072519</v>
      </c>
      <c r="S2394" s="24">
        <f>J2394/2*Date!$B$7+K2394</f>
        <v>2442.58</v>
      </c>
      <c r="T2394" s="24">
        <f t="shared" si="237"/>
        <v>6000</v>
      </c>
      <c r="U2394" s="24">
        <f t="shared" si="238"/>
        <v>2442.58</v>
      </c>
      <c r="V2394" s="4">
        <v>0</v>
      </c>
      <c r="W2394" s="4"/>
      <c r="X2394" s="28" t="str">
        <f t="shared" si="239"/>
        <v>CHOOSE FORMULA</v>
      </c>
      <c r="Y2394" s="4"/>
      <c r="Z2394" s="4">
        <v>6000</v>
      </c>
    </row>
    <row r="2395" spans="1:26">
      <c r="A2395" s="1" t="s">
        <v>60</v>
      </c>
      <c r="B2395" s="1" t="s">
        <v>244</v>
      </c>
      <c r="C2395" s="1" t="s">
        <v>451</v>
      </c>
      <c r="D2395" s="1" t="s">
        <v>375</v>
      </c>
      <c r="E2395" s="1" t="s">
        <v>8</v>
      </c>
      <c r="F2395" s="1" t="s">
        <v>376</v>
      </c>
      <c r="G2395" s="4">
        <v>6720</v>
      </c>
      <c r="H2395" s="4">
        <v>0</v>
      </c>
      <c r="I2395" s="4">
        <v>6720</v>
      </c>
      <c r="J2395" s="4">
        <v>120.12</v>
      </c>
      <c r="K2395" s="4">
        <v>4028.64</v>
      </c>
      <c r="L2395" s="4">
        <v>3094.68</v>
      </c>
      <c r="M2395" s="4">
        <v>6589.5</v>
      </c>
      <c r="N2395" s="24">
        <f>IF(AND(B2395="60",C2395="32"),(J2395/'FD Date'!$B$4*'FD Date'!$B$6+K2395),(J2395/Date!$B$4*Date!$B$6+K2395))</f>
        <v>4629.24</v>
      </c>
      <c r="O2395" s="24">
        <f t="shared" si="235"/>
        <v>240.24</v>
      </c>
      <c r="P2395" s="24">
        <f>K2395/Date!$B$2*Date!$B$3+K2395</f>
        <v>6042.96</v>
      </c>
      <c r="Q2395" s="24">
        <f>J2395*Date!$B$3+K2395</f>
        <v>4509.12</v>
      </c>
      <c r="R2395" s="24">
        <f t="shared" si="236"/>
        <v>8578.1803869866999</v>
      </c>
      <c r="S2395" s="24">
        <f>J2395/2*Date!$B$7+K2395</f>
        <v>4509.12</v>
      </c>
      <c r="T2395" s="24">
        <f t="shared" si="237"/>
        <v>6720</v>
      </c>
      <c r="U2395" s="24">
        <f t="shared" si="238"/>
        <v>4028.64</v>
      </c>
      <c r="V2395" s="4">
        <v>0</v>
      </c>
      <c r="W2395" s="4"/>
      <c r="X2395" s="28" t="str">
        <f t="shared" si="239"/>
        <v>CHOOSE FORMULA</v>
      </c>
      <c r="Y2395" s="4"/>
      <c r="Z2395" s="4">
        <v>6720</v>
      </c>
    </row>
    <row r="2396" spans="1:26">
      <c r="A2396" s="1" t="s">
        <v>60</v>
      </c>
      <c r="B2396" s="1" t="s">
        <v>244</v>
      </c>
      <c r="C2396" s="1" t="s">
        <v>451</v>
      </c>
      <c r="D2396" s="1" t="s">
        <v>499</v>
      </c>
      <c r="E2396" s="1" t="s">
        <v>8</v>
      </c>
      <c r="F2396" s="1" t="s">
        <v>500</v>
      </c>
      <c r="G2396" s="4">
        <v>4500</v>
      </c>
      <c r="H2396" s="4">
        <v>0</v>
      </c>
      <c r="I2396" s="4">
        <v>4500</v>
      </c>
      <c r="J2396" s="4">
        <v>0</v>
      </c>
      <c r="K2396" s="4">
        <v>3289.6</v>
      </c>
      <c r="L2396" s="4">
        <v>0</v>
      </c>
      <c r="M2396" s="4">
        <v>0</v>
      </c>
      <c r="N2396" s="24">
        <f>IF(AND(B2396="60",C2396="32"),(J2396/'FD Date'!$B$4*'FD Date'!$B$6+K2396),(J2396/Date!$B$4*Date!$B$6+K2396))</f>
        <v>3289.6</v>
      </c>
      <c r="O2396" s="24">
        <f t="shared" si="235"/>
        <v>0</v>
      </c>
      <c r="P2396" s="24">
        <f>K2396/Date!$B$2*Date!$B$3+K2396</f>
        <v>4934.3999999999996</v>
      </c>
      <c r="Q2396" s="24">
        <f>J2396*Date!$B$3+K2396</f>
        <v>3289.6</v>
      </c>
      <c r="R2396" s="24">
        <f t="shared" si="236"/>
        <v>0</v>
      </c>
      <c r="S2396" s="24">
        <f>J2396/2*Date!$B$7+K2396</f>
        <v>3289.6</v>
      </c>
      <c r="T2396" s="24">
        <f t="shared" si="237"/>
        <v>4500</v>
      </c>
      <c r="U2396" s="24">
        <f t="shared" si="238"/>
        <v>3289.6</v>
      </c>
      <c r="V2396" s="4">
        <v>0</v>
      </c>
      <c r="W2396" s="4"/>
      <c r="X2396" s="28" t="str">
        <f t="shared" si="239"/>
        <v>CHOOSE FORMULA</v>
      </c>
      <c r="Y2396" s="4"/>
      <c r="Z2396" s="4">
        <v>4500</v>
      </c>
    </row>
    <row r="2397" spans="1:26">
      <c r="A2397" s="1" t="s">
        <v>60</v>
      </c>
      <c r="B2397" s="1" t="s">
        <v>244</v>
      </c>
      <c r="C2397" s="1" t="s">
        <v>451</v>
      </c>
      <c r="D2397" s="1" t="s">
        <v>457</v>
      </c>
      <c r="E2397" s="1" t="s">
        <v>8</v>
      </c>
      <c r="F2397" s="1" t="s">
        <v>296</v>
      </c>
      <c r="G2397" s="4">
        <v>7400</v>
      </c>
      <c r="H2397" s="4">
        <v>0</v>
      </c>
      <c r="I2397" s="4">
        <v>7400</v>
      </c>
      <c r="J2397" s="4">
        <v>125</v>
      </c>
      <c r="K2397" s="4">
        <v>1342.47</v>
      </c>
      <c r="L2397" s="4">
        <v>238.31</v>
      </c>
      <c r="M2397" s="4">
        <v>329.45</v>
      </c>
      <c r="N2397" s="24">
        <f>IF(AND(B2397="60",C2397="32"),(J2397/'FD Date'!$B$4*'FD Date'!$B$6+K2397),(J2397/Date!$B$4*Date!$B$6+K2397))</f>
        <v>1967.47</v>
      </c>
      <c r="O2397" s="24">
        <f t="shared" si="235"/>
        <v>250</v>
      </c>
      <c r="P2397" s="24">
        <f>K2397/Date!$B$2*Date!$B$3+K2397</f>
        <v>2013.7049999999999</v>
      </c>
      <c r="Q2397" s="24">
        <f>J2397*Date!$B$3+K2397</f>
        <v>1842.47</v>
      </c>
      <c r="R2397" s="24">
        <f t="shared" si="236"/>
        <v>1855.8883030506483</v>
      </c>
      <c r="S2397" s="24">
        <f>J2397/2*Date!$B$7+K2397</f>
        <v>1842.47</v>
      </c>
      <c r="T2397" s="24">
        <f t="shared" si="237"/>
        <v>7400</v>
      </c>
      <c r="U2397" s="24">
        <f t="shared" si="238"/>
        <v>1342.47</v>
      </c>
      <c r="V2397" s="4">
        <v>0</v>
      </c>
      <c r="W2397" s="4"/>
      <c r="X2397" s="28" t="str">
        <f t="shared" si="239"/>
        <v>CHOOSE FORMULA</v>
      </c>
      <c r="Y2397" s="4"/>
      <c r="Z2397" s="4">
        <v>7400</v>
      </c>
    </row>
    <row r="2398" spans="1:26">
      <c r="A2398" s="1" t="s">
        <v>60</v>
      </c>
      <c r="B2398" s="1" t="s">
        <v>244</v>
      </c>
      <c r="C2398" s="1" t="s">
        <v>451</v>
      </c>
      <c r="D2398" s="1" t="s">
        <v>299</v>
      </c>
      <c r="E2398" s="1" t="s">
        <v>8</v>
      </c>
      <c r="F2398" s="1" t="s">
        <v>300</v>
      </c>
      <c r="G2398" s="4">
        <v>176690</v>
      </c>
      <c r="H2398" s="4">
        <v>0</v>
      </c>
      <c r="I2398" s="4">
        <v>176690</v>
      </c>
      <c r="J2398" s="4">
        <v>10876.67</v>
      </c>
      <c r="K2398" s="4">
        <v>30061.71</v>
      </c>
      <c r="L2398" s="4">
        <v>20569.310000000001</v>
      </c>
      <c r="M2398" s="4">
        <v>124119.7</v>
      </c>
      <c r="N2398" s="24">
        <f>IF(AND(B2398="60",C2398="32"),(J2398/'FD Date'!$B$4*'FD Date'!$B$6+K2398),(J2398/Date!$B$4*Date!$B$6+K2398))</f>
        <v>84445.06</v>
      </c>
      <c r="O2398" s="24">
        <f t="shared" si="235"/>
        <v>21753.34</v>
      </c>
      <c r="P2398" s="24">
        <f>K2398/Date!$B$2*Date!$B$3+K2398</f>
        <v>45092.565000000002</v>
      </c>
      <c r="Q2398" s="24">
        <f>J2398*Date!$B$3+K2398</f>
        <v>73568.39</v>
      </c>
      <c r="R2398" s="24">
        <f t="shared" si="236"/>
        <v>181398.91064342944</v>
      </c>
      <c r="S2398" s="24">
        <f>J2398/2*Date!$B$7+K2398</f>
        <v>73568.39</v>
      </c>
      <c r="T2398" s="24">
        <f t="shared" si="237"/>
        <v>176690</v>
      </c>
      <c r="U2398" s="24">
        <f t="shared" si="238"/>
        <v>30061.71</v>
      </c>
      <c r="V2398" s="4">
        <v>0</v>
      </c>
      <c r="W2398" s="4"/>
      <c r="X2398" s="28" t="str">
        <f t="shared" si="239"/>
        <v>CHOOSE FORMULA</v>
      </c>
      <c r="Y2398" s="4"/>
      <c r="Z2398" s="4">
        <v>176690</v>
      </c>
    </row>
    <row r="2399" spans="1:26">
      <c r="A2399" s="1" t="s">
        <v>60</v>
      </c>
      <c r="B2399" s="1" t="s">
        <v>244</v>
      </c>
      <c r="C2399" s="1" t="s">
        <v>451</v>
      </c>
      <c r="D2399" s="1" t="s">
        <v>406</v>
      </c>
      <c r="E2399" s="1" t="s">
        <v>8</v>
      </c>
      <c r="F2399" s="1" t="s">
        <v>407</v>
      </c>
      <c r="G2399" s="4">
        <v>0</v>
      </c>
      <c r="H2399" s="4">
        <v>0</v>
      </c>
      <c r="I2399" s="4">
        <v>0</v>
      </c>
      <c r="J2399" s="4">
        <v>0</v>
      </c>
      <c r="K2399" s="4">
        <v>0</v>
      </c>
      <c r="L2399" s="4">
        <v>0</v>
      </c>
      <c r="M2399" s="4">
        <v>0</v>
      </c>
      <c r="N2399" s="24">
        <f>IF(AND(B2399="60",C2399="32"),(J2399/'FD Date'!$B$4*'FD Date'!$B$6+K2399),(J2399/Date!$B$4*Date!$B$6+K2399))</f>
        <v>0</v>
      </c>
      <c r="O2399" s="24">
        <f t="shared" si="235"/>
        <v>0</v>
      </c>
      <c r="P2399" s="24">
        <f>K2399/Date!$B$2*Date!$B$3+K2399</f>
        <v>0</v>
      </c>
      <c r="Q2399" s="24">
        <f>J2399*Date!$B$3+K2399</f>
        <v>0</v>
      </c>
      <c r="R2399" s="24">
        <f t="shared" si="236"/>
        <v>0</v>
      </c>
      <c r="S2399" s="24">
        <f>J2399/2*Date!$B$7+K2399</f>
        <v>0</v>
      </c>
      <c r="T2399" s="24">
        <f t="shared" si="237"/>
        <v>0</v>
      </c>
      <c r="U2399" s="24">
        <f t="shared" si="238"/>
        <v>0</v>
      </c>
      <c r="V2399" s="4">
        <v>0</v>
      </c>
      <c r="W2399" s="4"/>
      <c r="X2399" s="28" t="str">
        <f t="shared" si="239"/>
        <v>CHOOSE FORMULA</v>
      </c>
      <c r="Y2399" s="4"/>
      <c r="Z2399" s="4">
        <v>0</v>
      </c>
    </row>
    <row r="2400" spans="1:26">
      <c r="A2400" s="1" t="s">
        <v>60</v>
      </c>
      <c r="B2400" s="1" t="s">
        <v>244</v>
      </c>
      <c r="C2400" s="1" t="s">
        <v>451</v>
      </c>
      <c r="D2400" s="1" t="s">
        <v>377</v>
      </c>
      <c r="E2400" s="1" t="s">
        <v>8</v>
      </c>
      <c r="F2400" s="1" t="s">
        <v>378</v>
      </c>
      <c r="G2400" s="4">
        <v>0</v>
      </c>
      <c r="H2400" s="4">
        <v>0</v>
      </c>
      <c r="I2400" s="4">
        <v>0</v>
      </c>
      <c r="J2400" s="4">
        <v>0</v>
      </c>
      <c r="K2400" s="4">
        <v>0</v>
      </c>
      <c r="L2400" s="4">
        <v>0</v>
      </c>
      <c r="M2400" s="4">
        <v>0</v>
      </c>
      <c r="N2400" s="24">
        <f>IF(AND(B2400="60",C2400="32"),(J2400/'FD Date'!$B$4*'FD Date'!$B$6+K2400),(J2400/Date!$B$4*Date!$B$6+K2400))</f>
        <v>0</v>
      </c>
      <c r="O2400" s="24">
        <f t="shared" si="235"/>
        <v>0</v>
      </c>
      <c r="P2400" s="24">
        <f>K2400/Date!$B$2*Date!$B$3+K2400</f>
        <v>0</v>
      </c>
      <c r="Q2400" s="24">
        <f>J2400*Date!$B$3+K2400</f>
        <v>0</v>
      </c>
      <c r="R2400" s="24">
        <f t="shared" si="236"/>
        <v>0</v>
      </c>
      <c r="S2400" s="24">
        <f>J2400/2*Date!$B$7+K2400</f>
        <v>0</v>
      </c>
      <c r="T2400" s="24">
        <f t="shared" si="237"/>
        <v>0</v>
      </c>
      <c r="U2400" s="24">
        <f t="shared" si="238"/>
        <v>0</v>
      </c>
      <c r="V2400" s="4">
        <v>0</v>
      </c>
      <c r="W2400" s="4"/>
      <c r="X2400" s="28" t="str">
        <f t="shared" si="239"/>
        <v>CHOOSE FORMULA</v>
      </c>
      <c r="Y2400" s="4"/>
      <c r="Z2400" s="4">
        <v>0</v>
      </c>
    </row>
    <row r="2401" spans="1:26">
      <c r="A2401" s="1" t="s">
        <v>60</v>
      </c>
      <c r="B2401" s="1" t="s">
        <v>244</v>
      </c>
      <c r="C2401" s="1" t="s">
        <v>451</v>
      </c>
      <c r="D2401" s="1" t="s">
        <v>392</v>
      </c>
      <c r="E2401" s="1" t="s">
        <v>8</v>
      </c>
      <c r="F2401" s="1" t="s">
        <v>393</v>
      </c>
      <c r="G2401" s="4">
        <v>0</v>
      </c>
      <c r="H2401" s="4">
        <v>0</v>
      </c>
      <c r="I2401" s="4">
        <v>0</v>
      </c>
      <c r="J2401" s="4">
        <v>0</v>
      </c>
      <c r="K2401" s="4">
        <v>0</v>
      </c>
      <c r="L2401" s="4">
        <v>0</v>
      </c>
      <c r="M2401" s="4">
        <v>0</v>
      </c>
      <c r="N2401" s="24">
        <f>IF(AND(B2401="60",C2401="32"),(J2401/'FD Date'!$B$4*'FD Date'!$B$6+K2401),(J2401/Date!$B$4*Date!$B$6+K2401))</f>
        <v>0</v>
      </c>
      <c r="O2401" s="24">
        <f t="shared" si="235"/>
        <v>0</v>
      </c>
      <c r="P2401" s="24">
        <f>K2401/Date!$B$2*Date!$B$3+K2401</f>
        <v>0</v>
      </c>
      <c r="Q2401" s="24">
        <f>J2401*Date!$B$3+K2401</f>
        <v>0</v>
      </c>
      <c r="R2401" s="24">
        <f t="shared" si="236"/>
        <v>0</v>
      </c>
      <c r="S2401" s="24">
        <f>J2401/2*Date!$B$7+K2401</f>
        <v>0</v>
      </c>
      <c r="T2401" s="24">
        <f t="shared" si="237"/>
        <v>0</v>
      </c>
      <c r="U2401" s="24">
        <f t="shared" si="238"/>
        <v>0</v>
      </c>
      <c r="V2401" s="4">
        <v>0</v>
      </c>
      <c r="W2401" s="4"/>
      <c r="X2401" s="28" t="str">
        <f t="shared" si="239"/>
        <v>CHOOSE FORMULA</v>
      </c>
      <c r="Y2401" s="4"/>
      <c r="Z2401" s="4">
        <v>0</v>
      </c>
    </row>
    <row r="2402" spans="1:26">
      <c r="A2402" s="1" t="s">
        <v>60</v>
      </c>
      <c r="B2402" s="1" t="s">
        <v>244</v>
      </c>
      <c r="C2402" s="1" t="s">
        <v>451</v>
      </c>
      <c r="D2402" s="1" t="s">
        <v>301</v>
      </c>
      <c r="E2402" s="1" t="s">
        <v>8</v>
      </c>
      <c r="F2402" s="1" t="s">
        <v>302</v>
      </c>
      <c r="G2402" s="4">
        <v>5590</v>
      </c>
      <c r="H2402" s="4">
        <v>0</v>
      </c>
      <c r="I2402" s="4">
        <v>5590</v>
      </c>
      <c r="J2402" s="4">
        <v>0</v>
      </c>
      <c r="K2402" s="4">
        <v>0</v>
      </c>
      <c r="L2402" s="4">
        <v>0</v>
      </c>
      <c r="M2402" s="4">
        <v>0</v>
      </c>
      <c r="N2402" s="24">
        <f>IF(AND(B2402="60",C2402="32"),(J2402/'FD Date'!$B$4*'FD Date'!$B$6+K2402),(J2402/Date!$B$4*Date!$B$6+K2402))</f>
        <v>0</v>
      </c>
      <c r="O2402" s="24">
        <f t="shared" si="235"/>
        <v>0</v>
      </c>
      <c r="P2402" s="24">
        <f>K2402/Date!$B$2*Date!$B$3+K2402</f>
        <v>0</v>
      </c>
      <c r="Q2402" s="24">
        <f>J2402*Date!$B$3+K2402</f>
        <v>0</v>
      </c>
      <c r="R2402" s="24">
        <f t="shared" si="236"/>
        <v>0</v>
      </c>
      <c r="S2402" s="24">
        <f>J2402/2*Date!$B$7+K2402</f>
        <v>0</v>
      </c>
      <c r="T2402" s="24">
        <f t="shared" si="237"/>
        <v>5590</v>
      </c>
      <c r="U2402" s="24">
        <f t="shared" si="238"/>
        <v>0</v>
      </c>
      <c r="V2402" s="4">
        <v>0</v>
      </c>
      <c r="W2402" s="4"/>
      <c r="X2402" s="28" t="str">
        <f t="shared" si="239"/>
        <v>CHOOSE FORMULA</v>
      </c>
      <c r="Y2402" s="4"/>
      <c r="Z2402" s="4">
        <v>5590</v>
      </c>
    </row>
    <row r="2403" spans="1:26">
      <c r="A2403" s="1" t="s">
        <v>60</v>
      </c>
      <c r="B2403" s="1" t="s">
        <v>244</v>
      </c>
      <c r="C2403" s="1" t="s">
        <v>451</v>
      </c>
      <c r="D2403" s="1" t="s">
        <v>408</v>
      </c>
      <c r="E2403" s="1" t="s">
        <v>8</v>
      </c>
      <c r="F2403" s="1" t="s">
        <v>409</v>
      </c>
      <c r="G2403" s="4">
        <v>3600</v>
      </c>
      <c r="H2403" s="4">
        <v>0</v>
      </c>
      <c r="I2403" s="4">
        <v>3600</v>
      </c>
      <c r="J2403" s="4">
        <v>0</v>
      </c>
      <c r="K2403" s="4">
        <v>0</v>
      </c>
      <c r="L2403" s="4">
        <v>0</v>
      </c>
      <c r="M2403" s="4">
        <v>0</v>
      </c>
      <c r="N2403" s="24">
        <f>IF(AND(B2403="60",C2403="32"),(J2403/'FD Date'!$B$4*'FD Date'!$B$6+K2403),(J2403/Date!$B$4*Date!$B$6+K2403))</f>
        <v>0</v>
      </c>
      <c r="O2403" s="24">
        <f t="shared" si="235"/>
        <v>0</v>
      </c>
      <c r="P2403" s="24">
        <f>K2403/Date!$B$2*Date!$B$3+K2403</f>
        <v>0</v>
      </c>
      <c r="Q2403" s="24">
        <f>J2403*Date!$B$3+K2403</f>
        <v>0</v>
      </c>
      <c r="R2403" s="24">
        <f t="shared" si="236"/>
        <v>0</v>
      </c>
      <c r="S2403" s="24">
        <f>J2403/2*Date!$B$7+K2403</f>
        <v>0</v>
      </c>
      <c r="T2403" s="24">
        <f t="shared" si="237"/>
        <v>3600</v>
      </c>
      <c r="U2403" s="24">
        <f t="shared" si="238"/>
        <v>0</v>
      </c>
      <c r="V2403" s="4">
        <v>0</v>
      </c>
      <c r="W2403" s="4"/>
      <c r="X2403" s="28" t="str">
        <f t="shared" si="239"/>
        <v>CHOOSE FORMULA</v>
      </c>
      <c r="Y2403" s="4"/>
      <c r="Z2403" s="4">
        <v>3600</v>
      </c>
    </row>
    <row r="2404" spans="1:26">
      <c r="A2404" s="1" t="s">
        <v>60</v>
      </c>
      <c r="B2404" s="1" t="s">
        <v>244</v>
      </c>
      <c r="C2404" s="1" t="s">
        <v>451</v>
      </c>
      <c r="D2404" s="1" t="s">
        <v>303</v>
      </c>
      <c r="E2404" s="1" t="s">
        <v>8</v>
      </c>
      <c r="F2404" s="1" t="s">
        <v>304</v>
      </c>
      <c r="G2404" s="4">
        <v>5910</v>
      </c>
      <c r="H2404" s="4">
        <v>0</v>
      </c>
      <c r="I2404" s="4">
        <v>5910</v>
      </c>
      <c r="J2404" s="4">
        <v>0</v>
      </c>
      <c r="K2404" s="4">
        <v>490.82</v>
      </c>
      <c r="L2404" s="4">
        <v>836.51</v>
      </c>
      <c r="M2404" s="4">
        <v>913.45</v>
      </c>
      <c r="N2404" s="24">
        <f>IF(AND(B2404="60",C2404="32"),(J2404/'FD Date'!$B$4*'FD Date'!$B$6+K2404),(J2404/Date!$B$4*Date!$B$6+K2404))</f>
        <v>490.82</v>
      </c>
      <c r="O2404" s="24">
        <f t="shared" si="235"/>
        <v>0</v>
      </c>
      <c r="P2404" s="24">
        <f>K2404/Date!$B$2*Date!$B$3+K2404</f>
        <v>736.23</v>
      </c>
      <c r="Q2404" s="24">
        <f>J2404*Date!$B$3+K2404</f>
        <v>490.82</v>
      </c>
      <c r="R2404" s="24">
        <f t="shared" si="236"/>
        <v>535.96433874072045</v>
      </c>
      <c r="S2404" s="24">
        <f>J2404/2*Date!$B$7+K2404</f>
        <v>490.82</v>
      </c>
      <c r="T2404" s="24">
        <f t="shared" si="237"/>
        <v>5910</v>
      </c>
      <c r="U2404" s="24">
        <f t="shared" si="238"/>
        <v>490.82</v>
      </c>
      <c r="V2404" s="4">
        <v>0</v>
      </c>
      <c r="W2404" s="4"/>
      <c r="X2404" s="28" t="str">
        <f t="shared" si="239"/>
        <v>CHOOSE FORMULA</v>
      </c>
      <c r="Y2404" s="4"/>
      <c r="Z2404" s="4">
        <v>5910</v>
      </c>
    </row>
    <row r="2405" spans="1:26">
      <c r="A2405" s="1" t="s">
        <v>60</v>
      </c>
      <c r="B2405" s="1" t="s">
        <v>244</v>
      </c>
      <c r="C2405" s="1" t="s">
        <v>451</v>
      </c>
      <c r="D2405" s="1" t="s">
        <v>305</v>
      </c>
      <c r="E2405" s="1" t="s">
        <v>8</v>
      </c>
      <c r="F2405" s="1" t="s">
        <v>306</v>
      </c>
      <c r="G2405" s="4">
        <v>1580</v>
      </c>
      <c r="H2405" s="4">
        <v>0</v>
      </c>
      <c r="I2405" s="4">
        <v>1580</v>
      </c>
      <c r="J2405" s="4">
        <v>0</v>
      </c>
      <c r="K2405" s="4">
        <v>125</v>
      </c>
      <c r="L2405" s="4">
        <v>154</v>
      </c>
      <c r="M2405" s="4">
        <v>179</v>
      </c>
      <c r="N2405" s="24">
        <f>IF(AND(B2405="60",C2405="32"),(J2405/'FD Date'!$B$4*'FD Date'!$B$6+K2405),(J2405/Date!$B$4*Date!$B$6+K2405))</f>
        <v>125</v>
      </c>
      <c r="O2405" s="24">
        <f t="shared" si="235"/>
        <v>0</v>
      </c>
      <c r="P2405" s="24">
        <f>K2405/Date!$B$2*Date!$B$3+K2405</f>
        <v>187.5</v>
      </c>
      <c r="Q2405" s="24">
        <f>J2405*Date!$B$3+K2405</f>
        <v>125</v>
      </c>
      <c r="R2405" s="24">
        <f t="shared" si="236"/>
        <v>145.29220779220779</v>
      </c>
      <c r="S2405" s="24">
        <f>J2405/2*Date!$B$7+K2405</f>
        <v>125</v>
      </c>
      <c r="T2405" s="24">
        <f t="shared" si="237"/>
        <v>1580</v>
      </c>
      <c r="U2405" s="24">
        <f t="shared" si="238"/>
        <v>125</v>
      </c>
      <c r="V2405" s="4">
        <v>0</v>
      </c>
      <c r="W2405" s="4"/>
      <c r="X2405" s="28" t="str">
        <f t="shared" si="239"/>
        <v>CHOOSE FORMULA</v>
      </c>
      <c r="Y2405" s="4"/>
      <c r="Z2405" s="4">
        <v>1580</v>
      </c>
    </row>
    <row r="2406" spans="1:26">
      <c r="A2406" s="1" t="s">
        <v>60</v>
      </c>
      <c r="B2406" s="1" t="s">
        <v>244</v>
      </c>
      <c r="C2406" s="1" t="s">
        <v>451</v>
      </c>
      <c r="D2406" s="1" t="s">
        <v>309</v>
      </c>
      <c r="E2406" s="1" t="s">
        <v>8</v>
      </c>
      <c r="F2406" s="1" t="s">
        <v>310</v>
      </c>
      <c r="G2406" s="4">
        <v>0</v>
      </c>
      <c r="H2406" s="4">
        <v>0</v>
      </c>
      <c r="I2406" s="4">
        <v>0</v>
      </c>
      <c r="J2406" s="4">
        <v>0</v>
      </c>
      <c r="K2406" s="4">
        <v>0</v>
      </c>
      <c r="L2406" s="4">
        <v>0</v>
      </c>
      <c r="M2406" s="4">
        <v>0</v>
      </c>
      <c r="N2406" s="24">
        <f>IF(AND(B2406="60",C2406="32"),(J2406/'FD Date'!$B$4*'FD Date'!$B$6+K2406),(J2406/Date!$B$4*Date!$B$6+K2406))</f>
        <v>0</v>
      </c>
      <c r="O2406" s="24">
        <f t="shared" si="235"/>
        <v>0</v>
      </c>
      <c r="P2406" s="24">
        <f>K2406/Date!$B$2*Date!$B$3+K2406</f>
        <v>0</v>
      </c>
      <c r="Q2406" s="24">
        <f>J2406*Date!$B$3+K2406</f>
        <v>0</v>
      </c>
      <c r="R2406" s="24">
        <f t="shared" si="236"/>
        <v>0</v>
      </c>
      <c r="S2406" s="24">
        <f>J2406/2*Date!$B$7+K2406</f>
        <v>0</v>
      </c>
      <c r="T2406" s="24">
        <f t="shared" si="237"/>
        <v>0</v>
      </c>
      <c r="U2406" s="24">
        <f t="shared" si="238"/>
        <v>0</v>
      </c>
      <c r="V2406" s="4">
        <v>0</v>
      </c>
      <c r="W2406" s="4"/>
      <c r="X2406" s="28" t="str">
        <f t="shared" si="239"/>
        <v>CHOOSE FORMULA</v>
      </c>
      <c r="Y2406" s="4"/>
      <c r="Z2406" s="4">
        <v>0</v>
      </c>
    </row>
    <row r="2407" spans="1:26">
      <c r="A2407" s="1" t="s">
        <v>60</v>
      </c>
      <c r="B2407" s="1" t="s">
        <v>244</v>
      </c>
      <c r="C2407" s="1" t="s">
        <v>451</v>
      </c>
      <c r="D2407" s="1" t="s">
        <v>311</v>
      </c>
      <c r="E2407" s="1" t="s">
        <v>8</v>
      </c>
      <c r="F2407" s="1" t="s">
        <v>312</v>
      </c>
      <c r="G2407" s="4">
        <v>30000</v>
      </c>
      <c r="H2407" s="4">
        <v>0</v>
      </c>
      <c r="I2407" s="4">
        <v>30000</v>
      </c>
      <c r="J2407" s="4">
        <v>0</v>
      </c>
      <c r="K2407" s="4">
        <v>21014.15</v>
      </c>
      <c r="L2407" s="4">
        <v>14200</v>
      </c>
      <c r="M2407" s="4">
        <v>19200</v>
      </c>
      <c r="N2407" s="24">
        <f>IF(AND(B2407="60",C2407="32"),(J2407/'FD Date'!$B$4*'FD Date'!$B$6+K2407),(J2407/Date!$B$4*Date!$B$6+K2407))</f>
        <v>21014.15</v>
      </c>
      <c r="O2407" s="24">
        <f t="shared" si="235"/>
        <v>0</v>
      </c>
      <c r="P2407" s="24">
        <f>K2407/Date!$B$2*Date!$B$3+K2407</f>
        <v>31521.225000000002</v>
      </c>
      <c r="Q2407" s="24">
        <f>J2407*Date!$B$3+K2407</f>
        <v>21014.15</v>
      </c>
      <c r="R2407" s="24">
        <f t="shared" si="236"/>
        <v>28413.498591549298</v>
      </c>
      <c r="S2407" s="24">
        <f>J2407/2*Date!$B$7+K2407</f>
        <v>21014.15</v>
      </c>
      <c r="T2407" s="24">
        <f t="shared" si="237"/>
        <v>30000</v>
      </c>
      <c r="U2407" s="24">
        <f t="shared" si="238"/>
        <v>21014.15</v>
      </c>
      <c r="V2407" s="4">
        <v>0</v>
      </c>
      <c r="W2407" s="4"/>
      <c r="X2407" s="28" t="str">
        <f t="shared" si="239"/>
        <v>CHOOSE FORMULA</v>
      </c>
      <c r="Y2407" s="4"/>
      <c r="Z2407" s="4">
        <v>30000</v>
      </c>
    </row>
    <row r="2408" spans="1:26">
      <c r="A2408" s="1" t="s">
        <v>60</v>
      </c>
      <c r="B2408" s="1" t="s">
        <v>244</v>
      </c>
      <c r="C2408" s="1" t="s">
        <v>451</v>
      </c>
      <c r="D2408" s="1" t="s">
        <v>313</v>
      </c>
      <c r="E2408" s="1" t="s">
        <v>8</v>
      </c>
      <c r="F2408" s="1" t="s">
        <v>314</v>
      </c>
      <c r="G2408" s="4">
        <v>0</v>
      </c>
      <c r="H2408" s="4">
        <v>0</v>
      </c>
      <c r="I2408" s="4">
        <v>0</v>
      </c>
      <c r="J2408" s="4">
        <v>0</v>
      </c>
      <c r="K2408" s="4">
        <v>0</v>
      </c>
      <c r="L2408" s="4">
        <v>0</v>
      </c>
      <c r="M2408" s="4">
        <v>0</v>
      </c>
      <c r="N2408" s="24">
        <f>IF(AND(B2408="60",C2408="32"),(J2408/'FD Date'!$B$4*'FD Date'!$B$6+K2408),(J2408/Date!$B$4*Date!$B$6+K2408))</f>
        <v>0</v>
      </c>
      <c r="O2408" s="24">
        <f t="shared" si="235"/>
        <v>0</v>
      </c>
      <c r="P2408" s="24">
        <f>K2408/Date!$B$2*Date!$B$3+K2408</f>
        <v>0</v>
      </c>
      <c r="Q2408" s="24">
        <f>J2408*Date!$B$3+K2408</f>
        <v>0</v>
      </c>
      <c r="R2408" s="24">
        <f t="shared" si="236"/>
        <v>0</v>
      </c>
      <c r="S2408" s="24">
        <f>J2408/2*Date!$B$7+K2408</f>
        <v>0</v>
      </c>
      <c r="T2408" s="24">
        <f t="shared" si="237"/>
        <v>0</v>
      </c>
      <c r="U2408" s="24">
        <f t="shared" si="238"/>
        <v>0</v>
      </c>
      <c r="V2408" s="4">
        <v>0</v>
      </c>
      <c r="W2408" s="4"/>
      <c r="X2408" s="28" t="str">
        <f t="shared" si="239"/>
        <v>CHOOSE FORMULA</v>
      </c>
      <c r="Y2408" s="4"/>
      <c r="Z2408" s="4">
        <v>0</v>
      </c>
    </row>
    <row r="2409" spans="1:26">
      <c r="A2409" s="1" t="s">
        <v>60</v>
      </c>
      <c r="B2409" s="1" t="s">
        <v>244</v>
      </c>
      <c r="C2409" s="1" t="s">
        <v>451</v>
      </c>
      <c r="D2409" s="1" t="s">
        <v>784</v>
      </c>
      <c r="E2409" s="1" t="s">
        <v>8</v>
      </c>
      <c r="F2409" s="1" t="s">
        <v>785</v>
      </c>
      <c r="G2409" s="4">
        <v>0</v>
      </c>
      <c r="H2409" s="4">
        <v>0</v>
      </c>
      <c r="I2409" s="4">
        <v>0</v>
      </c>
      <c r="J2409" s="4">
        <v>0</v>
      </c>
      <c r="K2409" s="4">
        <v>0</v>
      </c>
      <c r="L2409" s="4">
        <v>0</v>
      </c>
      <c r="M2409" s="4">
        <v>0</v>
      </c>
      <c r="N2409" s="24">
        <f>IF(AND(B2409="60",C2409="32"),(J2409/'FD Date'!$B$4*'FD Date'!$B$6+K2409),(J2409/Date!$B$4*Date!$B$6+K2409))</f>
        <v>0</v>
      </c>
      <c r="O2409" s="24">
        <f t="shared" si="235"/>
        <v>0</v>
      </c>
      <c r="P2409" s="24">
        <f>K2409/Date!$B$2*Date!$B$3+K2409</f>
        <v>0</v>
      </c>
      <c r="Q2409" s="24">
        <f>J2409*Date!$B$3+K2409</f>
        <v>0</v>
      </c>
      <c r="R2409" s="24">
        <f t="shared" si="236"/>
        <v>0</v>
      </c>
      <c r="S2409" s="24">
        <f>J2409/2*Date!$B$7+K2409</f>
        <v>0</v>
      </c>
      <c r="T2409" s="24">
        <f t="shared" si="237"/>
        <v>0</v>
      </c>
      <c r="U2409" s="24">
        <f t="shared" si="238"/>
        <v>0</v>
      </c>
      <c r="V2409" s="4">
        <v>0</v>
      </c>
      <c r="W2409" s="4"/>
      <c r="X2409" s="28" t="str">
        <f t="shared" si="239"/>
        <v>CHOOSE FORMULA</v>
      </c>
      <c r="Y2409" s="4"/>
      <c r="Z2409" s="4">
        <v>0</v>
      </c>
    </row>
    <row r="2410" spans="1:26">
      <c r="A2410" s="1" t="s">
        <v>60</v>
      </c>
      <c r="B2410" s="1" t="s">
        <v>244</v>
      </c>
      <c r="C2410" s="1" t="s">
        <v>451</v>
      </c>
      <c r="D2410" s="1" t="s">
        <v>412</v>
      </c>
      <c r="E2410" s="1" t="s">
        <v>8</v>
      </c>
      <c r="F2410" s="1" t="s">
        <v>413</v>
      </c>
      <c r="G2410" s="4">
        <v>0</v>
      </c>
      <c r="H2410" s="4">
        <v>0</v>
      </c>
      <c r="I2410" s="4">
        <v>0</v>
      </c>
      <c r="J2410" s="4">
        <v>0</v>
      </c>
      <c r="K2410" s="4">
        <v>0</v>
      </c>
      <c r="L2410" s="4">
        <v>0</v>
      </c>
      <c r="M2410" s="4">
        <v>0</v>
      </c>
      <c r="N2410" s="24">
        <f>IF(AND(B2410="60",C2410="32"),(J2410/'FD Date'!$B$4*'FD Date'!$B$6+K2410),(J2410/Date!$B$4*Date!$B$6+K2410))</f>
        <v>0</v>
      </c>
      <c r="O2410" s="24">
        <f t="shared" si="235"/>
        <v>0</v>
      </c>
      <c r="P2410" s="24">
        <f>K2410/Date!$B$2*Date!$B$3+K2410</f>
        <v>0</v>
      </c>
      <c r="Q2410" s="24">
        <f>J2410*Date!$B$3+K2410</f>
        <v>0</v>
      </c>
      <c r="R2410" s="24">
        <f t="shared" si="236"/>
        <v>0</v>
      </c>
      <c r="S2410" s="24">
        <f>J2410/2*Date!$B$7+K2410</f>
        <v>0</v>
      </c>
      <c r="T2410" s="24">
        <f t="shared" si="237"/>
        <v>0</v>
      </c>
      <c r="U2410" s="24">
        <f t="shared" si="238"/>
        <v>0</v>
      </c>
      <c r="V2410" s="4">
        <v>0</v>
      </c>
      <c r="W2410" s="4"/>
      <c r="X2410" s="28" t="str">
        <f t="shared" si="239"/>
        <v>CHOOSE FORMULA</v>
      </c>
      <c r="Y2410" s="4"/>
      <c r="Z2410" s="4">
        <v>0</v>
      </c>
    </row>
    <row r="2411" spans="1:26">
      <c r="A2411" s="1" t="s">
        <v>60</v>
      </c>
      <c r="B2411" s="1" t="s">
        <v>244</v>
      </c>
      <c r="C2411" s="1" t="s">
        <v>451</v>
      </c>
      <c r="D2411" s="1" t="s">
        <v>414</v>
      </c>
      <c r="E2411" s="1" t="s">
        <v>8</v>
      </c>
      <c r="F2411" s="1" t="s">
        <v>415</v>
      </c>
      <c r="G2411" s="4">
        <v>162250</v>
      </c>
      <c r="H2411" s="4">
        <v>0</v>
      </c>
      <c r="I2411" s="4">
        <v>162250</v>
      </c>
      <c r="J2411" s="4">
        <v>0</v>
      </c>
      <c r="K2411" s="4">
        <v>0</v>
      </c>
      <c r="L2411" s="4">
        <v>-11950</v>
      </c>
      <c r="M2411" s="4">
        <v>-29909.8</v>
      </c>
      <c r="N2411" s="24">
        <f>IF(AND(B2411="60",C2411="32"),(J2411/'FD Date'!$B$4*'FD Date'!$B$6+K2411),(J2411/Date!$B$4*Date!$B$6+K2411))</f>
        <v>0</v>
      </c>
      <c r="O2411" s="24">
        <f t="shared" si="235"/>
        <v>0</v>
      </c>
      <c r="P2411" s="24">
        <f>K2411/Date!$B$2*Date!$B$3+K2411</f>
        <v>0</v>
      </c>
      <c r="Q2411" s="24">
        <f>J2411*Date!$B$3+K2411</f>
        <v>0</v>
      </c>
      <c r="R2411" s="24">
        <f t="shared" si="236"/>
        <v>0</v>
      </c>
      <c r="S2411" s="24">
        <f>J2411/2*Date!$B$7+K2411</f>
        <v>0</v>
      </c>
      <c r="T2411" s="24">
        <f t="shared" si="237"/>
        <v>162250</v>
      </c>
      <c r="U2411" s="24">
        <f t="shared" si="238"/>
        <v>0</v>
      </c>
      <c r="V2411" s="4">
        <v>0</v>
      </c>
      <c r="W2411" s="4"/>
      <c r="X2411" s="28" t="str">
        <f t="shared" si="239"/>
        <v>CHOOSE FORMULA</v>
      </c>
      <c r="Y2411" s="4"/>
      <c r="Z2411" s="4">
        <v>162250</v>
      </c>
    </row>
    <row r="2412" spans="1:26">
      <c r="A2412" s="1" t="s">
        <v>60</v>
      </c>
      <c r="B2412" s="1" t="s">
        <v>244</v>
      </c>
      <c r="C2412" s="1" t="s">
        <v>451</v>
      </c>
      <c r="D2412" s="1" t="s">
        <v>541</v>
      </c>
      <c r="E2412" s="1" t="s">
        <v>8</v>
      </c>
      <c r="F2412" s="1" t="s">
        <v>542</v>
      </c>
      <c r="G2412" s="4">
        <v>1500</v>
      </c>
      <c r="H2412" s="4">
        <v>0</v>
      </c>
      <c r="I2412" s="4">
        <v>1500</v>
      </c>
      <c r="J2412" s="4">
        <v>0</v>
      </c>
      <c r="K2412" s="4">
        <v>45</v>
      </c>
      <c r="L2412" s="4">
        <v>45</v>
      </c>
      <c r="M2412" s="4">
        <v>45</v>
      </c>
      <c r="N2412" s="24">
        <f>IF(AND(B2412="60",C2412="32"),(J2412/'FD Date'!$B$4*'FD Date'!$B$6+K2412),(J2412/Date!$B$4*Date!$B$6+K2412))</f>
        <v>45</v>
      </c>
      <c r="O2412" s="24">
        <f t="shared" si="235"/>
        <v>0</v>
      </c>
      <c r="P2412" s="24">
        <f>K2412/Date!$B$2*Date!$B$3+K2412</f>
        <v>67.5</v>
      </c>
      <c r="Q2412" s="24">
        <f>J2412*Date!$B$3+K2412</f>
        <v>45</v>
      </c>
      <c r="R2412" s="24">
        <f t="shared" si="236"/>
        <v>45</v>
      </c>
      <c r="S2412" s="24">
        <f>J2412/2*Date!$B$7+K2412</f>
        <v>45</v>
      </c>
      <c r="T2412" s="24">
        <f t="shared" si="237"/>
        <v>1500</v>
      </c>
      <c r="U2412" s="24">
        <f t="shared" si="238"/>
        <v>45</v>
      </c>
      <c r="V2412" s="4">
        <v>0</v>
      </c>
      <c r="W2412" s="4"/>
      <c r="X2412" s="28" t="str">
        <f t="shared" si="239"/>
        <v>CHOOSE FORMULA</v>
      </c>
      <c r="Y2412" s="4"/>
      <c r="Z2412" s="4">
        <v>1500</v>
      </c>
    </row>
    <row r="2413" spans="1:26">
      <c r="A2413" s="1" t="s">
        <v>60</v>
      </c>
      <c r="B2413" s="1" t="s">
        <v>244</v>
      </c>
      <c r="C2413" s="1" t="s">
        <v>451</v>
      </c>
      <c r="D2413" s="1" t="s">
        <v>786</v>
      </c>
      <c r="E2413" s="1" t="s">
        <v>8</v>
      </c>
      <c r="F2413" s="1" t="s">
        <v>787</v>
      </c>
      <c r="G2413" s="4">
        <v>0</v>
      </c>
      <c r="H2413" s="4">
        <v>0</v>
      </c>
      <c r="I2413" s="4">
        <v>0</v>
      </c>
      <c r="J2413" s="4">
        <v>0</v>
      </c>
      <c r="K2413" s="4">
        <v>0</v>
      </c>
      <c r="L2413" s="4">
        <v>0</v>
      </c>
      <c r="M2413" s="4">
        <v>0</v>
      </c>
      <c r="N2413" s="24">
        <f>IF(AND(B2413="60",C2413="32"),(J2413/'FD Date'!$B$4*'FD Date'!$B$6+K2413),(J2413/Date!$B$4*Date!$B$6+K2413))</f>
        <v>0</v>
      </c>
      <c r="O2413" s="24">
        <f t="shared" si="235"/>
        <v>0</v>
      </c>
      <c r="P2413" s="24">
        <f>K2413/Date!$B$2*Date!$B$3+K2413</f>
        <v>0</v>
      </c>
      <c r="Q2413" s="24">
        <f>J2413*Date!$B$3+K2413</f>
        <v>0</v>
      </c>
      <c r="R2413" s="24">
        <f t="shared" si="236"/>
        <v>0</v>
      </c>
      <c r="S2413" s="24">
        <f>J2413/2*Date!$B$7+K2413</f>
        <v>0</v>
      </c>
      <c r="T2413" s="24">
        <f t="shared" si="237"/>
        <v>0</v>
      </c>
      <c r="U2413" s="24">
        <f t="shared" si="238"/>
        <v>0</v>
      </c>
      <c r="V2413" s="4">
        <v>0</v>
      </c>
      <c r="W2413" s="4"/>
      <c r="X2413" s="28" t="str">
        <f t="shared" si="239"/>
        <v>CHOOSE FORMULA</v>
      </c>
      <c r="Y2413" s="4"/>
      <c r="Z2413" s="4">
        <v>0</v>
      </c>
    </row>
    <row r="2414" spans="1:26">
      <c r="A2414" s="1" t="s">
        <v>60</v>
      </c>
      <c r="B2414" s="1" t="s">
        <v>244</v>
      </c>
      <c r="C2414" s="1" t="s">
        <v>451</v>
      </c>
      <c r="D2414" s="1" t="s">
        <v>417</v>
      </c>
      <c r="E2414" s="1" t="s">
        <v>8</v>
      </c>
      <c r="F2414" s="1" t="s">
        <v>418</v>
      </c>
      <c r="G2414" s="4">
        <v>335000</v>
      </c>
      <c r="H2414" s="4">
        <v>0</v>
      </c>
      <c r="I2414" s="4">
        <v>335000</v>
      </c>
      <c r="J2414" s="4">
        <v>0</v>
      </c>
      <c r="K2414" s="4">
        <v>0</v>
      </c>
      <c r="L2414" s="4">
        <v>160000</v>
      </c>
      <c r="M2414" s="4">
        <v>0</v>
      </c>
      <c r="N2414" s="24">
        <f>IF(AND(B2414="60",C2414="32"),(J2414/'FD Date'!$B$4*'FD Date'!$B$6+K2414),(J2414/Date!$B$4*Date!$B$6+K2414))</f>
        <v>0</v>
      </c>
      <c r="O2414" s="24">
        <f t="shared" si="235"/>
        <v>0</v>
      </c>
      <c r="P2414" s="24">
        <f>K2414/Date!$B$2*Date!$B$3+K2414</f>
        <v>0</v>
      </c>
      <c r="Q2414" s="24">
        <f>J2414*Date!$B$3+K2414</f>
        <v>0</v>
      </c>
      <c r="R2414" s="24">
        <f t="shared" si="236"/>
        <v>0</v>
      </c>
      <c r="S2414" s="24">
        <f>J2414/2*Date!$B$7+K2414</f>
        <v>0</v>
      </c>
      <c r="T2414" s="24">
        <f t="shared" si="237"/>
        <v>335000</v>
      </c>
      <c r="U2414" s="24">
        <f t="shared" si="238"/>
        <v>0</v>
      </c>
      <c r="V2414" s="4">
        <v>0</v>
      </c>
      <c r="W2414" s="4"/>
      <c r="X2414" s="28" t="str">
        <f t="shared" si="239"/>
        <v>CHOOSE FORMULA</v>
      </c>
      <c r="Y2414" s="4"/>
      <c r="Z2414" s="4">
        <v>335000</v>
      </c>
    </row>
    <row r="2415" spans="1:26">
      <c r="A2415" s="1" t="s">
        <v>60</v>
      </c>
      <c r="B2415" s="1" t="s">
        <v>244</v>
      </c>
      <c r="C2415" s="1" t="s">
        <v>451</v>
      </c>
      <c r="D2415" s="1" t="s">
        <v>417</v>
      </c>
      <c r="E2415" s="1" t="s">
        <v>13</v>
      </c>
      <c r="F2415" s="1" t="s">
        <v>419</v>
      </c>
      <c r="G2415" s="4">
        <v>0</v>
      </c>
      <c r="H2415" s="4">
        <v>0</v>
      </c>
      <c r="I2415" s="4">
        <v>0</v>
      </c>
      <c r="J2415" s="4">
        <v>0</v>
      </c>
      <c r="K2415" s="4">
        <v>0</v>
      </c>
      <c r="L2415" s="4">
        <v>0</v>
      </c>
      <c r="M2415" s="4">
        <v>0</v>
      </c>
      <c r="N2415" s="24">
        <f>IF(AND(B2415="60",C2415="32"),(J2415/'FD Date'!$B$4*'FD Date'!$B$6+K2415),(J2415/Date!$B$4*Date!$B$6+K2415))</f>
        <v>0</v>
      </c>
      <c r="O2415" s="24">
        <f t="shared" si="235"/>
        <v>0</v>
      </c>
      <c r="P2415" s="24">
        <f>K2415/Date!$B$2*Date!$B$3+K2415</f>
        <v>0</v>
      </c>
      <c r="Q2415" s="24">
        <f>J2415*Date!$B$3+K2415</f>
        <v>0</v>
      </c>
      <c r="R2415" s="24">
        <f t="shared" si="236"/>
        <v>0</v>
      </c>
      <c r="S2415" s="24">
        <f>J2415/2*Date!$B$7+K2415</f>
        <v>0</v>
      </c>
      <c r="T2415" s="24">
        <f t="shared" si="237"/>
        <v>0</v>
      </c>
      <c r="U2415" s="24">
        <f t="shared" si="238"/>
        <v>0</v>
      </c>
      <c r="V2415" s="4">
        <v>0</v>
      </c>
      <c r="W2415" s="4"/>
      <c r="X2415" s="28" t="str">
        <f t="shared" si="239"/>
        <v>CHOOSE FORMULA</v>
      </c>
      <c r="Y2415" s="4"/>
      <c r="Z2415" s="4">
        <v>0</v>
      </c>
    </row>
    <row r="2416" spans="1:26">
      <c r="A2416" s="1" t="s">
        <v>60</v>
      </c>
      <c r="B2416" s="1" t="s">
        <v>244</v>
      </c>
      <c r="C2416" s="1" t="s">
        <v>451</v>
      </c>
      <c r="D2416" s="1" t="s">
        <v>385</v>
      </c>
      <c r="E2416" s="1" t="s">
        <v>8</v>
      </c>
      <c r="F2416" s="1" t="s">
        <v>386</v>
      </c>
      <c r="G2416" s="4">
        <v>374857</v>
      </c>
      <c r="H2416" s="4">
        <v>0</v>
      </c>
      <c r="I2416" s="4">
        <v>374857</v>
      </c>
      <c r="J2416" s="4">
        <v>31200</v>
      </c>
      <c r="K2416" s="4">
        <v>250057</v>
      </c>
      <c r="L2416" s="4">
        <v>458399</v>
      </c>
      <c r="M2416" s="4">
        <v>590319</v>
      </c>
      <c r="N2416" s="24">
        <f>IF(AND(B2416="60",C2416="32"),(J2416/'FD Date'!$B$4*'FD Date'!$B$6+K2416),(J2416/Date!$B$4*Date!$B$6+K2416))</f>
        <v>406057</v>
      </c>
      <c r="O2416" s="24">
        <f t="shared" si="235"/>
        <v>62400</v>
      </c>
      <c r="P2416" s="24">
        <f>K2416/Date!$B$2*Date!$B$3+K2416</f>
        <v>375085.5</v>
      </c>
      <c r="Q2416" s="24">
        <f>J2416*Date!$B$3+K2416</f>
        <v>374857</v>
      </c>
      <c r="R2416" s="24">
        <f t="shared" si="236"/>
        <v>322019.45942944899</v>
      </c>
      <c r="S2416" s="24">
        <f>J2416/2*Date!$B$7+K2416</f>
        <v>374857</v>
      </c>
      <c r="T2416" s="24">
        <f t="shared" si="237"/>
        <v>374857</v>
      </c>
      <c r="U2416" s="24">
        <f t="shared" si="238"/>
        <v>250057</v>
      </c>
      <c r="V2416" s="4">
        <v>0</v>
      </c>
      <c r="W2416" s="4"/>
      <c r="X2416" s="28" t="str">
        <f t="shared" si="239"/>
        <v>CHOOSE FORMULA</v>
      </c>
      <c r="Y2416" s="4"/>
      <c r="Z2416" s="4">
        <v>374857</v>
      </c>
    </row>
    <row r="2417" spans="1:26">
      <c r="A2417" s="1" t="s">
        <v>60</v>
      </c>
      <c r="B2417" s="1" t="s">
        <v>244</v>
      </c>
      <c r="C2417" s="1" t="s">
        <v>451</v>
      </c>
      <c r="D2417" s="1" t="s">
        <v>715</v>
      </c>
      <c r="E2417" s="1" t="s">
        <v>8</v>
      </c>
      <c r="F2417" s="1" t="s">
        <v>716</v>
      </c>
      <c r="G2417" s="4">
        <v>0</v>
      </c>
      <c r="H2417" s="4">
        <v>0</v>
      </c>
      <c r="I2417" s="4">
        <v>0</v>
      </c>
      <c r="J2417" s="4">
        <v>0</v>
      </c>
      <c r="K2417" s="4">
        <v>0</v>
      </c>
      <c r="L2417" s="4">
        <v>0</v>
      </c>
      <c r="M2417" s="4">
        <v>0</v>
      </c>
      <c r="N2417" s="24">
        <f>IF(AND(B2417="60",C2417="32"),(J2417/'FD Date'!$B$4*'FD Date'!$B$6+K2417),(J2417/Date!$B$4*Date!$B$6+K2417))</f>
        <v>0</v>
      </c>
      <c r="O2417" s="24">
        <f t="shared" si="235"/>
        <v>0</v>
      </c>
      <c r="P2417" s="24">
        <f>K2417/Date!$B$2*Date!$B$3+K2417</f>
        <v>0</v>
      </c>
      <c r="Q2417" s="24">
        <f>J2417*Date!$B$3+K2417</f>
        <v>0</v>
      </c>
      <c r="R2417" s="24">
        <f t="shared" si="236"/>
        <v>0</v>
      </c>
      <c r="S2417" s="24">
        <f>J2417/2*Date!$B$7+K2417</f>
        <v>0</v>
      </c>
      <c r="T2417" s="24">
        <f t="shared" si="237"/>
        <v>0</v>
      </c>
      <c r="U2417" s="24">
        <f t="shared" si="238"/>
        <v>0</v>
      </c>
      <c r="V2417" s="4">
        <v>0</v>
      </c>
      <c r="W2417" s="4"/>
      <c r="X2417" s="28" t="str">
        <f t="shared" si="239"/>
        <v>CHOOSE FORMULA</v>
      </c>
      <c r="Y2417" s="4"/>
      <c r="Z2417" s="4">
        <v>0</v>
      </c>
    </row>
    <row r="2418" spans="1:26">
      <c r="A2418" s="1" t="s">
        <v>60</v>
      </c>
      <c r="B2418" s="1" t="s">
        <v>244</v>
      </c>
      <c r="C2418" s="1" t="s">
        <v>451</v>
      </c>
      <c r="D2418" s="1" t="s">
        <v>422</v>
      </c>
      <c r="E2418" s="1" t="s">
        <v>8</v>
      </c>
      <c r="F2418" s="1" t="s">
        <v>423</v>
      </c>
      <c r="G2418" s="4">
        <v>0</v>
      </c>
      <c r="H2418" s="4">
        <v>0</v>
      </c>
      <c r="I2418" s="4">
        <v>0</v>
      </c>
      <c r="J2418" s="4">
        <v>0</v>
      </c>
      <c r="K2418" s="4">
        <v>0</v>
      </c>
      <c r="L2418" s="4">
        <v>0</v>
      </c>
      <c r="M2418" s="4">
        <v>0</v>
      </c>
      <c r="N2418" s="24">
        <f>IF(AND(B2418="60",C2418="32"),(J2418/'FD Date'!$B$4*'FD Date'!$B$6+K2418),(J2418/Date!$B$4*Date!$B$6+K2418))</f>
        <v>0</v>
      </c>
      <c r="O2418" s="24">
        <f t="shared" si="235"/>
        <v>0</v>
      </c>
      <c r="P2418" s="24">
        <f>K2418/Date!$B$2*Date!$B$3+K2418</f>
        <v>0</v>
      </c>
      <c r="Q2418" s="24">
        <f>J2418*Date!$B$3+K2418</f>
        <v>0</v>
      </c>
      <c r="R2418" s="24">
        <f t="shared" si="236"/>
        <v>0</v>
      </c>
      <c r="S2418" s="24">
        <f>J2418/2*Date!$B$7+K2418</f>
        <v>0</v>
      </c>
      <c r="T2418" s="24">
        <f t="shared" si="237"/>
        <v>0</v>
      </c>
      <c r="U2418" s="24">
        <f t="shared" si="238"/>
        <v>0</v>
      </c>
      <c r="V2418" s="4">
        <v>0</v>
      </c>
      <c r="W2418" s="4"/>
      <c r="X2418" s="28" t="str">
        <f t="shared" si="239"/>
        <v>CHOOSE FORMULA</v>
      </c>
      <c r="Y2418" s="4"/>
      <c r="Z2418" s="4">
        <v>0</v>
      </c>
    </row>
    <row r="2419" spans="1:26">
      <c r="A2419" s="1" t="s">
        <v>60</v>
      </c>
      <c r="B2419" s="1" t="s">
        <v>244</v>
      </c>
      <c r="C2419" s="1" t="s">
        <v>451</v>
      </c>
      <c r="D2419" s="1" t="s">
        <v>475</v>
      </c>
      <c r="E2419" s="1" t="s">
        <v>8</v>
      </c>
      <c r="F2419" s="1" t="s">
        <v>476</v>
      </c>
      <c r="G2419" s="4">
        <v>0</v>
      </c>
      <c r="H2419" s="4">
        <v>0</v>
      </c>
      <c r="I2419" s="4">
        <v>0</v>
      </c>
      <c r="J2419" s="4">
        <v>0</v>
      </c>
      <c r="K2419" s="4">
        <v>0</v>
      </c>
      <c r="L2419" s="4">
        <v>0</v>
      </c>
      <c r="M2419" s="4">
        <v>0</v>
      </c>
      <c r="N2419" s="24">
        <f>IF(AND(B2419="60",C2419="32"),(J2419/'FD Date'!$B$4*'FD Date'!$B$6+K2419),(J2419/Date!$B$4*Date!$B$6+K2419))</f>
        <v>0</v>
      </c>
      <c r="O2419" s="24">
        <f t="shared" si="235"/>
        <v>0</v>
      </c>
      <c r="P2419" s="24">
        <f>K2419/Date!$B$2*Date!$B$3+K2419</f>
        <v>0</v>
      </c>
      <c r="Q2419" s="24">
        <f>J2419*Date!$B$3+K2419</f>
        <v>0</v>
      </c>
      <c r="R2419" s="24">
        <f t="shared" si="236"/>
        <v>0</v>
      </c>
      <c r="S2419" s="24">
        <f>J2419/2*Date!$B$7+K2419</f>
        <v>0</v>
      </c>
      <c r="T2419" s="24">
        <f t="shared" si="237"/>
        <v>0</v>
      </c>
      <c r="U2419" s="24">
        <f t="shared" si="238"/>
        <v>0</v>
      </c>
      <c r="V2419" s="4">
        <v>0</v>
      </c>
      <c r="W2419" s="4"/>
      <c r="X2419" s="28" t="str">
        <f t="shared" si="239"/>
        <v>CHOOSE FORMULA</v>
      </c>
      <c r="Y2419" s="4"/>
      <c r="Z2419" s="4">
        <v>0</v>
      </c>
    </row>
    <row r="2420" spans="1:26">
      <c r="A2420" s="1" t="s">
        <v>62</v>
      </c>
      <c r="B2420" s="1" t="s">
        <v>7</v>
      </c>
      <c r="C2420" s="1" t="s">
        <v>8</v>
      </c>
      <c r="D2420" s="1" t="s">
        <v>44</v>
      </c>
      <c r="E2420" s="1" t="s">
        <v>8</v>
      </c>
      <c r="F2420" s="1" t="s">
        <v>45</v>
      </c>
      <c r="G2420" s="4">
        <v>0</v>
      </c>
      <c r="H2420" s="4">
        <v>0</v>
      </c>
      <c r="I2420" s="4">
        <v>0</v>
      </c>
      <c r="J2420" s="4">
        <v>0</v>
      </c>
      <c r="K2420" s="4">
        <v>0</v>
      </c>
      <c r="L2420" s="4">
        <v>0</v>
      </c>
      <c r="M2420" s="4">
        <v>0</v>
      </c>
      <c r="N2420" s="24">
        <f>IF(AND(B2420="60",C2420="32"),(J2420/'FD Date'!$B$4*'FD Date'!$B$6+K2420),(J2420/Date!$B$4*Date!$B$6+K2420))</f>
        <v>0</v>
      </c>
      <c r="O2420" s="24">
        <f t="shared" ref="O2420:O2445" si="240">J2420*2</f>
        <v>0</v>
      </c>
      <c r="P2420" s="24">
        <f>K2420/Date!$B$2*Date!$B$3+K2420</f>
        <v>0</v>
      </c>
      <c r="Q2420" s="24">
        <f>J2420*Date!$B$3+K2420</f>
        <v>0</v>
      </c>
      <c r="R2420" s="24">
        <f t="shared" ref="R2420:R2445" si="241">IF(OR(L2420=0,M2420=0),0,K2420/(L2420/M2420))</f>
        <v>0</v>
      </c>
      <c r="S2420" s="24">
        <f>J2420/2*Date!$B$7+K2420</f>
        <v>0</v>
      </c>
      <c r="T2420" s="24">
        <f t="shared" ref="T2420:T2445" si="242">I2420</f>
        <v>0</v>
      </c>
      <c r="U2420" s="24">
        <f t="shared" ref="U2420:U2445" si="243">K2420</f>
        <v>0</v>
      </c>
      <c r="V2420" s="4">
        <v>0</v>
      </c>
      <c r="W2420" s="4"/>
      <c r="X2420" s="28" t="str">
        <f t="shared" ref="X2420:X2445" si="244">IF($W2420=1,($N2420+$V2420),IF($W2420=2,($O2420+$V2420), IF($W2420=3,($P2420+$V2420), IF($W2420=4,($Q2420+$V2420), IF($W2420=5,($R2420+$V2420), IF($W2420=6,($S2420+$V2420), IF($W2420=7,($T2420+$V2420), IF($W2420=8,($U2420+$V2420),"CHOOSE FORMULA"))))))))</f>
        <v>CHOOSE FORMULA</v>
      </c>
      <c r="Y2420" s="4"/>
      <c r="Z2420" s="4">
        <v>0</v>
      </c>
    </row>
    <row r="2421" spans="1:26">
      <c r="A2421" s="1" t="s">
        <v>62</v>
      </c>
      <c r="B2421" s="1" t="s">
        <v>7</v>
      </c>
      <c r="C2421" s="1" t="s">
        <v>8</v>
      </c>
      <c r="D2421" s="1" t="s">
        <v>44</v>
      </c>
      <c r="E2421" s="1" t="s">
        <v>647</v>
      </c>
      <c r="F2421" s="1" t="s">
        <v>648</v>
      </c>
      <c r="G2421" s="4">
        <v>0</v>
      </c>
      <c r="H2421" s="4">
        <v>0</v>
      </c>
      <c r="I2421" s="4">
        <v>0</v>
      </c>
      <c r="J2421" s="4">
        <v>20800</v>
      </c>
      <c r="K2421" s="4">
        <v>166800</v>
      </c>
      <c r="L2421" s="4">
        <v>166800</v>
      </c>
      <c r="M2421" s="4">
        <v>250000</v>
      </c>
      <c r="N2421" s="24">
        <f>IF(AND(B2421="60",C2421="32"),(J2421/'FD Date'!$B$4*'FD Date'!$B$6+K2421),(J2421/Date!$B$4*Date!$B$6+K2421))</f>
        <v>270800</v>
      </c>
      <c r="O2421" s="24">
        <f t="shared" si="240"/>
        <v>41600</v>
      </c>
      <c r="P2421" s="24">
        <f>K2421/Date!$B$2*Date!$B$3+K2421</f>
        <v>250200</v>
      </c>
      <c r="Q2421" s="24">
        <f>J2421*Date!$B$3+K2421</f>
        <v>250000</v>
      </c>
      <c r="R2421" s="24">
        <f t="shared" si="241"/>
        <v>250000</v>
      </c>
      <c r="S2421" s="24">
        <f>J2421/2*Date!$B$7+K2421</f>
        <v>250000</v>
      </c>
      <c r="T2421" s="24">
        <f t="shared" si="242"/>
        <v>0</v>
      </c>
      <c r="U2421" s="24">
        <f t="shared" si="243"/>
        <v>166800</v>
      </c>
      <c r="V2421" s="4">
        <v>0</v>
      </c>
      <c r="W2421" s="4"/>
      <c r="X2421" s="28" t="str">
        <f t="shared" si="244"/>
        <v>CHOOSE FORMULA</v>
      </c>
      <c r="Y2421" s="4"/>
      <c r="Z2421" s="4">
        <v>250000</v>
      </c>
    </row>
    <row r="2422" spans="1:26">
      <c r="A2422" s="1" t="s">
        <v>62</v>
      </c>
      <c r="B2422" s="1" t="s">
        <v>7</v>
      </c>
      <c r="C2422" s="1" t="s">
        <v>8</v>
      </c>
      <c r="D2422" s="1" t="s">
        <v>44</v>
      </c>
      <c r="E2422" s="1" t="s">
        <v>58</v>
      </c>
      <c r="F2422" s="1" t="s">
        <v>59</v>
      </c>
      <c r="G2422" s="4">
        <v>750000</v>
      </c>
      <c r="H2422" s="4">
        <v>0</v>
      </c>
      <c r="I2422" s="4">
        <v>750000</v>
      </c>
      <c r="J2422" s="4">
        <v>74250</v>
      </c>
      <c r="K2422" s="4">
        <v>595000</v>
      </c>
      <c r="L2422" s="4">
        <v>595000</v>
      </c>
      <c r="M2422" s="4">
        <v>892000</v>
      </c>
      <c r="N2422" s="24">
        <f>IF(AND(B2422="60",C2422="32"),(J2422/'FD Date'!$B$4*'FD Date'!$B$6+K2422),(J2422/Date!$B$4*Date!$B$6+K2422))</f>
        <v>966250</v>
      </c>
      <c r="O2422" s="24">
        <f t="shared" si="240"/>
        <v>148500</v>
      </c>
      <c r="P2422" s="24">
        <f>K2422/Date!$B$2*Date!$B$3+K2422</f>
        <v>892500</v>
      </c>
      <c r="Q2422" s="24">
        <f>J2422*Date!$B$3+K2422</f>
        <v>892000</v>
      </c>
      <c r="R2422" s="24">
        <f t="shared" si="241"/>
        <v>892000</v>
      </c>
      <c r="S2422" s="24">
        <f>J2422/2*Date!$B$7+K2422</f>
        <v>892000</v>
      </c>
      <c r="T2422" s="24">
        <f t="shared" si="242"/>
        <v>750000</v>
      </c>
      <c r="U2422" s="24">
        <f t="shared" si="243"/>
        <v>595000</v>
      </c>
      <c r="V2422" s="4">
        <v>0</v>
      </c>
      <c r="W2422" s="4"/>
      <c r="X2422" s="28" t="str">
        <f t="shared" si="244"/>
        <v>CHOOSE FORMULA</v>
      </c>
      <c r="Y2422" s="4"/>
      <c r="Z2422" s="4">
        <v>750000</v>
      </c>
    </row>
    <row r="2423" spans="1:26">
      <c r="A2423" s="1" t="s">
        <v>62</v>
      </c>
      <c r="B2423" s="1" t="s">
        <v>7</v>
      </c>
      <c r="C2423" s="1" t="s">
        <v>8</v>
      </c>
      <c r="D2423" s="1" t="s">
        <v>177</v>
      </c>
      <c r="E2423" s="1" t="s">
        <v>8</v>
      </c>
      <c r="F2423" s="1" t="s">
        <v>178</v>
      </c>
      <c r="G2423" s="4">
        <v>35000</v>
      </c>
      <c r="H2423" s="4">
        <v>0</v>
      </c>
      <c r="I2423" s="4">
        <v>35000</v>
      </c>
      <c r="J2423" s="4">
        <v>7829.01</v>
      </c>
      <c r="K2423" s="4">
        <v>18601.11</v>
      </c>
      <c r="L2423" s="4">
        <v>22717.18</v>
      </c>
      <c r="M2423" s="4">
        <v>29593.16</v>
      </c>
      <c r="N2423" s="24">
        <f>IF(AND(B2423="60",C2423="32"),(J2423/'FD Date'!$B$4*'FD Date'!$B$6+K2423),(J2423/Date!$B$4*Date!$B$6+K2423))</f>
        <v>57746.16</v>
      </c>
      <c r="O2423" s="24">
        <f t="shared" si="240"/>
        <v>15658.02</v>
      </c>
      <c r="P2423" s="24">
        <f>K2423/Date!$B$2*Date!$B$3+K2423</f>
        <v>27901.665000000001</v>
      </c>
      <c r="Q2423" s="24">
        <f>J2423*Date!$B$3+K2423</f>
        <v>49917.15</v>
      </c>
      <c r="R2423" s="24">
        <f t="shared" si="241"/>
        <v>24231.248086584692</v>
      </c>
      <c r="S2423" s="24">
        <f>J2423/2*Date!$B$7+K2423</f>
        <v>49917.15</v>
      </c>
      <c r="T2423" s="24">
        <f t="shared" si="242"/>
        <v>35000</v>
      </c>
      <c r="U2423" s="24">
        <f t="shared" si="243"/>
        <v>18601.11</v>
      </c>
      <c r="V2423" s="4">
        <v>0</v>
      </c>
      <c r="W2423" s="4"/>
      <c r="X2423" s="28" t="str">
        <f t="shared" si="244"/>
        <v>CHOOSE FORMULA</v>
      </c>
      <c r="Y2423" s="4"/>
      <c r="Z2423" s="4">
        <v>16930</v>
      </c>
    </row>
    <row r="2424" spans="1:26">
      <c r="A2424" s="1" t="s">
        <v>62</v>
      </c>
      <c r="B2424" s="1" t="s">
        <v>7</v>
      </c>
      <c r="C2424" s="1" t="s">
        <v>8</v>
      </c>
      <c r="D2424" s="1" t="s">
        <v>97</v>
      </c>
      <c r="E2424" s="1" t="s">
        <v>8</v>
      </c>
      <c r="F2424" s="1" t="s">
        <v>184</v>
      </c>
      <c r="G2424" s="4">
        <v>0</v>
      </c>
      <c r="H2424" s="4">
        <v>0</v>
      </c>
      <c r="I2424" s="4">
        <v>0</v>
      </c>
      <c r="J2424" s="4">
        <v>0</v>
      </c>
      <c r="K2424" s="4">
        <v>0</v>
      </c>
      <c r="L2424" s="4">
        <v>0</v>
      </c>
      <c r="M2424" s="4">
        <v>0</v>
      </c>
      <c r="N2424" s="24">
        <f>IF(AND(B2424="60",C2424="32"),(J2424/'FD Date'!$B$4*'FD Date'!$B$6+K2424),(J2424/Date!$B$4*Date!$B$6+K2424))</f>
        <v>0</v>
      </c>
      <c r="O2424" s="24">
        <f t="shared" si="240"/>
        <v>0</v>
      </c>
      <c r="P2424" s="24">
        <f>K2424/Date!$B$2*Date!$B$3+K2424</f>
        <v>0</v>
      </c>
      <c r="Q2424" s="24">
        <f>J2424*Date!$B$3+K2424</f>
        <v>0</v>
      </c>
      <c r="R2424" s="24">
        <f t="shared" si="241"/>
        <v>0</v>
      </c>
      <c r="S2424" s="24">
        <f>J2424/2*Date!$B$7+K2424</f>
        <v>0</v>
      </c>
      <c r="T2424" s="24">
        <f t="shared" si="242"/>
        <v>0</v>
      </c>
      <c r="U2424" s="24">
        <f t="shared" si="243"/>
        <v>0</v>
      </c>
      <c r="V2424" s="4">
        <v>0</v>
      </c>
      <c r="W2424" s="4"/>
      <c r="X2424" s="28" t="str">
        <f t="shared" si="244"/>
        <v>CHOOSE FORMULA</v>
      </c>
      <c r="Y2424" s="4"/>
      <c r="Z2424" s="4">
        <v>0</v>
      </c>
    </row>
    <row r="2425" spans="1:26">
      <c r="A2425" s="1" t="s">
        <v>62</v>
      </c>
      <c r="B2425" s="1" t="s">
        <v>719</v>
      </c>
      <c r="C2425" s="1" t="s">
        <v>8</v>
      </c>
      <c r="D2425" s="1" t="s">
        <v>752</v>
      </c>
      <c r="E2425" s="1" t="s">
        <v>8</v>
      </c>
      <c r="F2425" s="1" t="s">
        <v>753</v>
      </c>
      <c r="G2425" s="4">
        <v>0</v>
      </c>
      <c r="H2425" s="4">
        <v>0</v>
      </c>
      <c r="I2425" s="4">
        <v>0</v>
      </c>
      <c r="J2425" s="4">
        <v>0</v>
      </c>
      <c r="K2425" s="4">
        <v>0</v>
      </c>
      <c r="L2425" s="4">
        <v>0</v>
      </c>
      <c r="M2425" s="4">
        <v>0</v>
      </c>
      <c r="N2425" s="24">
        <f>IF(AND(B2425="60",C2425="32"),(J2425/'FD Date'!$B$4*'FD Date'!$B$6+K2425),(J2425/Date!$B$4*Date!$B$6+K2425))</f>
        <v>0</v>
      </c>
      <c r="O2425" s="24">
        <f t="shared" si="240"/>
        <v>0</v>
      </c>
      <c r="P2425" s="24">
        <f>K2425/Date!$B$2*Date!$B$3+K2425</f>
        <v>0</v>
      </c>
      <c r="Q2425" s="24">
        <f>J2425*Date!$B$3+K2425</f>
        <v>0</v>
      </c>
      <c r="R2425" s="24">
        <f t="shared" si="241"/>
        <v>0</v>
      </c>
      <c r="S2425" s="24">
        <f>J2425/2*Date!$B$7+K2425</f>
        <v>0</v>
      </c>
      <c r="T2425" s="24">
        <f t="shared" si="242"/>
        <v>0</v>
      </c>
      <c r="U2425" s="24">
        <f t="shared" si="243"/>
        <v>0</v>
      </c>
      <c r="V2425" s="4">
        <v>0</v>
      </c>
      <c r="W2425" s="4"/>
      <c r="X2425" s="28" t="str">
        <f t="shared" si="244"/>
        <v>CHOOSE FORMULA</v>
      </c>
      <c r="Y2425" s="4"/>
      <c r="Z2425" s="4">
        <v>0</v>
      </c>
    </row>
    <row r="2426" spans="1:26">
      <c r="A2426" s="1" t="s">
        <v>62</v>
      </c>
      <c r="B2426" s="1" t="s">
        <v>719</v>
      </c>
      <c r="C2426" s="1" t="s">
        <v>8</v>
      </c>
      <c r="D2426" s="1" t="s">
        <v>754</v>
      </c>
      <c r="E2426" s="1" t="s">
        <v>8</v>
      </c>
      <c r="F2426" s="1" t="s">
        <v>755</v>
      </c>
      <c r="G2426" s="4">
        <v>0</v>
      </c>
      <c r="H2426" s="4">
        <v>0</v>
      </c>
      <c r="I2426" s="4">
        <v>0</v>
      </c>
      <c r="J2426" s="4">
        <v>0</v>
      </c>
      <c r="K2426" s="4">
        <v>0</v>
      </c>
      <c r="L2426" s="4">
        <v>0</v>
      </c>
      <c r="M2426" s="4">
        <v>0</v>
      </c>
      <c r="N2426" s="24">
        <f>IF(AND(B2426="60",C2426="32"),(J2426/'FD Date'!$B$4*'FD Date'!$B$6+K2426),(J2426/Date!$B$4*Date!$B$6+K2426))</f>
        <v>0</v>
      </c>
      <c r="O2426" s="24">
        <f t="shared" si="240"/>
        <v>0</v>
      </c>
      <c r="P2426" s="24">
        <f>K2426/Date!$B$2*Date!$B$3+K2426</f>
        <v>0</v>
      </c>
      <c r="Q2426" s="24">
        <f>J2426*Date!$B$3+K2426</f>
        <v>0</v>
      </c>
      <c r="R2426" s="24">
        <f t="shared" si="241"/>
        <v>0</v>
      </c>
      <c r="S2426" s="24">
        <f>J2426/2*Date!$B$7+K2426</f>
        <v>0</v>
      </c>
      <c r="T2426" s="24">
        <f t="shared" si="242"/>
        <v>0</v>
      </c>
      <c r="U2426" s="24">
        <f t="shared" si="243"/>
        <v>0</v>
      </c>
      <c r="V2426" s="4">
        <v>0</v>
      </c>
      <c r="W2426" s="4"/>
      <c r="X2426" s="28" t="str">
        <f t="shared" si="244"/>
        <v>CHOOSE FORMULA</v>
      </c>
      <c r="Y2426" s="4"/>
      <c r="Z2426" s="4">
        <v>0</v>
      </c>
    </row>
    <row r="2427" spans="1:26">
      <c r="A2427" s="1" t="s">
        <v>62</v>
      </c>
      <c r="B2427" s="1" t="s">
        <v>719</v>
      </c>
      <c r="C2427" s="1" t="s">
        <v>8</v>
      </c>
      <c r="D2427" s="1" t="s">
        <v>457</v>
      </c>
      <c r="E2427" s="1" t="s">
        <v>8</v>
      </c>
      <c r="F2427" s="1" t="s">
        <v>296</v>
      </c>
      <c r="G2427" s="4">
        <v>0</v>
      </c>
      <c r="H2427" s="4">
        <v>0</v>
      </c>
      <c r="I2427" s="4">
        <v>0</v>
      </c>
      <c r="J2427" s="4">
        <v>0</v>
      </c>
      <c r="K2427" s="4">
        <v>0</v>
      </c>
      <c r="L2427" s="4">
        <v>0</v>
      </c>
      <c r="M2427" s="4">
        <v>0</v>
      </c>
      <c r="N2427" s="24">
        <f>IF(AND(B2427="60",C2427="32"),(J2427/'FD Date'!$B$4*'FD Date'!$B$6+K2427),(J2427/Date!$B$4*Date!$B$6+K2427))</f>
        <v>0</v>
      </c>
      <c r="O2427" s="24">
        <f t="shared" si="240"/>
        <v>0</v>
      </c>
      <c r="P2427" s="24">
        <f>K2427/Date!$B$2*Date!$B$3+K2427</f>
        <v>0</v>
      </c>
      <c r="Q2427" s="24">
        <f>J2427*Date!$B$3+K2427</f>
        <v>0</v>
      </c>
      <c r="R2427" s="24">
        <f t="shared" si="241"/>
        <v>0</v>
      </c>
      <c r="S2427" s="24">
        <f>J2427/2*Date!$B$7+K2427</f>
        <v>0</v>
      </c>
      <c r="T2427" s="24">
        <f t="shared" si="242"/>
        <v>0</v>
      </c>
      <c r="U2427" s="24">
        <f t="shared" si="243"/>
        <v>0</v>
      </c>
      <c r="V2427" s="4">
        <v>0</v>
      </c>
      <c r="W2427" s="4"/>
      <c r="X2427" s="28" t="str">
        <f t="shared" si="244"/>
        <v>CHOOSE FORMULA</v>
      </c>
      <c r="Y2427" s="4"/>
      <c r="Z2427" s="4">
        <v>0</v>
      </c>
    </row>
    <row r="2428" spans="1:26">
      <c r="A2428" s="1" t="s">
        <v>62</v>
      </c>
      <c r="B2428" s="1" t="s">
        <v>719</v>
      </c>
      <c r="C2428" s="1" t="s">
        <v>8</v>
      </c>
      <c r="D2428" s="1" t="s">
        <v>299</v>
      </c>
      <c r="E2428" s="1" t="s">
        <v>8</v>
      </c>
      <c r="F2428" s="1" t="s">
        <v>300</v>
      </c>
      <c r="G2428" s="4">
        <v>500000</v>
      </c>
      <c r="H2428" s="4">
        <v>0</v>
      </c>
      <c r="I2428" s="4">
        <v>500000</v>
      </c>
      <c r="J2428" s="4">
        <v>0</v>
      </c>
      <c r="K2428" s="4">
        <v>0</v>
      </c>
      <c r="L2428" s="4">
        <v>0</v>
      </c>
      <c r="M2428" s="4">
        <v>0</v>
      </c>
      <c r="N2428" s="24">
        <f>IF(AND(B2428="60",C2428="32"),(J2428/'FD Date'!$B$4*'FD Date'!$B$6+K2428),(J2428/Date!$B$4*Date!$B$6+K2428))</f>
        <v>0</v>
      </c>
      <c r="O2428" s="24">
        <f t="shared" si="240"/>
        <v>0</v>
      </c>
      <c r="P2428" s="24">
        <f>K2428/Date!$B$2*Date!$B$3+K2428</f>
        <v>0</v>
      </c>
      <c r="Q2428" s="24">
        <f>J2428*Date!$B$3+K2428</f>
        <v>0</v>
      </c>
      <c r="R2428" s="24">
        <f t="shared" si="241"/>
        <v>0</v>
      </c>
      <c r="S2428" s="24">
        <f>J2428/2*Date!$B$7+K2428</f>
        <v>0</v>
      </c>
      <c r="T2428" s="24">
        <f t="shared" si="242"/>
        <v>500000</v>
      </c>
      <c r="U2428" s="24">
        <f t="shared" si="243"/>
        <v>0</v>
      </c>
      <c r="V2428" s="4">
        <v>0</v>
      </c>
      <c r="W2428" s="4"/>
      <c r="X2428" s="28" t="str">
        <f t="shared" si="244"/>
        <v>CHOOSE FORMULA</v>
      </c>
      <c r="Y2428" s="4"/>
      <c r="Z2428" s="4">
        <v>0</v>
      </c>
    </row>
    <row r="2429" spans="1:26">
      <c r="A2429" s="1" t="s">
        <v>62</v>
      </c>
      <c r="B2429" s="1" t="s">
        <v>719</v>
      </c>
      <c r="C2429" s="1" t="s">
        <v>8</v>
      </c>
      <c r="D2429" s="1" t="s">
        <v>786</v>
      </c>
      <c r="E2429" s="1" t="s">
        <v>8</v>
      </c>
      <c r="F2429" s="1" t="s">
        <v>787</v>
      </c>
      <c r="G2429" s="4">
        <v>0</v>
      </c>
      <c r="H2429" s="4">
        <v>0</v>
      </c>
      <c r="I2429" s="4">
        <v>0</v>
      </c>
      <c r="J2429" s="4">
        <v>0</v>
      </c>
      <c r="K2429" s="4">
        <v>0</v>
      </c>
      <c r="L2429" s="4">
        <v>0</v>
      </c>
      <c r="M2429" s="4">
        <v>263868.58</v>
      </c>
      <c r="N2429" s="24">
        <f>IF(AND(B2429="60",C2429="32"),(J2429/'FD Date'!$B$4*'FD Date'!$B$6+K2429),(J2429/Date!$B$4*Date!$B$6+K2429))</f>
        <v>0</v>
      </c>
      <c r="O2429" s="24">
        <f t="shared" si="240"/>
        <v>0</v>
      </c>
      <c r="P2429" s="24">
        <f>K2429/Date!$B$2*Date!$B$3+K2429</f>
        <v>0</v>
      </c>
      <c r="Q2429" s="24">
        <f>J2429*Date!$B$3+K2429</f>
        <v>0</v>
      </c>
      <c r="R2429" s="24">
        <f t="shared" si="241"/>
        <v>0</v>
      </c>
      <c r="S2429" s="24">
        <f>J2429/2*Date!$B$7+K2429</f>
        <v>0</v>
      </c>
      <c r="T2429" s="24">
        <f t="shared" si="242"/>
        <v>0</v>
      </c>
      <c r="U2429" s="24">
        <f t="shared" si="243"/>
        <v>0</v>
      </c>
      <c r="V2429" s="4">
        <v>0</v>
      </c>
      <c r="W2429" s="4"/>
      <c r="X2429" s="28" t="str">
        <f t="shared" si="244"/>
        <v>CHOOSE FORMULA</v>
      </c>
      <c r="Y2429" s="4"/>
      <c r="Z2429" s="4">
        <v>0</v>
      </c>
    </row>
    <row r="2430" spans="1:26">
      <c r="A2430" s="1" t="s">
        <v>62</v>
      </c>
      <c r="B2430" s="1" t="s">
        <v>719</v>
      </c>
      <c r="C2430" s="1" t="s">
        <v>8</v>
      </c>
      <c r="D2430" s="1" t="s">
        <v>385</v>
      </c>
      <c r="E2430" s="1" t="s">
        <v>8</v>
      </c>
      <c r="F2430" s="1" t="s">
        <v>386</v>
      </c>
      <c r="G2430" s="4">
        <v>0</v>
      </c>
      <c r="H2430" s="4">
        <v>0</v>
      </c>
      <c r="I2430" s="4">
        <v>0</v>
      </c>
      <c r="J2430" s="4">
        <v>0</v>
      </c>
      <c r="K2430" s="4">
        <v>-500000</v>
      </c>
      <c r="L2430" s="4">
        <v>500000</v>
      </c>
      <c r="M2430" s="4">
        <v>500000</v>
      </c>
      <c r="N2430" s="24">
        <f>IF(AND(B2430="60",C2430="32"),(J2430/'FD Date'!$B$4*'FD Date'!$B$6+K2430),(J2430/Date!$B$4*Date!$B$6+K2430))</f>
        <v>-500000</v>
      </c>
      <c r="O2430" s="24">
        <f t="shared" si="240"/>
        <v>0</v>
      </c>
      <c r="P2430" s="24">
        <f>K2430/Date!$B$2*Date!$B$3+K2430</f>
        <v>-750000</v>
      </c>
      <c r="Q2430" s="24">
        <f>J2430*Date!$B$3+K2430</f>
        <v>-500000</v>
      </c>
      <c r="R2430" s="24">
        <f t="shared" si="241"/>
        <v>-500000</v>
      </c>
      <c r="S2430" s="24">
        <f>J2430/2*Date!$B$7+K2430</f>
        <v>-500000</v>
      </c>
      <c r="T2430" s="24">
        <f t="shared" si="242"/>
        <v>0</v>
      </c>
      <c r="U2430" s="24">
        <f t="shared" si="243"/>
        <v>-500000</v>
      </c>
      <c r="V2430" s="4">
        <v>0</v>
      </c>
      <c r="W2430" s="4"/>
      <c r="X2430" s="28" t="str">
        <f t="shared" si="244"/>
        <v>CHOOSE FORMULA</v>
      </c>
      <c r="Y2430" s="4"/>
      <c r="Z2430" s="4">
        <v>0</v>
      </c>
    </row>
    <row r="2431" spans="1:26">
      <c r="A2431" s="1" t="s">
        <v>62</v>
      </c>
      <c r="B2431" s="1" t="s">
        <v>719</v>
      </c>
      <c r="C2431" s="1" t="s">
        <v>8</v>
      </c>
      <c r="D2431" s="1" t="s">
        <v>433</v>
      </c>
      <c r="E2431" s="1" t="s">
        <v>13</v>
      </c>
      <c r="F2431" s="1" t="s">
        <v>510</v>
      </c>
      <c r="G2431" s="4">
        <v>0</v>
      </c>
      <c r="H2431" s="4">
        <v>0</v>
      </c>
      <c r="I2431" s="4">
        <v>0</v>
      </c>
      <c r="J2431" s="4">
        <v>0</v>
      </c>
      <c r="K2431" s="4">
        <v>0</v>
      </c>
      <c r="L2431" s="4">
        <v>0</v>
      </c>
      <c r="M2431" s="4">
        <v>0</v>
      </c>
      <c r="N2431" s="24">
        <f>IF(AND(B2431="60",C2431="32"),(J2431/'FD Date'!$B$4*'FD Date'!$B$6+K2431),(J2431/Date!$B$4*Date!$B$6+K2431))</f>
        <v>0</v>
      </c>
      <c r="O2431" s="24">
        <f t="shared" si="240"/>
        <v>0</v>
      </c>
      <c r="P2431" s="24">
        <f>K2431/Date!$B$2*Date!$B$3+K2431</f>
        <v>0</v>
      </c>
      <c r="Q2431" s="24">
        <f>J2431*Date!$B$3+K2431</f>
        <v>0</v>
      </c>
      <c r="R2431" s="24">
        <f t="shared" si="241"/>
        <v>0</v>
      </c>
      <c r="S2431" s="24">
        <f>J2431/2*Date!$B$7+K2431</f>
        <v>0</v>
      </c>
      <c r="T2431" s="24">
        <f t="shared" si="242"/>
        <v>0</v>
      </c>
      <c r="U2431" s="24">
        <f t="shared" si="243"/>
        <v>0</v>
      </c>
      <c r="V2431" s="4">
        <v>0</v>
      </c>
      <c r="W2431" s="4"/>
      <c r="X2431" s="28" t="str">
        <f t="shared" si="244"/>
        <v>CHOOSE FORMULA</v>
      </c>
      <c r="Y2431" s="4"/>
      <c r="Z2431" s="4">
        <v>0</v>
      </c>
    </row>
    <row r="2432" spans="1:26">
      <c r="A2432" s="1" t="s">
        <v>62</v>
      </c>
      <c r="B2432" s="1" t="s">
        <v>719</v>
      </c>
      <c r="C2432" s="1" t="s">
        <v>8</v>
      </c>
      <c r="D2432" s="1" t="s">
        <v>624</v>
      </c>
      <c r="E2432" s="1" t="s">
        <v>8</v>
      </c>
      <c r="F2432" s="1" t="s">
        <v>625</v>
      </c>
      <c r="G2432" s="4">
        <v>0</v>
      </c>
      <c r="H2432" s="4">
        <v>0</v>
      </c>
      <c r="I2432" s="4">
        <v>0</v>
      </c>
      <c r="J2432" s="4">
        <v>0</v>
      </c>
      <c r="K2432" s="4">
        <v>500000</v>
      </c>
      <c r="L2432" s="4">
        <v>0</v>
      </c>
      <c r="M2432" s="4">
        <v>0</v>
      </c>
      <c r="N2432" s="24">
        <f>IF(AND(B2432="60",C2432="32"),(J2432/'FD Date'!$B$4*'FD Date'!$B$6+K2432),(J2432/Date!$B$4*Date!$B$6+K2432))</f>
        <v>500000</v>
      </c>
      <c r="O2432" s="24">
        <f t="shared" si="240"/>
        <v>0</v>
      </c>
      <c r="P2432" s="24">
        <f>K2432/Date!$B$2*Date!$B$3+K2432</f>
        <v>750000</v>
      </c>
      <c r="Q2432" s="24">
        <f>J2432*Date!$B$3+K2432</f>
        <v>500000</v>
      </c>
      <c r="R2432" s="24">
        <f t="shared" si="241"/>
        <v>0</v>
      </c>
      <c r="S2432" s="24">
        <f>J2432/2*Date!$B$7+K2432</f>
        <v>500000</v>
      </c>
      <c r="T2432" s="24">
        <f t="shared" si="242"/>
        <v>0</v>
      </c>
      <c r="U2432" s="24">
        <f t="shared" si="243"/>
        <v>500000</v>
      </c>
      <c r="V2432" s="4">
        <v>0</v>
      </c>
      <c r="W2432" s="4"/>
      <c r="X2432" s="28" t="str">
        <f t="shared" si="244"/>
        <v>CHOOSE FORMULA</v>
      </c>
      <c r="Y2432" s="4"/>
      <c r="Z2432" s="4">
        <v>0</v>
      </c>
    </row>
    <row r="2433" spans="1:26">
      <c r="A2433" s="1" t="s">
        <v>62</v>
      </c>
      <c r="B2433" s="1" t="s">
        <v>719</v>
      </c>
      <c r="C2433" s="1" t="s">
        <v>8</v>
      </c>
      <c r="D2433" s="1" t="s">
        <v>673</v>
      </c>
      <c r="E2433" s="1" t="s">
        <v>8</v>
      </c>
      <c r="F2433" s="1" t="s">
        <v>674</v>
      </c>
      <c r="G2433" s="4">
        <v>0</v>
      </c>
      <c r="H2433" s="4">
        <v>0</v>
      </c>
      <c r="I2433" s="4">
        <v>0</v>
      </c>
      <c r="J2433" s="4">
        <v>0</v>
      </c>
      <c r="K2433" s="4">
        <v>39319.199999999997</v>
      </c>
      <c r="L2433" s="4">
        <v>171089.39</v>
      </c>
      <c r="M2433" s="4">
        <v>0</v>
      </c>
      <c r="N2433" s="24">
        <f>IF(AND(B2433="60",C2433="32"),(J2433/'FD Date'!$B$4*'FD Date'!$B$6+K2433),(J2433/Date!$B$4*Date!$B$6+K2433))</f>
        <v>39319.199999999997</v>
      </c>
      <c r="O2433" s="24">
        <f t="shared" si="240"/>
        <v>0</v>
      </c>
      <c r="P2433" s="24">
        <f>K2433/Date!$B$2*Date!$B$3+K2433</f>
        <v>58978.799999999996</v>
      </c>
      <c r="Q2433" s="24">
        <f>J2433*Date!$B$3+K2433</f>
        <v>39319.199999999997</v>
      </c>
      <c r="R2433" s="24">
        <f t="shared" si="241"/>
        <v>0</v>
      </c>
      <c r="S2433" s="24">
        <f>J2433/2*Date!$B$7+K2433</f>
        <v>39319.199999999997</v>
      </c>
      <c r="T2433" s="24">
        <f t="shared" si="242"/>
        <v>0</v>
      </c>
      <c r="U2433" s="24">
        <f t="shared" si="243"/>
        <v>39319.199999999997</v>
      </c>
      <c r="V2433" s="4">
        <v>0</v>
      </c>
      <c r="W2433" s="4"/>
      <c r="X2433" s="28" t="str">
        <f t="shared" si="244"/>
        <v>CHOOSE FORMULA</v>
      </c>
      <c r="Y2433" s="4"/>
      <c r="Z2433" s="4">
        <v>0</v>
      </c>
    </row>
    <row r="2434" spans="1:26">
      <c r="A2434" s="1" t="s">
        <v>62</v>
      </c>
      <c r="B2434" s="1" t="s">
        <v>719</v>
      </c>
      <c r="C2434" s="1" t="s">
        <v>8</v>
      </c>
      <c r="D2434" s="1" t="s">
        <v>717</v>
      </c>
      <c r="E2434" s="1" t="s">
        <v>8</v>
      </c>
      <c r="F2434" s="1" t="s">
        <v>718</v>
      </c>
      <c r="G2434" s="4">
        <v>0</v>
      </c>
      <c r="H2434" s="4">
        <v>0</v>
      </c>
      <c r="I2434" s="4">
        <v>0</v>
      </c>
      <c r="J2434" s="4">
        <v>0</v>
      </c>
      <c r="K2434" s="4">
        <v>0</v>
      </c>
      <c r="L2434" s="4">
        <v>0</v>
      </c>
      <c r="M2434" s="4">
        <v>0</v>
      </c>
      <c r="N2434" s="24">
        <f>IF(AND(B2434="60",C2434="32"),(J2434/'FD Date'!$B$4*'FD Date'!$B$6+K2434),(J2434/Date!$B$4*Date!$B$6+K2434))</f>
        <v>0</v>
      </c>
      <c r="O2434" s="24">
        <f t="shared" si="240"/>
        <v>0</v>
      </c>
      <c r="P2434" s="24">
        <f>K2434/Date!$B$2*Date!$B$3+K2434</f>
        <v>0</v>
      </c>
      <c r="Q2434" s="24">
        <f>J2434*Date!$B$3+K2434</f>
        <v>0</v>
      </c>
      <c r="R2434" s="24">
        <f t="shared" si="241"/>
        <v>0</v>
      </c>
      <c r="S2434" s="24">
        <f>J2434/2*Date!$B$7+K2434</f>
        <v>0</v>
      </c>
      <c r="T2434" s="24">
        <f t="shared" si="242"/>
        <v>0</v>
      </c>
      <c r="U2434" s="24">
        <f t="shared" si="243"/>
        <v>0</v>
      </c>
      <c r="V2434" s="4">
        <v>0</v>
      </c>
      <c r="W2434" s="4"/>
      <c r="X2434" s="28" t="str">
        <f t="shared" si="244"/>
        <v>CHOOSE FORMULA</v>
      </c>
      <c r="Y2434" s="4"/>
      <c r="Z2434" s="4">
        <v>0</v>
      </c>
    </row>
    <row r="2435" spans="1:26">
      <c r="A2435" s="1" t="s">
        <v>62</v>
      </c>
      <c r="B2435" s="1" t="s">
        <v>719</v>
      </c>
      <c r="C2435" s="1" t="s">
        <v>8</v>
      </c>
      <c r="D2435" s="1" t="s">
        <v>788</v>
      </c>
      <c r="E2435" s="1" t="s">
        <v>8</v>
      </c>
      <c r="F2435" s="1" t="s">
        <v>789</v>
      </c>
      <c r="G2435" s="4">
        <v>0</v>
      </c>
      <c r="H2435" s="4">
        <v>0</v>
      </c>
      <c r="I2435" s="4">
        <v>0</v>
      </c>
      <c r="J2435" s="4">
        <v>0</v>
      </c>
      <c r="K2435" s="4">
        <v>0</v>
      </c>
      <c r="L2435" s="4">
        <v>0</v>
      </c>
      <c r="M2435" s="4">
        <v>0</v>
      </c>
      <c r="N2435" s="24">
        <f>IF(AND(B2435="60",C2435="32"),(J2435/'FD Date'!$B$4*'FD Date'!$B$6+K2435),(J2435/Date!$B$4*Date!$B$6+K2435))</f>
        <v>0</v>
      </c>
      <c r="O2435" s="24">
        <f t="shared" si="240"/>
        <v>0</v>
      </c>
      <c r="P2435" s="24">
        <f>K2435/Date!$B$2*Date!$B$3+K2435</f>
        <v>0</v>
      </c>
      <c r="Q2435" s="24">
        <f>J2435*Date!$B$3+K2435</f>
        <v>0</v>
      </c>
      <c r="R2435" s="24">
        <f t="shared" si="241"/>
        <v>0</v>
      </c>
      <c r="S2435" s="24">
        <f>J2435/2*Date!$B$7+K2435</f>
        <v>0</v>
      </c>
      <c r="T2435" s="24">
        <f t="shared" si="242"/>
        <v>0</v>
      </c>
      <c r="U2435" s="24">
        <f t="shared" si="243"/>
        <v>0</v>
      </c>
      <c r="V2435" s="4">
        <v>0</v>
      </c>
      <c r="W2435" s="4"/>
      <c r="X2435" s="28" t="str">
        <f t="shared" si="244"/>
        <v>CHOOSE FORMULA</v>
      </c>
      <c r="Y2435" s="4"/>
      <c r="Z2435" s="4">
        <v>0</v>
      </c>
    </row>
    <row r="2436" spans="1:26">
      <c r="A2436" s="1" t="s">
        <v>62</v>
      </c>
      <c r="B2436" s="1" t="s">
        <v>719</v>
      </c>
      <c r="C2436" s="1" t="s">
        <v>8</v>
      </c>
      <c r="D2436" s="1" t="s">
        <v>705</v>
      </c>
      <c r="E2436" s="1" t="s">
        <v>8</v>
      </c>
      <c r="F2436" s="1" t="s">
        <v>706</v>
      </c>
      <c r="G2436" s="4">
        <v>100000</v>
      </c>
      <c r="H2436" s="4">
        <v>0</v>
      </c>
      <c r="I2436" s="4">
        <v>100000</v>
      </c>
      <c r="J2436" s="4">
        <v>0</v>
      </c>
      <c r="K2436" s="4">
        <v>0</v>
      </c>
      <c r="L2436" s="4">
        <v>0</v>
      </c>
      <c r="M2436" s="4">
        <v>0</v>
      </c>
      <c r="N2436" s="24">
        <f>IF(AND(B2436="60",C2436="32"),(J2436/'FD Date'!$B$4*'FD Date'!$B$6+K2436),(J2436/Date!$B$4*Date!$B$6+K2436))</f>
        <v>0</v>
      </c>
      <c r="O2436" s="24">
        <f t="shared" si="240"/>
        <v>0</v>
      </c>
      <c r="P2436" s="24">
        <f>K2436/Date!$B$2*Date!$B$3+K2436</f>
        <v>0</v>
      </c>
      <c r="Q2436" s="24">
        <f>J2436*Date!$B$3+K2436</f>
        <v>0</v>
      </c>
      <c r="R2436" s="24">
        <f t="shared" si="241"/>
        <v>0</v>
      </c>
      <c r="S2436" s="24">
        <f>J2436/2*Date!$B$7+K2436</f>
        <v>0</v>
      </c>
      <c r="T2436" s="24">
        <f t="shared" si="242"/>
        <v>100000</v>
      </c>
      <c r="U2436" s="24">
        <f t="shared" si="243"/>
        <v>0</v>
      </c>
      <c r="V2436" s="4">
        <v>0</v>
      </c>
      <c r="W2436" s="4"/>
      <c r="X2436" s="28" t="str">
        <f t="shared" si="244"/>
        <v>CHOOSE FORMULA</v>
      </c>
      <c r="Y2436" s="4"/>
      <c r="Z2436" s="4">
        <v>0</v>
      </c>
    </row>
    <row r="2437" spans="1:26">
      <c r="A2437" s="1" t="s">
        <v>62</v>
      </c>
      <c r="B2437" s="1" t="s">
        <v>719</v>
      </c>
      <c r="C2437" s="1" t="s">
        <v>8</v>
      </c>
      <c r="D2437" s="1" t="s">
        <v>710</v>
      </c>
      <c r="E2437" s="1" t="s">
        <v>8</v>
      </c>
      <c r="F2437" s="1" t="s">
        <v>666</v>
      </c>
      <c r="G2437" s="4">
        <v>0</v>
      </c>
      <c r="H2437" s="4">
        <v>0</v>
      </c>
      <c r="I2437" s="4">
        <v>0</v>
      </c>
      <c r="J2437" s="4">
        <v>0</v>
      </c>
      <c r="K2437" s="4">
        <v>0</v>
      </c>
      <c r="L2437" s="4">
        <v>0</v>
      </c>
      <c r="M2437" s="4">
        <v>0</v>
      </c>
      <c r="N2437" s="24">
        <f>IF(AND(B2437="60",C2437="32"),(J2437/'FD Date'!$B$4*'FD Date'!$B$6+K2437),(J2437/Date!$B$4*Date!$B$6+K2437))</f>
        <v>0</v>
      </c>
      <c r="O2437" s="24">
        <f t="shared" si="240"/>
        <v>0</v>
      </c>
      <c r="P2437" s="24">
        <f>K2437/Date!$B$2*Date!$B$3+K2437</f>
        <v>0</v>
      </c>
      <c r="Q2437" s="24">
        <f>J2437*Date!$B$3+K2437</f>
        <v>0</v>
      </c>
      <c r="R2437" s="24">
        <f t="shared" si="241"/>
        <v>0</v>
      </c>
      <c r="S2437" s="24">
        <f>J2437/2*Date!$B$7+K2437</f>
        <v>0</v>
      </c>
      <c r="T2437" s="24">
        <f t="shared" si="242"/>
        <v>0</v>
      </c>
      <c r="U2437" s="24">
        <f t="shared" si="243"/>
        <v>0</v>
      </c>
      <c r="V2437" s="4">
        <v>0</v>
      </c>
      <c r="W2437" s="4"/>
      <c r="X2437" s="28" t="str">
        <f t="shared" si="244"/>
        <v>CHOOSE FORMULA</v>
      </c>
      <c r="Y2437" s="4"/>
      <c r="Z2437" s="4">
        <v>0</v>
      </c>
    </row>
    <row r="2438" spans="1:26">
      <c r="A2438" s="1" t="s">
        <v>62</v>
      </c>
      <c r="B2438" s="1" t="s">
        <v>719</v>
      </c>
      <c r="C2438" s="1" t="s">
        <v>8</v>
      </c>
      <c r="D2438" s="1" t="s">
        <v>772</v>
      </c>
      <c r="E2438" s="1" t="s">
        <v>8</v>
      </c>
      <c r="F2438" s="1" t="s">
        <v>773</v>
      </c>
      <c r="G2438" s="4">
        <v>0</v>
      </c>
      <c r="H2438" s="4">
        <v>0</v>
      </c>
      <c r="I2438" s="4">
        <v>0</v>
      </c>
      <c r="J2438" s="4">
        <v>0</v>
      </c>
      <c r="K2438" s="4">
        <v>0</v>
      </c>
      <c r="L2438" s="4">
        <v>0</v>
      </c>
      <c r="M2438" s="4">
        <v>0</v>
      </c>
      <c r="N2438" s="24">
        <f>IF(AND(B2438="60",C2438="32"),(J2438/'FD Date'!$B$4*'FD Date'!$B$6+K2438),(J2438/Date!$B$4*Date!$B$6+K2438))</f>
        <v>0</v>
      </c>
      <c r="O2438" s="24">
        <f t="shared" si="240"/>
        <v>0</v>
      </c>
      <c r="P2438" s="24">
        <f>K2438/Date!$B$2*Date!$B$3+K2438</f>
        <v>0</v>
      </c>
      <c r="Q2438" s="24">
        <f>J2438*Date!$B$3+K2438</f>
        <v>0</v>
      </c>
      <c r="R2438" s="24">
        <f t="shared" si="241"/>
        <v>0</v>
      </c>
      <c r="S2438" s="24">
        <f>J2438/2*Date!$B$7+K2438</f>
        <v>0</v>
      </c>
      <c r="T2438" s="24">
        <f t="shared" si="242"/>
        <v>0</v>
      </c>
      <c r="U2438" s="24">
        <f t="shared" si="243"/>
        <v>0</v>
      </c>
      <c r="V2438" s="4">
        <v>0</v>
      </c>
      <c r="W2438" s="4"/>
      <c r="X2438" s="28" t="str">
        <f t="shared" si="244"/>
        <v>CHOOSE FORMULA</v>
      </c>
      <c r="Y2438" s="4"/>
      <c r="Z2438" s="4">
        <v>0</v>
      </c>
    </row>
    <row r="2439" spans="1:26">
      <c r="A2439" s="1" t="s">
        <v>795</v>
      </c>
      <c r="B2439" s="1" t="s">
        <v>7</v>
      </c>
      <c r="C2439" s="1" t="s">
        <v>8</v>
      </c>
      <c r="D2439" s="1" t="s">
        <v>44</v>
      </c>
      <c r="E2439" s="1" t="s">
        <v>58</v>
      </c>
      <c r="F2439" s="1" t="s">
        <v>59</v>
      </c>
      <c r="G2439" s="4">
        <v>50000</v>
      </c>
      <c r="H2439" s="4">
        <v>0</v>
      </c>
      <c r="I2439" s="4">
        <v>50000</v>
      </c>
      <c r="J2439" s="4">
        <v>4160</v>
      </c>
      <c r="K2439" s="4">
        <v>33360</v>
      </c>
      <c r="L2439" s="4">
        <v>29200</v>
      </c>
      <c r="M2439" s="4">
        <v>50000</v>
      </c>
      <c r="N2439" s="24">
        <f>IF(AND(B2439="60",C2439="32"),(J2439/'FD Date'!$B$4*'FD Date'!$B$6+K2439),(J2439/Date!$B$4*Date!$B$6+K2439))</f>
        <v>54160</v>
      </c>
      <c r="O2439" s="24">
        <f t="shared" si="240"/>
        <v>8320</v>
      </c>
      <c r="P2439" s="24">
        <f>K2439/Date!$B$2*Date!$B$3+K2439</f>
        <v>50040</v>
      </c>
      <c r="Q2439" s="24">
        <f>J2439*Date!$B$3+K2439</f>
        <v>50000</v>
      </c>
      <c r="R2439" s="24">
        <f t="shared" si="241"/>
        <v>57123.28767123288</v>
      </c>
      <c r="S2439" s="24">
        <f>J2439/2*Date!$B$7+K2439</f>
        <v>50000</v>
      </c>
      <c r="T2439" s="24">
        <f t="shared" si="242"/>
        <v>50000</v>
      </c>
      <c r="U2439" s="24">
        <f t="shared" si="243"/>
        <v>33360</v>
      </c>
      <c r="V2439" s="4">
        <v>0</v>
      </c>
      <c r="W2439" s="4"/>
      <c r="X2439" s="28" t="str">
        <f t="shared" si="244"/>
        <v>CHOOSE FORMULA</v>
      </c>
      <c r="Y2439" s="4"/>
      <c r="Z2439" s="4">
        <v>50000</v>
      </c>
    </row>
    <row r="2440" spans="1:26">
      <c r="A2440" s="1" t="s">
        <v>795</v>
      </c>
      <c r="B2440" s="1" t="s">
        <v>7</v>
      </c>
      <c r="C2440" s="1" t="s">
        <v>8</v>
      </c>
      <c r="D2440" s="1" t="s">
        <v>177</v>
      </c>
      <c r="E2440" s="1" t="s">
        <v>8</v>
      </c>
      <c r="F2440" s="1" t="s">
        <v>178</v>
      </c>
      <c r="G2440" s="4">
        <v>100</v>
      </c>
      <c r="H2440" s="4">
        <v>0</v>
      </c>
      <c r="I2440" s="4">
        <v>100</v>
      </c>
      <c r="J2440" s="4">
        <v>141.28</v>
      </c>
      <c r="K2440" s="4">
        <v>197.88</v>
      </c>
      <c r="L2440" s="4">
        <v>38.700000000000003</v>
      </c>
      <c r="M2440" s="4">
        <v>41.34</v>
      </c>
      <c r="N2440" s="24">
        <f>IF(AND(B2440="60",C2440="32"),(J2440/'FD Date'!$B$4*'FD Date'!$B$6+K2440),(J2440/Date!$B$4*Date!$B$6+K2440))</f>
        <v>904.28</v>
      </c>
      <c r="O2440" s="24">
        <f t="shared" si="240"/>
        <v>282.56</v>
      </c>
      <c r="P2440" s="24">
        <f>K2440/Date!$B$2*Date!$B$3+K2440</f>
        <v>296.82</v>
      </c>
      <c r="Q2440" s="24">
        <f>J2440*Date!$B$3+K2440</f>
        <v>763</v>
      </c>
      <c r="R2440" s="24">
        <f t="shared" si="241"/>
        <v>211.37879069767442</v>
      </c>
      <c r="S2440" s="24">
        <f>J2440/2*Date!$B$7+K2440</f>
        <v>763</v>
      </c>
      <c r="T2440" s="24">
        <f t="shared" si="242"/>
        <v>100</v>
      </c>
      <c r="U2440" s="24">
        <f t="shared" si="243"/>
        <v>197.88</v>
      </c>
      <c r="V2440" s="4">
        <v>0</v>
      </c>
      <c r="W2440" s="4"/>
      <c r="X2440" s="28" t="str">
        <f t="shared" si="244"/>
        <v>CHOOSE FORMULA</v>
      </c>
      <c r="Y2440" s="4"/>
      <c r="Z2440" s="4">
        <v>67</v>
      </c>
    </row>
    <row r="2441" spans="1:26">
      <c r="A2441" s="1" t="s">
        <v>795</v>
      </c>
      <c r="B2441" s="1" t="s">
        <v>7</v>
      </c>
      <c r="C2441" s="1" t="s">
        <v>8</v>
      </c>
      <c r="D2441" s="1" t="s">
        <v>205</v>
      </c>
      <c r="E2441" s="1" t="s">
        <v>8</v>
      </c>
      <c r="F2441" s="1" t="s">
        <v>206</v>
      </c>
      <c r="G2441" s="4">
        <v>0</v>
      </c>
      <c r="H2441" s="4">
        <v>0</v>
      </c>
      <c r="I2441" s="4">
        <v>0</v>
      </c>
      <c r="J2441" s="4">
        <v>0</v>
      </c>
      <c r="K2441" s="4">
        <v>0</v>
      </c>
      <c r="L2441" s="4">
        <v>0</v>
      </c>
      <c r="M2441" s="4">
        <v>0</v>
      </c>
      <c r="N2441" s="24">
        <f>IF(AND(B2441="60",C2441="32"),(J2441/'FD Date'!$B$4*'FD Date'!$B$6+K2441),(J2441/Date!$B$4*Date!$B$6+K2441))</f>
        <v>0</v>
      </c>
      <c r="O2441" s="24">
        <f t="shared" si="240"/>
        <v>0</v>
      </c>
      <c r="P2441" s="24">
        <f>K2441/Date!$B$2*Date!$B$3+K2441</f>
        <v>0</v>
      </c>
      <c r="Q2441" s="24">
        <f>J2441*Date!$B$3+K2441</f>
        <v>0</v>
      </c>
      <c r="R2441" s="24">
        <f t="shared" si="241"/>
        <v>0</v>
      </c>
      <c r="S2441" s="24">
        <f>J2441/2*Date!$B$7+K2441</f>
        <v>0</v>
      </c>
      <c r="T2441" s="24">
        <f t="shared" si="242"/>
        <v>0</v>
      </c>
      <c r="U2441" s="24">
        <f t="shared" si="243"/>
        <v>0</v>
      </c>
      <c r="V2441" s="4">
        <v>0</v>
      </c>
      <c r="W2441" s="4"/>
      <c r="X2441" s="28" t="str">
        <f t="shared" si="244"/>
        <v>CHOOSE FORMULA</v>
      </c>
      <c r="Y2441" s="4"/>
      <c r="Z2441" s="4">
        <v>0</v>
      </c>
    </row>
    <row r="2442" spans="1:26">
      <c r="A2442" s="1" t="s">
        <v>795</v>
      </c>
      <c r="B2442" s="1" t="s">
        <v>244</v>
      </c>
      <c r="C2442" s="1" t="s">
        <v>491</v>
      </c>
      <c r="D2442" s="1" t="s">
        <v>422</v>
      </c>
      <c r="E2442" s="1" t="s">
        <v>8</v>
      </c>
      <c r="F2442" s="1" t="s">
        <v>423</v>
      </c>
      <c r="G2442" s="4">
        <v>107500</v>
      </c>
      <c r="H2442" s="4">
        <v>0</v>
      </c>
      <c r="I2442" s="4">
        <v>107500</v>
      </c>
      <c r="J2442" s="4">
        <v>0</v>
      </c>
      <c r="K2442" s="4">
        <v>0</v>
      </c>
      <c r="L2442" s="4">
        <v>0</v>
      </c>
      <c r="M2442" s="4">
        <v>0</v>
      </c>
      <c r="N2442" s="24">
        <f>IF(AND(B2442="60",C2442="32"),(J2442/'FD Date'!$B$4*'FD Date'!$B$6+K2442),(J2442/Date!$B$4*Date!$B$6+K2442))</f>
        <v>0</v>
      </c>
      <c r="O2442" s="24">
        <f t="shared" si="240"/>
        <v>0</v>
      </c>
      <c r="P2442" s="24">
        <f>K2442/Date!$B$2*Date!$B$3+K2442</f>
        <v>0</v>
      </c>
      <c r="Q2442" s="24">
        <f>J2442*Date!$B$3+K2442</f>
        <v>0</v>
      </c>
      <c r="R2442" s="24">
        <f t="shared" si="241"/>
        <v>0</v>
      </c>
      <c r="S2442" s="24">
        <f>J2442/2*Date!$B$7+K2442</f>
        <v>0</v>
      </c>
      <c r="T2442" s="24">
        <f t="shared" si="242"/>
        <v>107500</v>
      </c>
      <c r="U2442" s="24">
        <f t="shared" si="243"/>
        <v>0</v>
      </c>
      <c r="V2442" s="4">
        <v>0</v>
      </c>
      <c r="W2442" s="4"/>
      <c r="X2442" s="28" t="str">
        <f t="shared" si="244"/>
        <v>CHOOSE FORMULA</v>
      </c>
      <c r="Y2442" s="4"/>
      <c r="Z2442" s="4">
        <v>107500</v>
      </c>
    </row>
    <row r="2443" spans="1:26">
      <c r="A2443" s="1" t="s">
        <v>795</v>
      </c>
      <c r="B2443" s="1" t="s">
        <v>244</v>
      </c>
      <c r="C2443" s="1" t="s">
        <v>491</v>
      </c>
      <c r="D2443" s="1" t="s">
        <v>473</v>
      </c>
      <c r="E2443" s="1" t="s">
        <v>8</v>
      </c>
      <c r="F2443" s="1" t="s">
        <v>474</v>
      </c>
      <c r="G2443" s="4">
        <v>24800</v>
      </c>
      <c r="H2443" s="4">
        <v>0</v>
      </c>
      <c r="I2443" s="4">
        <v>24800</v>
      </c>
      <c r="J2443" s="4">
        <v>0</v>
      </c>
      <c r="K2443" s="4">
        <v>23862</v>
      </c>
      <c r="L2443" s="4">
        <v>0</v>
      </c>
      <c r="M2443" s="4">
        <v>0</v>
      </c>
      <c r="N2443" s="24">
        <f>IF(AND(B2443="60",C2443="32"),(J2443/'FD Date'!$B$4*'FD Date'!$B$6+K2443),(J2443/Date!$B$4*Date!$B$6+K2443))</f>
        <v>23862</v>
      </c>
      <c r="O2443" s="24">
        <f t="shared" si="240"/>
        <v>0</v>
      </c>
      <c r="P2443" s="24">
        <f>K2443/Date!$B$2*Date!$B$3+K2443</f>
        <v>35793</v>
      </c>
      <c r="Q2443" s="24">
        <f>J2443*Date!$B$3+K2443</f>
        <v>23862</v>
      </c>
      <c r="R2443" s="24">
        <f t="shared" si="241"/>
        <v>0</v>
      </c>
      <c r="S2443" s="24">
        <f>J2443/2*Date!$B$7+K2443</f>
        <v>23862</v>
      </c>
      <c r="T2443" s="24">
        <f t="shared" si="242"/>
        <v>24800</v>
      </c>
      <c r="U2443" s="24">
        <f t="shared" si="243"/>
        <v>23862</v>
      </c>
      <c r="V2443" s="4">
        <v>0</v>
      </c>
      <c r="W2443" s="4"/>
      <c r="X2443" s="28" t="str">
        <f t="shared" si="244"/>
        <v>CHOOSE FORMULA</v>
      </c>
      <c r="Y2443" s="4"/>
      <c r="Z2443" s="4">
        <v>24800</v>
      </c>
    </row>
    <row r="2444" spans="1:26">
      <c r="A2444" s="1" t="s">
        <v>795</v>
      </c>
      <c r="B2444" s="1" t="s">
        <v>244</v>
      </c>
      <c r="C2444" s="1" t="s">
        <v>491</v>
      </c>
      <c r="D2444" s="1" t="s">
        <v>475</v>
      </c>
      <c r="E2444" s="1" t="s">
        <v>8</v>
      </c>
      <c r="F2444" s="1" t="s">
        <v>476</v>
      </c>
      <c r="G2444" s="4">
        <v>0</v>
      </c>
      <c r="H2444" s="4">
        <v>0</v>
      </c>
      <c r="I2444" s="4">
        <v>0</v>
      </c>
      <c r="J2444" s="4">
        <v>0</v>
      </c>
      <c r="K2444" s="4">
        <v>0</v>
      </c>
      <c r="L2444" s="4">
        <v>111406.95</v>
      </c>
      <c r="M2444" s="4">
        <v>0</v>
      </c>
      <c r="N2444" s="24">
        <f>IF(AND(B2444="60",C2444="32"),(J2444/'FD Date'!$B$4*'FD Date'!$B$6+K2444),(J2444/Date!$B$4*Date!$B$6+K2444))</f>
        <v>0</v>
      </c>
      <c r="O2444" s="24">
        <f t="shared" si="240"/>
        <v>0</v>
      </c>
      <c r="P2444" s="24">
        <f>K2444/Date!$B$2*Date!$B$3+K2444</f>
        <v>0</v>
      </c>
      <c r="Q2444" s="24">
        <f>J2444*Date!$B$3+K2444</f>
        <v>0</v>
      </c>
      <c r="R2444" s="24">
        <f t="shared" si="241"/>
        <v>0</v>
      </c>
      <c r="S2444" s="24">
        <f>J2444/2*Date!$B$7+K2444</f>
        <v>0</v>
      </c>
      <c r="T2444" s="24">
        <f t="shared" si="242"/>
        <v>0</v>
      </c>
      <c r="U2444" s="24">
        <f t="shared" si="243"/>
        <v>0</v>
      </c>
      <c r="V2444" s="4">
        <v>0</v>
      </c>
      <c r="W2444" s="4"/>
      <c r="X2444" s="28" t="str">
        <f t="shared" si="244"/>
        <v>CHOOSE FORMULA</v>
      </c>
      <c r="Y2444" s="4"/>
      <c r="Z2444" s="4">
        <v>0</v>
      </c>
    </row>
    <row r="2445" spans="1:26">
      <c r="A2445" s="1" t="s">
        <v>795</v>
      </c>
      <c r="B2445" s="1" t="s">
        <v>491</v>
      </c>
      <c r="C2445" s="1" t="s">
        <v>400</v>
      </c>
      <c r="D2445" s="1" t="s">
        <v>786</v>
      </c>
      <c r="E2445" s="1" t="s">
        <v>8</v>
      </c>
      <c r="F2445" s="1" t="s">
        <v>787</v>
      </c>
      <c r="G2445" s="4">
        <v>0</v>
      </c>
      <c r="H2445" s="4">
        <v>0</v>
      </c>
      <c r="I2445" s="4">
        <v>0</v>
      </c>
      <c r="J2445" s="4">
        <v>0</v>
      </c>
      <c r="K2445" s="4">
        <v>0</v>
      </c>
      <c r="L2445" s="4">
        <v>0</v>
      </c>
      <c r="M2445" s="4">
        <v>60248.25</v>
      </c>
      <c r="N2445" s="24">
        <f>IF(AND(B2445="60",C2445="32"),(J2445/'FD Date'!$B$4*'FD Date'!$B$6+K2445),(J2445/Date!$B$4*Date!$B$6+K2445))</f>
        <v>0</v>
      </c>
      <c r="O2445" s="24">
        <f t="shared" si="240"/>
        <v>0</v>
      </c>
      <c r="P2445" s="24">
        <f>K2445/Date!$B$2*Date!$B$3+K2445</f>
        <v>0</v>
      </c>
      <c r="Q2445" s="24">
        <f>J2445*Date!$B$3+K2445</f>
        <v>0</v>
      </c>
      <c r="R2445" s="24">
        <f t="shared" si="241"/>
        <v>0</v>
      </c>
      <c r="S2445" s="24">
        <f>J2445/2*Date!$B$7+K2445</f>
        <v>0</v>
      </c>
      <c r="T2445" s="24">
        <f t="shared" si="242"/>
        <v>0</v>
      </c>
      <c r="U2445" s="24">
        <f t="shared" si="243"/>
        <v>0</v>
      </c>
      <c r="V2445" s="4">
        <v>0</v>
      </c>
      <c r="W2445" s="4"/>
      <c r="X2445" s="28" t="str">
        <f t="shared" si="244"/>
        <v>CHOOSE FORMULA</v>
      </c>
      <c r="Y2445" s="4"/>
      <c r="Z2445" s="4">
        <v>0</v>
      </c>
    </row>
  </sheetData>
  <autoFilter ref="A3:E3" xr:uid="{00000000-0001-0000-0000-000000000000}"/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705B-176D-46C7-94B8-B699DCEDE43D}">
  <dimension ref="A2:D7"/>
  <sheetViews>
    <sheetView workbookViewId="0">
      <selection activeCell="B7" sqref="B7"/>
    </sheetView>
  </sheetViews>
  <sheetFormatPr defaultColWidth="9.140625" defaultRowHeight="15"/>
  <cols>
    <col min="1" max="1" width="32.28515625" style="16" customWidth="1"/>
    <col min="2" max="2" width="9.140625" style="16"/>
    <col min="3" max="3" width="15.42578125" style="16" bestFit="1" customWidth="1"/>
    <col min="4" max="4" width="16.42578125" style="16" customWidth="1"/>
    <col min="5" max="16384" width="9.140625" style="16"/>
  </cols>
  <sheetData>
    <row r="2" spans="1:4">
      <c r="A2" s="13" t="s">
        <v>822</v>
      </c>
      <c r="B2" s="14">
        <v>8</v>
      </c>
      <c r="C2" s="15"/>
      <c r="D2" s="15" t="s">
        <v>823</v>
      </c>
    </row>
    <row r="3" spans="1:4">
      <c r="A3" s="13" t="s">
        <v>824</v>
      </c>
      <c r="B3" s="17">
        <f>12-B2</f>
        <v>4</v>
      </c>
      <c r="C3" s="15" t="s">
        <v>825</v>
      </c>
      <c r="D3" s="15" t="s">
        <v>826</v>
      </c>
    </row>
    <row r="4" spans="1:4">
      <c r="A4" s="13" t="s">
        <v>827</v>
      </c>
      <c r="B4" s="14">
        <v>2</v>
      </c>
      <c r="C4" s="13"/>
      <c r="D4" s="13"/>
    </row>
    <row r="5" spans="1:4">
      <c r="A5" s="13" t="s">
        <v>828</v>
      </c>
      <c r="B5" s="17">
        <f>SUM(Payroll!C2:'Payroll'!C18)</f>
        <v>16.07</v>
      </c>
      <c r="C5" s="18">
        <f>ROUND(1-(13/14),2)</f>
        <v>7.0000000000000007E-2</v>
      </c>
      <c r="D5" s="19">
        <v>44470</v>
      </c>
    </row>
    <row r="6" spans="1:4">
      <c r="A6" s="13" t="s">
        <v>829</v>
      </c>
      <c r="B6" s="17">
        <f>SUM(Payroll!C19:C28)</f>
        <v>10</v>
      </c>
      <c r="C6" s="20">
        <f>ROUND((14/14),2)</f>
        <v>1</v>
      </c>
      <c r="D6" s="21">
        <v>44469</v>
      </c>
    </row>
    <row r="7" spans="1:4">
      <c r="A7" s="13" t="s">
        <v>830</v>
      </c>
      <c r="B7" s="17">
        <f>24-(B2*2)</f>
        <v>8</v>
      </c>
      <c r="C7" s="18">
        <f>SUM(C5:C6)</f>
        <v>1.07</v>
      </c>
      <c r="D7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47D7F-C3AA-43B9-A375-DF78E6A25CB7}">
  <dimension ref="A1:C30"/>
  <sheetViews>
    <sheetView workbookViewId="0">
      <selection activeCell="B7" sqref="B7"/>
    </sheetView>
  </sheetViews>
  <sheetFormatPr defaultColWidth="8.7109375" defaultRowHeight="15"/>
  <cols>
    <col min="1" max="1" width="14.85546875" style="13" bestFit="1" customWidth="1"/>
    <col min="2" max="2" width="10.7109375" style="13" bestFit="1" customWidth="1"/>
    <col min="3" max="16384" width="8.7109375" style="13"/>
  </cols>
  <sheetData>
    <row r="1" spans="1:3">
      <c r="A1" s="13" t="s">
        <v>831</v>
      </c>
      <c r="B1" s="13" t="s">
        <v>832</v>
      </c>
      <c r="C1" s="13" t="s">
        <v>833</v>
      </c>
    </row>
    <row r="2" spans="1:3">
      <c r="A2" s="22">
        <v>44457</v>
      </c>
      <c r="B2" s="22">
        <v>44470</v>
      </c>
      <c r="C2" s="23">
        <f>Date!C5</f>
        <v>7.0000000000000007E-2</v>
      </c>
    </row>
    <row r="3" spans="1:3">
      <c r="A3" s="22">
        <v>44471</v>
      </c>
      <c r="B3" s="22">
        <v>44484</v>
      </c>
      <c r="C3" s="13">
        <v>1</v>
      </c>
    </row>
    <row r="4" spans="1:3">
      <c r="A4" s="22">
        <v>44485</v>
      </c>
      <c r="B4" s="22">
        <v>44498</v>
      </c>
      <c r="C4" s="13">
        <v>1</v>
      </c>
    </row>
    <row r="5" spans="1:3">
      <c r="A5" s="22">
        <v>44499</v>
      </c>
      <c r="B5" s="22">
        <v>44512</v>
      </c>
      <c r="C5" s="13">
        <v>1</v>
      </c>
    </row>
    <row r="6" spans="1:3">
      <c r="A6" s="22">
        <v>44513</v>
      </c>
      <c r="B6" s="22">
        <v>44526</v>
      </c>
      <c r="C6" s="13">
        <v>1</v>
      </c>
    </row>
    <row r="7" spans="1:3">
      <c r="A7" s="22">
        <v>44527</v>
      </c>
      <c r="B7" s="22">
        <v>44540</v>
      </c>
      <c r="C7" s="13">
        <v>1</v>
      </c>
    </row>
    <row r="8" spans="1:3">
      <c r="A8" s="22">
        <v>44541</v>
      </c>
      <c r="B8" s="22">
        <v>44554</v>
      </c>
      <c r="C8" s="13">
        <v>1</v>
      </c>
    </row>
    <row r="9" spans="1:3">
      <c r="A9" s="22">
        <v>44555</v>
      </c>
      <c r="B9" s="22">
        <v>44568</v>
      </c>
      <c r="C9" s="13">
        <v>1</v>
      </c>
    </row>
    <row r="10" spans="1:3">
      <c r="A10" s="22">
        <v>44569</v>
      </c>
      <c r="B10" s="22">
        <v>44582</v>
      </c>
      <c r="C10" s="13">
        <v>1</v>
      </c>
    </row>
    <row r="11" spans="1:3">
      <c r="A11" s="22">
        <v>44583</v>
      </c>
      <c r="B11" s="22">
        <v>44596</v>
      </c>
      <c r="C11" s="13">
        <v>1</v>
      </c>
    </row>
    <row r="12" spans="1:3">
      <c r="A12" s="22">
        <v>44597</v>
      </c>
      <c r="B12" s="22">
        <v>44610</v>
      </c>
      <c r="C12" s="13">
        <v>1</v>
      </c>
    </row>
    <row r="13" spans="1:3">
      <c r="A13" s="22">
        <v>44611</v>
      </c>
      <c r="B13" s="22">
        <v>44624</v>
      </c>
      <c r="C13" s="13">
        <v>1</v>
      </c>
    </row>
    <row r="14" spans="1:3">
      <c r="A14" s="22">
        <v>44625</v>
      </c>
      <c r="B14" s="22">
        <v>44638</v>
      </c>
      <c r="C14" s="13">
        <v>1</v>
      </c>
    </row>
    <row r="15" spans="1:3">
      <c r="A15" s="22">
        <v>44639</v>
      </c>
      <c r="B15" s="22">
        <v>44652</v>
      </c>
      <c r="C15" s="13">
        <v>1</v>
      </c>
    </row>
    <row r="16" spans="1:3">
      <c r="A16" s="22">
        <v>44653</v>
      </c>
      <c r="B16" s="22">
        <v>20194</v>
      </c>
      <c r="C16" s="13">
        <v>1</v>
      </c>
    </row>
    <row r="17" spans="1:3">
      <c r="A17" s="22">
        <v>44667</v>
      </c>
      <c r="B17" s="22">
        <v>44680</v>
      </c>
      <c r="C17" s="13">
        <v>1</v>
      </c>
    </row>
    <row r="18" spans="1:3">
      <c r="A18" s="22">
        <v>44681</v>
      </c>
      <c r="B18" s="22">
        <v>44694</v>
      </c>
      <c r="C18" s="13">
        <v>1</v>
      </c>
    </row>
    <row r="19" spans="1:3">
      <c r="A19" s="22">
        <v>44695</v>
      </c>
      <c r="B19" s="22">
        <v>44708</v>
      </c>
      <c r="C19" s="13">
        <v>1</v>
      </c>
    </row>
    <row r="20" spans="1:3">
      <c r="A20" s="22">
        <v>44709</v>
      </c>
      <c r="B20" s="22">
        <v>44722</v>
      </c>
      <c r="C20" s="13">
        <v>1</v>
      </c>
    </row>
    <row r="21" spans="1:3">
      <c r="A21" s="22">
        <v>44723</v>
      </c>
      <c r="B21" s="22">
        <v>44736</v>
      </c>
      <c r="C21" s="13">
        <v>1</v>
      </c>
    </row>
    <row r="22" spans="1:3">
      <c r="A22" s="22">
        <v>44737</v>
      </c>
      <c r="B22" s="22">
        <v>44750</v>
      </c>
      <c r="C22" s="13">
        <v>1</v>
      </c>
    </row>
    <row r="23" spans="1:3">
      <c r="A23" s="22">
        <v>44751</v>
      </c>
      <c r="B23" s="22">
        <v>44764</v>
      </c>
      <c r="C23" s="13">
        <v>1</v>
      </c>
    </row>
    <row r="24" spans="1:3">
      <c r="A24" s="22">
        <v>44765</v>
      </c>
      <c r="B24" s="22">
        <v>44778</v>
      </c>
      <c r="C24" s="13">
        <v>1</v>
      </c>
    </row>
    <row r="25" spans="1:3">
      <c r="A25" s="22">
        <v>44779</v>
      </c>
      <c r="B25" s="22">
        <v>44792</v>
      </c>
      <c r="C25" s="13">
        <v>1</v>
      </c>
    </row>
    <row r="26" spans="1:3">
      <c r="A26" s="22">
        <v>44793</v>
      </c>
      <c r="B26" s="22">
        <v>44806</v>
      </c>
      <c r="C26" s="13">
        <v>1</v>
      </c>
    </row>
    <row r="27" spans="1:3">
      <c r="A27" s="22">
        <v>44807</v>
      </c>
      <c r="B27" s="22">
        <v>44820</v>
      </c>
      <c r="C27" s="13">
        <v>1</v>
      </c>
    </row>
    <row r="28" spans="1:3">
      <c r="A28" s="22">
        <v>44821</v>
      </c>
      <c r="B28" s="22">
        <v>44834</v>
      </c>
      <c r="C28" s="23">
        <f>Date!C6</f>
        <v>1</v>
      </c>
    </row>
    <row r="29" spans="1:3">
      <c r="A29" s="22"/>
      <c r="C29" s="23">
        <f>SUM(C2:C28)</f>
        <v>26.07</v>
      </c>
    </row>
    <row r="30" spans="1:3">
      <c r="A30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4A06-68F6-49BE-8405-8AF70A98D159}">
  <dimension ref="A2:D7"/>
  <sheetViews>
    <sheetView workbookViewId="0">
      <selection activeCell="B7" sqref="B7"/>
    </sheetView>
  </sheetViews>
  <sheetFormatPr defaultColWidth="9.140625" defaultRowHeight="15"/>
  <cols>
    <col min="1" max="1" width="32.28515625" style="16" customWidth="1"/>
    <col min="2" max="3" width="9.140625" style="16"/>
    <col min="4" max="4" width="16.42578125" style="16" customWidth="1"/>
    <col min="5" max="16384" width="9.140625" style="16"/>
  </cols>
  <sheetData>
    <row r="2" spans="1:4">
      <c r="A2" s="13" t="s">
        <v>822</v>
      </c>
      <c r="B2" s="14">
        <v>8</v>
      </c>
      <c r="C2" s="15"/>
      <c r="D2" s="15" t="s">
        <v>823</v>
      </c>
    </row>
    <row r="3" spans="1:4">
      <c r="A3" s="13" t="s">
        <v>824</v>
      </c>
      <c r="B3" s="17">
        <f>12-B2</f>
        <v>4</v>
      </c>
      <c r="C3" s="15" t="s">
        <v>834</v>
      </c>
      <c r="D3" s="15" t="s">
        <v>826</v>
      </c>
    </row>
    <row r="4" spans="1:4">
      <c r="A4" s="13" t="s">
        <v>827</v>
      </c>
      <c r="B4" s="14">
        <v>3</v>
      </c>
      <c r="C4" s="13"/>
      <c r="D4" s="13"/>
    </row>
    <row r="5" spans="1:4">
      <c r="A5" s="13" t="s">
        <v>828</v>
      </c>
      <c r="B5" s="17">
        <f>SUM('FD Payroll'!C2:C21)</f>
        <v>19.329999999999998</v>
      </c>
      <c r="C5" s="18">
        <f>ROUND(1-(8/12),2)</f>
        <v>0.33</v>
      </c>
      <c r="D5" s="19">
        <v>44473</v>
      </c>
    </row>
    <row r="6" spans="1:4">
      <c r="A6" s="13" t="s">
        <v>829</v>
      </c>
      <c r="B6" s="17">
        <f>SUM('FD Payroll'!C22:C33)</f>
        <v>11.92</v>
      </c>
      <c r="C6" s="20">
        <f>ROUND((11/12),2)</f>
        <v>0.92</v>
      </c>
      <c r="D6" s="21">
        <v>44480</v>
      </c>
    </row>
    <row r="7" spans="1:4">
      <c r="A7" s="13" t="s">
        <v>830</v>
      </c>
      <c r="B7" s="17">
        <f>24-(B2*2)</f>
        <v>8</v>
      </c>
      <c r="C7" s="18">
        <f>SUM(C5:C6)</f>
        <v>1.25</v>
      </c>
      <c r="D7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3675-9835-464B-BD1D-6B6C8D10DF67}">
  <dimension ref="A1:C33"/>
  <sheetViews>
    <sheetView workbookViewId="0">
      <selection activeCell="B7" sqref="B7"/>
    </sheetView>
  </sheetViews>
  <sheetFormatPr defaultColWidth="8.7109375" defaultRowHeight="15"/>
  <cols>
    <col min="1" max="2" width="10.7109375" style="13" bestFit="1" customWidth="1"/>
    <col min="3" max="16384" width="8.7109375" style="13"/>
  </cols>
  <sheetData>
    <row r="1" spans="1:3">
      <c r="A1" s="13" t="s">
        <v>831</v>
      </c>
      <c r="B1" s="13" t="s">
        <v>832</v>
      </c>
      <c r="C1" s="13" t="s">
        <v>833</v>
      </c>
    </row>
    <row r="2" spans="1:3">
      <c r="A2" s="22">
        <v>44462</v>
      </c>
      <c r="B2" s="22">
        <v>44473</v>
      </c>
      <c r="C2" s="23">
        <f>'FD Date'!C5</f>
        <v>0.33</v>
      </c>
    </row>
    <row r="3" spans="1:3">
      <c r="A3" s="22">
        <f>+A2+12</f>
        <v>44474</v>
      </c>
      <c r="B3" s="22">
        <f>+B2+12</f>
        <v>44485</v>
      </c>
      <c r="C3" s="13">
        <v>1</v>
      </c>
    </row>
    <row r="4" spans="1:3">
      <c r="A4" s="22">
        <f t="shared" ref="A4:B19" si="0">+A3+12</f>
        <v>44486</v>
      </c>
      <c r="B4" s="22">
        <f t="shared" si="0"/>
        <v>44497</v>
      </c>
      <c r="C4" s="13">
        <v>1</v>
      </c>
    </row>
    <row r="5" spans="1:3">
      <c r="A5" s="22">
        <f t="shared" si="0"/>
        <v>44498</v>
      </c>
      <c r="B5" s="22">
        <f t="shared" si="0"/>
        <v>44509</v>
      </c>
      <c r="C5" s="13">
        <v>1</v>
      </c>
    </row>
    <row r="6" spans="1:3">
      <c r="A6" s="22">
        <f t="shared" si="0"/>
        <v>44510</v>
      </c>
      <c r="B6" s="22">
        <f t="shared" si="0"/>
        <v>44521</v>
      </c>
      <c r="C6" s="13">
        <v>1</v>
      </c>
    </row>
    <row r="7" spans="1:3">
      <c r="A7" s="22">
        <f t="shared" si="0"/>
        <v>44522</v>
      </c>
      <c r="B7" s="22">
        <f t="shared" si="0"/>
        <v>44533</v>
      </c>
      <c r="C7" s="13">
        <v>1</v>
      </c>
    </row>
    <row r="8" spans="1:3">
      <c r="A8" s="22">
        <f t="shared" si="0"/>
        <v>44534</v>
      </c>
      <c r="B8" s="22">
        <f t="shared" si="0"/>
        <v>44545</v>
      </c>
      <c r="C8" s="13">
        <v>1</v>
      </c>
    </row>
    <row r="9" spans="1:3">
      <c r="A9" s="22">
        <f t="shared" si="0"/>
        <v>44546</v>
      </c>
      <c r="B9" s="22">
        <f t="shared" si="0"/>
        <v>44557</v>
      </c>
      <c r="C9" s="13">
        <v>1</v>
      </c>
    </row>
    <row r="10" spans="1:3">
      <c r="A10" s="22">
        <f t="shared" si="0"/>
        <v>44558</v>
      </c>
      <c r="B10" s="22">
        <f t="shared" si="0"/>
        <v>44569</v>
      </c>
      <c r="C10" s="13">
        <v>1</v>
      </c>
    </row>
    <row r="11" spans="1:3">
      <c r="A11" s="22">
        <f t="shared" si="0"/>
        <v>44570</v>
      </c>
      <c r="B11" s="22">
        <f t="shared" si="0"/>
        <v>44581</v>
      </c>
      <c r="C11" s="13">
        <v>1</v>
      </c>
    </row>
    <row r="12" spans="1:3">
      <c r="A12" s="22">
        <f t="shared" si="0"/>
        <v>44582</v>
      </c>
      <c r="B12" s="22">
        <f t="shared" si="0"/>
        <v>44593</v>
      </c>
      <c r="C12" s="13">
        <v>1</v>
      </c>
    </row>
    <row r="13" spans="1:3">
      <c r="A13" s="22">
        <f t="shared" si="0"/>
        <v>44594</v>
      </c>
      <c r="B13" s="22">
        <f t="shared" si="0"/>
        <v>44605</v>
      </c>
      <c r="C13" s="13">
        <v>1</v>
      </c>
    </row>
    <row r="14" spans="1:3">
      <c r="A14" s="22">
        <f t="shared" si="0"/>
        <v>44606</v>
      </c>
      <c r="B14" s="22">
        <f t="shared" si="0"/>
        <v>44617</v>
      </c>
      <c r="C14" s="13">
        <v>1</v>
      </c>
    </row>
    <row r="15" spans="1:3">
      <c r="A15" s="22">
        <f t="shared" si="0"/>
        <v>44618</v>
      </c>
      <c r="B15" s="22">
        <f t="shared" si="0"/>
        <v>44629</v>
      </c>
      <c r="C15" s="13">
        <v>1</v>
      </c>
    </row>
    <row r="16" spans="1:3">
      <c r="A16" s="22">
        <f t="shared" si="0"/>
        <v>44630</v>
      </c>
      <c r="B16" s="22">
        <f t="shared" si="0"/>
        <v>44641</v>
      </c>
      <c r="C16" s="13">
        <v>1</v>
      </c>
    </row>
    <row r="17" spans="1:3">
      <c r="A17" s="22">
        <f t="shared" si="0"/>
        <v>44642</v>
      </c>
      <c r="B17" s="22">
        <f t="shared" si="0"/>
        <v>44653</v>
      </c>
      <c r="C17" s="13">
        <v>1</v>
      </c>
    </row>
    <row r="18" spans="1:3">
      <c r="A18" s="22">
        <f t="shared" si="0"/>
        <v>44654</v>
      </c>
      <c r="B18" s="22">
        <f t="shared" si="0"/>
        <v>44665</v>
      </c>
      <c r="C18" s="13">
        <v>1</v>
      </c>
    </row>
    <row r="19" spans="1:3">
      <c r="A19" s="22">
        <f t="shared" si="0"/>
        <v>44666</v>
      </c>
      <c r="B19" s="22">
        <f t="shared" si="0"/>
        <v>44677</v>
      </c>
      <c r="C19" s="13">
        <v>1</v>
      </c>
    </row>
    <row r="20" spans="1:3">
      <c r="A20" s="22">
        <f t="shared" ref="A20:B33" si="1">+A19+12</f>
        <v>44678</v>
      </c>
      <c r="B20" s="22">
        <f t="shared" si="1"/>
        <v>44689</v>
      </c>
      <c r="C20" s="13">
        <v>1</v>
      </c>
    </row>
    <row r="21" spans="1:3">
      <c r="A21" s="22">
        <f t="shared" si="1"/>
        <v>44690</v>
      </c>
      <c r="B21" s="22">
        <f t="shared" si="1"/>
        <v>44701</v>
      </c>
      <c r="C21" s="13">
        <v>1</v>
      </c>
    </row>
    <row r="22" spans="1:3">
      <c r="A22" s="22">
        <f t="shared" si="1"/>
        <v>44702</v>
      </c>
      <c r="B22" s="22">
        <f t="shared" si="1"/>
        <v>44713</v>
      </c>
      <c r="C22" s="13">
        <v>1</v>
      </c>
    </row>
    <row r="23" spans="1:3">
      <c r="A23" s="22">
        <f t="shared" si="1"/>
        <v>44714</v>
      </c>
      <c r="B23" s="22">
        <f t="shared" si="1"/>
        <v>44725</v>
      </c>
      <c r="C23" s="13">
        <v>1</v>
      </c>
    </row>
    <row r="24" spans="1:3">
      <c r="A24" s="22">
        <f t="shared" si="1"/>
        <v>44726</v>
      </c>
      <c r="B24" s="22">
        <f t="shared" si="1"/>
        <v>44737</v>
      </c>
      <c r="C24" s="13">
        <v>1</v>
      </c>
    </row>
    <row r="25" spans="1:3">
      <c r="A25" s="22">
        <f t="shared" si="1"/>
        <v>44738</v>
      </c>
      <c r="B25" s="22">
        <f t="shared" si="1"/>
        <v>44749</v>
      </c>
      <c r="C25" s="13">
        <v>1</v>
      </c>
    </row>
    <row r="26" spans="1:3">
      <c r="A26" s="22">
        <f t="shared" si="1"/>
        <v>44750</v>
      </c>
      <c r="B26" s="22">
        <f t="shared" si="1"/>
        <v>44761</v>
      </c>
      <c r="C26" s="13">
        <v>1</v>
      </c>
    </row>
    <row r="27" spans="1:3">
      <c r="A27" s="22">
        <f t="shared" si="1"/>
        <v>44762</v>
      </c>
      <c r="B27" s="22">
        <f t="shared" si="1"/>
        <v>44773</v>
      </c>
      <c r="C27" s="13">
        <v>1</v>
      </c>
    </row>
    <row r="28" spans="1:3">
      <c r="A28" s="22">
        <f t="shared" si="1"/>
        <v>44774</v>
      </c>
      <c r="B28" s="22">
        <f t="shared" si="1"/>
        <v>44785</v>
      </c>
      <c r="C28" s="13">
        <v>1</v>
      </c>
    </row>
    <row r="29" spans="1:3">
      <c r="A29" s="22">
        <f t="shared" si="1"/>
        <v>44786</v>
      </c>
      <c r="B29" s="22">
        <f t="shared" si="1"/>
        <v>44797</v>
      </c>
      <c r="C29" s="13">
        <v>1</v>
      </c>
    </row>
    <row r="30" spans="1:3">
      <c r="A30" s="22">
        <f t="shared" si="1"/>
        <v>44798</v>
      </c>
      <c r="B30" s="22">
        <f t="shared" si="1"/>
        <v>44809</v>
      </c>
      <c r="C30" s="13">
        <v>1</v>
      </c>
    </row>
    <row r="31" spans="1:3">
      <c r="A31" s="22">
        <f t="shared" si="1"/>
        <v>44810</v>
      </c>
      <c r="B31" s="22">
        <f t="shared" si="1"/>
        <v>44821</v>
      </c>
      <c r="C31" s="13">
        <v>1</v>
      </c>
    </row>
    <row r="32" spans="1:3">
      <c r="A32" s="22">
        <f t="shared" si="1"/>
        <v>44822</v>
      </c>
      <c r="B32" s="22">
        <f t="shared" si="1"/>
        <v>44833</v>
      </c>
      <c r="C32" s="13">
        <v>1</v>
      </c>
    </row>
    <row r="33" spans="1:3">
      <c r="A33" s="22">
        <f t="shared" si="1"/>
        <v>44834</v>
      </c>
      <c r="B33" s="22">
        <f t="shared" si="1"/>
        <v>44845</v>
      </c>
      <c r="C33" s="23">
        <f>'FD Date'!C6</f>
        <v>0.92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44FEF859F5BA4B89A4DC153F9F7047" ma:contentTypeVersion="15" ma:contentTypeDescription="Create a new document." ma:contentTypeScope="" ma:versionID="b5fa590b7f45a361efbe31527972df3a">
  <xsd:schema xmlns:xsd="http://www.w3.org/2001/XMLSchema" xmlns:xs="http://www.w3.org/2001/XMLSchema" xmlns:p="http://schemas.microsoft.com/office/2006/metadata/properties" xmlns:ns2="42d80b5b-9166-41de-9abd-a7089d0244a6" xmlns:ns3="8523a9fe-24b3-4fba-b4b4-99549620bb68" targetNamespace="http://schemas.microsoft.com/office/2006/metadata/properties" ma:root="true" ma:fieldsID="b01e48d6b3b521a7505fc0082122531f" ns2:_="" ns3:_="">
    <xsd:import namespace="42d80b5b-9166-41de-9abd-a7089d0244a6"/>
    <xsd:import namespace="8523a9fe-24b3-4fba-b4b4-99549620bb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0b5b-9166-41de-9abd-a7089d024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edaba5d-021b-47f3-88ae-893c76e4e3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3a9fe-24b3-4fba-b4b4-99549620bb6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b375bf-7140-4311-8b8b-4d36e8f1518a}" ma:internalName="TaxCatchAll" ma:showField="CatchAllData" ma:web="8523a9fe-24b3-4fba-b4b4-99549620bb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23a9fe-24b3-4fba-b4b4-99549620bb68" xsi:nil="true"/>
    <lcf76f155ced4ddcb4097134ff3c332f xmlns="42d80b5b-9166-41de-9abd-a7089d0244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57C428-17BD-4933-BCA3-54F32FAC9267}"/>
</file>

<file path=customXml/itemProps2.xml><?xml version="1.0" encoding="utf-8"?>
<ds:datastoreItem xmlns:ds="http://schemas.openxmlformats.org/officeDocument/2006/customXml" ds:itemID="{01300F21-E166-4F96-BF95-84492D14BD6F}"/>
</file>

<file path=customXml/itemProps3.xml><?xml version="1.0" encoding="utf-8"?>
<ds:datastoreItem xmlns:ds="http://schemas.openxmlformats.org/officeDocument/2006/customXml" ds:itemID="{95908462-EF1F-4DD6-8A6A-5761DD6365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May Proj</vt:lpstr>
      <vt:lpstr>Date</vt:lpstr>
      <vt:lpstr>Payroll</vt:lpstr>
      <vt:lpstr>FD Date</vt:lpstr>
      <vt:lpstr>FD Payroll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Jakubik</dc:creator>
  <cp:lastModifiedBy>Meg Jakubik</cp:lastModifiedBy>
  <dcterms:created xsi:type="dcterms:W3CDTF">2022-06-15T18:51:52Z</dcterms:created>
  <dcterms:modified xsi:type="dcterms:W3CDTF">2022-10-27T21:52:45Z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0x010100CE44FEF859F5BA4B89A4DC153F9F7047</vt:lpwstr>
  </property>
</Properties>
</file>