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 Department\ARector\"/>
    </mc:Choice>
  </mc:AlternateContent>
  <xr:revisionPtr revIDLastSave="0" documentId="13_ncr:1_{38BEC372-4A8B-4FFB-A582-F747A3F385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jection" sheetId="1" r:id="rId1"/>
    <sheet name="1890 Ranch" sheetId="2" r:id="rId2"/>
    <sheet name="Costco - CPTC" sheetId="3" r:id="rId3"/>
  </sheets>
  <definedNames>
    <definedName name="_xlnm.Print_Area" localSheetId="0">Projection!$A$1:$J$41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I24" i="1"/>
  <c r="J24" i="1"/>
  <c r="I25" i="1"/>
  <c r="J25" i="1"/>
  <c r="I26" i="1"/>
  <c r="J26" i="1" s="1"/>
  <c r="I27" i="1"/>
  <c r="J27" i="1" s="1"/>
  <c r="F23" i="1"/>
  <c r="F22" i="1"/>
  <c r="F21" i="1"/>
  <c r="G23" i="1"/>
  <c r="H23" i="1" s="1"/>
  <c r="G22" i="1"/>
  <c r="H22" i="1" s="1"/>
  <c r="I22" i="1" s="1"/>
  <c r="J22" i="1" s="1"/>
  <c r="G21" i="1"/>
  <c r="H21" i="1" s="1"/>
  <c r="I21" i="1" s="1"/>
  <c r="J21" i="1" s="1"/>
  <c r="G20" i="1"/>
  <c r="H20" i="1" s="1"/>
  <c r="I20" i="1" s="1"/>
  <c r="J20" i="1" s="1"/>
  <c r="F11" i="1"/>
  <c r="G11" i="1" s="1"/>
  <c r="F10" i="1"/>
  <c r="F9" i="1"/>
  <c r="G9" i="1" s="1"/>
  <c r="F8" i="1"/>
  <c r="D36" i="1"/>
  <c r="C36" i="1"/>
  <c r="D35" i="1"/>
  <c r="C35" i="1"/>
  <c r="D34" i="1"/>
  <c r="C34" i="1"/>
  <c r="D33" i="1"/>
  <c r="C33" i="1"/>
  <c r="B36" i="1"/>
  <c r="B35" i="1"/>
  <c r="B34" i="1"/>
  <c r="B33" i="1"/>
  <c r="E19" i="1"/>
  <c r="E36" i="1" s="1"/>
  <c r="E18" i="1"/>
  <c r="E35" i="1" s="1"/>
  <c r="E17" i="1"/>
  <c r="E34" i="1" s="1"/>
  <c r="E16" i="1"/>
  <c r="E33" i="1" s="1"/>
  <c r="G10" i="1"/>
  <c r="D28" i="1"/>
  <c r="D29" i="1" s="1"/>
  <c r="B12" i="1"/>
  <c r="C12" i="1"/>
  <c r="C13" i="1" s="1"/>
  <c r="D12" i="1"/>
  <c r="E12" i="1"/>
  <c r="G12" i="3"/>
  <c r="H12" i="3" s="1"/>
  <c r="F14" i="3"/>
  <c r="F15" i="3" s="1"/>
  <c r="F16" i="1" l="1"/>
  <c r="G16" i="1" s="1"/>
  <c r="H16" i="1" s="1"/>
  <c r="I16" i="1" s="1"/>
  <c r="J16" i="1" s="1"/>
  <c r="F17" i="1"/>
  <c r="G17" i="1" s="1"/>
  <c r="H17" i="1" s="1"/>
  <c r="I17" i="1" s="1"/>
  <c r="J17" i="1" s="1"/>
  <c r="F18" i="1"/>
  <c r="G18" i="1" s="1"/>
  <c r="H18" i="1" s="1"/>
  <c r="I18" i="1" s="1"/>
  <c r="J18" i="1" s="1"/>
  <c r="F19" i="1"/>
  <c r="G19" i="1" s="1"/>
  <c r="H19" i="1" s="1"/>
  <c r="I19" i="1" s="1"/>
  <c r="J19" i="1" s="1"/>
  <c r="F33" i="1"/>
  <c r="H33" i="1"/>
  <c r="H28" i="1"/>
  <c r="H34" i="1"/>
  <c r="H35" i="1"/>
  <c r="H36" i="1"/>
  <c r="G34" i="1"/>
  <c r="G35" i="1"/>
  <c r="G36" i="1"/>
  <c r="D37" i="1"/>
  <c r="C37" i="1"/>
  <c r="F35" i="1"/>
  <c r="F36" i="1"/>
  <c r="B37" i="1"/>
  <c r="E37" i="1"/>
  <c r="F34" i="1"/>
  <c r="F12" i="1"/>
  <c r="F14" i="1" s="1"/>
  <c r="E14" i="1"/>
  <c r="E28" i="1"/>
  <c r="G8" i="1"/>
  <c r="G33" i="1" s="1"/>
  <c r="G12" i="1"/>
  <c r="G28" i="1"/>
  <c r="D14" i="1"/>
  <c r="F28" i="1"/>
  <c r="F13" i="1"/>
  <c r="C14" i="1"/>
  <c r="D13" i="1"/>
  <c r="E13" i="1"/>
  <c r="G15" i="3"/>
  <c r="H15" i="3" s="1"/>
  <c r="F16" i="3"/>
  <c r="G30" i="1" l="1"/>
  <c r="G29" i="1"/>
  <c r="F30" i="1"/>
  <c r="F29" i="1"/>
  <c r="H29" i="1"/>
  <c r="H30" i="1"/>
  <c r="E30" i="1"/>
  <c r="E29" i="1"/>
  <c r="H37" i="1"/>
  <c r="I28" i="1"/>
  <c r="J28" i="1"/>
  <c r="G37" i="1"/>
  <c r="H39" i="1" s="1"/>
  <c r="I34" i="1"/>
  <c r="I36" i="1"/>
  <c r="I35" i="1"/>
  <c r="I33" i="1"/>
  <c r="I8" i="1" s="1"/>
  <c r="E38" i="1"/>
  <c r="E39" i="1"/>
  <c r="C38" i="1"/>
  <c r="C39" i="1"/>
  <c r="D38" i="1"/>
  <c r="D39" i="1"/>
  <c r="F37" i="1"/>
  <c r="G13" i="1"/>
  <c r="G14" i="1"/>
  <c r="J30" i="1" l="1"/>
  <c r="J29" i="1"/>
  <c r="I30" i="1"/>
  <c r="I29" i="1"/>
  <c r="J35" i="1"/>
  <c r="J10" i="1" s="1"/>
  <c r="I10" i="1"/>
  <c r="J36" i="1"/>
  <c r="J11" i="1" s="1"/>
  <c r="I11" i="1"/>
  <c r="J34" i="1"/>
  <c r="J9" i="1" s="1"/>
  <c r="I9" i="1"/>
  <c r="G39" i="1"/>
  <c r="H38" i="1"/>
  <c r="I37" i="1"/>
  <c r="J33" i="1"/>
  <c r="J8" i="1" s="1"/>
  <c r="F38" i="1"/>
  <c r="F39" i="1"/>
  <c r="G38" i="1"/>
  <c r="D37" i="3"/>
  <c r="E37" i="3" s="1"/>
  <c r="D152" i="2"/>
  <c r="I12" i="1" l="1"/>
  <c r="J12" i="1"/>
  <c r="J37" i="1"/>
  <c r="I39" i="1"/>
  <c r="I38" i="1"/>
  <c r="J13" i="1" l="1"/>
  <c r="J14" i="1"/>
  <c r="J39" i="1"/>
  <c r="J38" i="1"/>
  <c r="H12" i="1"/>
  <c r="I13" i="1" s="1"/>
  <c r="I14" i="1" l="1"/>
  <c r="H14" i="1"/>
  <c r="H13" i="1"/>
</calcChain>
</file>

<file path=xl/sharedStrings.xml><?xml version="1.0" encoding="utf-8"?>
<sst xmlns="http://schemas.openxmlformats.org/spreadsheetml/2006/main" count="581" uniqueCount="490">
  <si>
    <t>Qrt 1</t>
  </si>
  <si>
    <t>Qrt 2</t>
  </si>
  <si>
    <t>Qrt 3</t>
  </si>
  <si>
    <t>Qrt 4</t>
  </si>
  <si>
    <t>Total Sales Tax</t>
  </si>
  <si>
    <t>AMERICAN GREETINGS CORP</t>
  </si>
  <si>
    <t>1101 C-BAR RANCH TRL #B CEDAR PARK, TX 78613</t>
  </si>
  <si>
    <t>P464210</t>
  </si>
  <si>
    <t>PRIMO REFILL LLC</t>
  </si>
  <si>
    <t>P464512</t>
  </si>
  <si>
    <t>TARGET OPTICAL</t>
  </si>
  <si>
    <t>R481885</t>
  </si>
  <si>
    <t>TARGET CORPORATION</t>
  </si>
  <si>
    <t>1101 C-BAR RANCH TRL CEDAR PARK, TX 78613</t>
  </si>
  <si>
    <t>P464785</t>
  </si>
  <si>
    <t>ACADEMY SPORTS &amp; OUTDOORS #123</t>
  </si>
  <si>
    <t>1104 C-BAR RANCH TRL #C CEDAR PARK, TX 78613</t>
  </si>
  <si>
    <t>P465051</t>
  </si>
  <si>
    <t>P462676</t>
  </si>
  <si>
    <t>SUPER TARGET LIQUOR OF TEXAS #2342</t>
  </si>
  <si>
    <t>1105 C-BAR RANCH TRL #B CEDAR PARK, TX 78613</t>
  </si>
  <si>
    <t>P462654</t>
  </si>
  <si>
    <t>TARGET #2342</t>
  </si>
  <si>
    <t>P476075</t>
  </si>
  <si>
    <t>AVG TECHNOLOGIES USA INC</t>
  </si>
  <si>
    <t>1105 C-BAR RANCH TRL #C CEDAR PARK, TX 78613</t>
  </si>
  <si>
    <t>P469321</t>
  </si>
  <si>
    <t>KINGSTON CONSUMER PRODUCTS INC</t>
  </si>
  <si>
    <t>P480240</t>
  </si>
  <si>
    <t>MICROSOFT CORPORATION</t>
  </si>
  <si>
    <t>P462652</t>
  </si>
  <si>
    <t>OFFICE MAX #1416</t>
  </si>
  <si>
    <t>P480227</t>
  </si>
  <si>
    <t>TRG ACCESSORIES LLC</t>
  </si>
  <si>
    <t>P476058</t>
  </si>
  <si>
    <t>VERBATIM AMERICAS LLC</t>
  </si>
  <si>
    <t>P481883</t>
  </si>
  <si>
    <t>VICTORINOX SWISS ARMY</t>
  </si>
  <si>
    <t>R481886</t>
  </si>
  <si>
    <t>INLAND WESTERN CEDAR PARK 1890 RANCH LP</t>
  </si>
  <si>
    <t>1105 C-BAR RANCH TRL CEDAR PARK, TX 78613</t>
  </si>
  <si>
    <t>R493173</t>
  </si>
  <si>
    <t>USMC CEDAR PARK LLC</t>
  </si>
  <si>
    <t>800 C-BAR RANCH TRL CEDAR PARK, TX 78613</t>
  </si>
  <si>
    <t>R502850</t>
  </si>
  <si>
    <t>LAMY-ANDERSON LANE LTD</t>
  </si>
  <si>
    <t>C-BAR RANCH TRL CEDAR PARK, TX 78613</t>
  </si>
  <si>
    <t>R516099</t>
  </si>
  <si>
    <t>SWAN INVESTMENT HOLDINGS LLC</t>
  </si>
  <si>
    <t>P469288</t>
  </si>
  <si>
    <t>P479300</t>
  </si>
  <si>
    <t>BJS RESTAURANTS</t>
  </si>
  <si>
    <t>1001 E WHITESTONE BLVD CEDAR PARK, TX 78613</t>
  </si>
  <si>
    <t>R523952</t>
  </si>
  <si>
    <t>RPAI CEDAR PARK TOWN CENTER LLC</t>
  </si>
  <si>
    <t>R305745</t>
  </si>
  <si>
    <t>HERNANDEZ RAFAEL &amp; ADELINA</t>
  </si>
  <si>
    <t>1101 WHITESTONE BLVD CEDAR PARK, TX 78613</t>
  </si>
  <si>
    <t>R495088</t>
  </si>
  <si>
    <t>1104 WHITESTONE BLVD CEDAR PARK, TX 78613</t>
  </si>
  <si>
    <t>P477117</t>
  </si>
  <si>
    <t>WAX ON WAX OFF STUDIO</t>
  </si>
  <si>
    <t>1135 E WHITESTONE BLVD STE #O500 CEDAR PARK, TX 78613</t>
  </si>
  <si>
    <t>P478319</t>
  </si>
  <si>
    <t>CARI REYNOLDS</t>
  </si>
  <si>
    <t>11686 E WHITESTONE BLVD #300 CEDAR PARK, TX 78613</t>
  </si>
  <si>
    <t>R037886</t>
  </si>
  <si>
    <t>1300 E WHITESTONE BLVD CEDAR PARK, TX 78613</t>
  </si>
  <si>
    <t>AT&amp;T MOBILITY LLC</t>
  </si>
  <si>
    <t>VERIZON WIRELESS</t>
  </si>
  <si>
    <t>R362155</t>
  </si>
  <si>
    <t>WHITESTONE COMMERCIAL PROPERTIES LTD</t>
  </si>
  <si>
    <t>1300 WHITESTONE BLVD W CEDAR PARK, TX 78613</t>
  </si>
  <si>
    <t>R481887</t>
  </si>
  <si>
    <t>BETTE LEVY LLC</t>
  </si>
  <si>
    <t>1315 E WHITESTONE BLVD CEDAR PARK, TX 78613</t>
  </si>
  <si>
    <t>P467805</t>
  </si>
  <si>
    <t>CARLS JR</t>
  </si>
  <si>
    <t>R481888</t>
  </si>
  <si>
    <t>CF.ATX LLC</t>
  </si>
  <si>
    <t>1325 E WHITESTONE BLVD CEDAR PARK, TX 78613</t>
  </si>
  <si>
    <t>P464995</t>
  </si>
  <si>
    <t>CHICK-FIL-A #2322</t>
  </si>
  <si>
    <t>P481760</t>
  </si>
  <si>
    <t>TEAM MENDOZA INC</t>
  </si>
  <si>
    <t>P464993</t>
  </si>
  <si>
    <t>BEALLS #806</t>
  </si>
  <si>
    <t>1335 E WHITESTONE BLVD #100 CEDAR PARK, TX 78613</t>
  </si>
  <si>
    <t>P470548</t>
  </si>
  <si>
    <t>1335 E WHITESTONE BLVD #19 CEDAR PARK, TX 78613</t>
  </si>
  <si>
    <t>P469918</t>
  </si>
  <si>
    <t>DOLLAR TREE #1106</t>
  </si>
  <si>
    <t>P474501</t>
  </si>
  <si>
    <t>QDOBA MEXICAN GRILL</t>
  </si>
  <si>
    <t>1335 E WHITESTONE BLVD #200 CEDAR PARK, TX 78613</t>
  </si>
  <si>
    <t>P479578</t>
  </si>
  <si>
    <t>CEDAR PARK HAIR STUDIO</t>
  </si>
  <si>
    <t>1335 E WHITESTONE BLVD #500 CEDAR PARK, TX 78613</t>
  </si>
  <si>
    <t>P479277</t>
  </si>
  <si>
    <t>NUTRISHOP</t>
  </si>
  <si>
    <t>1335 E WHITESTONE BLVD #AA235 CEDAR PARK, TX 78613</t>
  </si>
  <si>
    <t>P467804</t>
  </si>
  <si>
    <t>TAN IT ALL</t>
  </si>
  <si>
    <t>1335 E WHITESTONE BLVD #AA245 CEDAR PARK, TX 78613</t>
  </si>
  <si>
    <t>P467743</t>
  </si>
  <si>
    <t>JENNY CRAIG #1700</t>
  </si>
  <si>
    <t>1335 E WHITESTONE BLVD #AA295 CEDAR PARK, TX 78613</t>
  </si>
  <si>
    <t>P464996</t>
  </si>
  <si>
    <t>GOLDS GYM #1230</t>
  </si>
  <si>
    <t>1335 E WHITESTONE BLVD #AB CEDAR PARK, TX 78613</t>
  </si>
  <si>
    <t>P471951</t>
  </si>
  <si>
    <t>MIGHTY FINE BURGERS</t>
  </si>
  <si>
    <t>1335 E WHITESTONE BLVD #AC-100 CEDAR PARK, TX 78613</t>
  </si>
  <si>
    <t>P471949</t>
  </si>
  <si>
    <t>ADVENTURE KIDS PLAYCARE</t>
  </si>
  <si>
    <t>1335 E WHITESTONE BLVD #D-195 CEDAR PARK, TX 78613</t>
  </si>
  <si>
    <t>P467710</t>
  </si>
  <si>
    <t>PIGTAILS &amp; CREW CUTS</t>
  </si>
  <si>
    <t>1335 E WHITESTONE BLVD #D135 CEDAR PARK, TX 78613</t>
  </si>
  <si>
    <t>P467695</t>
  </si>
  <si>
    <t>PLATOS CLOSET</t>
  </si>
  <si>
    <t>1335 E WHITESTONE BLVD #D145 CEDAR PARK, TX 78613</t>
  </si>
  <si>
    <t>P467705</t>
  </si>
  <si>
    <t>HALF PRICE BOOKS</t>
  </si>
  <si>
    <t>1335 E WHITESTONE BLVD #D155 CEDAR PARK, TX 78613</t>
  </si>
  <si>
    <t>P465435</t>
  </si>
  <si>
    <t>BREEZE SALON &amp; DAY SPA</t>
  </si>
  <si>
    <t>1335 E WHITESTONE BLVD #D175&amp;165 CEDAR PARK, TX 78613</t>
  </si>
  <si>
    <t>P469917</t>
  </si>
  <si>
    <t>PURE BIKRAM YOGA</t>
  </si>
  <si>
    <t>1335 E WHITESTONE BLVD #D185 CEDAR PARK, TX 78613</t>
  </si>
  <si>
    <t>P480511</t>
  </si>
  <si>
    <t>STUDIO S NAILS AND SPA</t>
  </si>
  <si>
    <t>1335 E WHITESTONE BLVD #E-600 CEDAR PARK, TX 78613</t>
  </si>
  <si>
    <t>P464937</t>
  </si>
  <si>
    <t>FAMOUS FOOTWEAR #2895</t>
  </si>
  <si>
    <t>1335 E WHITESTONE BLVD #E100 CEDAR PARK, TX 78613</t>
  </si>
  <si>
    <t>P471944</t>
  </si>
  <si>
    <t>CLEAR CHOICE EYECARE</t>
  </si>
  <si>
    <t>1335 E WHITESTONE BLVD #E150 CEDAR PARK, TX 78613</t>
  </si>
  <si>
    <t>P464934</t>
  </si>
  <si>
    <t>CLAIRES BOUTIQUE #3034</t>
  </si>
  <si>
    <t>1335 E WHITESTONE BLVD #E2 CEDAR PARK, TX 78613</t>
  </si>
  <si>
    <t>P464939</t>
  </si>
  <si>
    <t>MASSAGE ENVY CEDAR PARK</t>
  </si>
  <si>
    <t>1335 E WHITESTONE BLVD #E300 CEDAR PARK, TX 78613</t>
  </si>
  <si>
    <t>P464933</t>
  </si>
  <si>
    <t>GENERAL NUTRITION CENTER #9100</t>
  </si>
  <si>
    <t>1335 E WHITESTONE BLVD #E400 CEDAR PARK, TX 78613</t>
  </si>
  <si>
    <t>P462722</t>
  </si>
  <si>
    <t>BANFIELD THE PET HOSPITAL #0192</t>
  </si>
  <si>
    <t>1335 E WHITESTONE BLVD #F CEDAR PARK, TX 78613</t>
  </si>
  <si>
    <t>P462723</t>
  </si>
  <si>
    <t>PETSMART #1835</t>
  </si>
  <si>
    <t>P471950</t>
  </si>
  <si>
    <t>VITAMIN COTTAGE NATURAL FOOD MARKETS INC</t>
  </si>
  <si>
    <t>1335 E WHITESTONE BLVD #G-17 CEDAR PARK, TX 78613</t>
  </si>
  <si>
    <t>P462767</t>
  </si>
  <si>
    <t>STARBUCKS #13816</t>
  </si>
  <si>
    <t>1335 E WHITESTONE BLVD #H100 CEDAR PARK, TX 78613</t>
  </si>
  <si>
    <t>P431131</t>
  </si>
  <si>
    <t>GREAT HAIRCUTS INC</t>
  </si>
  <si>
    <t>1335 E WHITESTONE BLVD #H200 CEDAR PARK, TX 78613</t>
  </si>
  <si>
    <t>P462753</t>
  </si>
  <si>
    <t>FED EX OFFICE #1919</t>
  </si>
  <si>
    <t>1335 E WHITESTONE BLVD #H300 CEDAR PARK, TX 78613</t>
  </si>
  <si>
    <t>P464992</t>
  </si>
  <si>
    <t>CHARMING CHARLIE</t>
  </si>
  <si>
    <t>1335 E WHITESTONE BLVD #H400 CEDAR PARK, TX 78613</t>
  </si>
  <si>
    <t>P464948</t>
  </si>
  <si>
    <t>ZALES OUTLET #2872</t>
  </si>
  <si>
    <t>1335 E WHITESTONE BLVD #H800 CEDAR PARK, TX 78613</t>
  </si>
  <si>
    <t>P464477</t>
  </si>
  <si>
    <t>1335 E WHITESTONE BLVD #J100 CEDAR PARK, TX 78613</t>
  </si>
  <si>
    <t>P472198</t>
  </si>
  <si>
    <t>GIGIS CUPCAKES OF CEDAR PARK</t>
  </si>
  <si>
    <t>1335 E WHITESTONE BLVD #J200 CEDAR PARK, TX 78613</t>
  </si>
  <si>
    <t>P462764</t>
  </si>
  <si>
    <t>MATTRESS FIRM THE #416</t>
  </si>
  <si>
    <t>1335 E WHITESTONE BLVD #J300 CEDAR PARK, TX 78613</t>
  </si>
  <si>
    <t>P479624</t>
  </si>
  <si>
    <t>MI SALON</t>
  </si>
  <si>
    <t>1335 E WHITESTONE BLVD #M CEDAR PARK, TX 78613</t>
  </si>
  <si>
    <t>P480502</t>
  </si>
  <si>
    <t>ABBY SMITH</t>
  </si>
  <si>
    <t>1335 E WHITESTONE BLVD #O-500 CEDAR PARK, TX 78613</t>
  </si>
  <si>
    <t>P480503</t>
  </si>
  <si>
    <t>APRIL SKINNER</t>
  </si>
  <si>
    <t>P480504</t>
  </si>
  <si>
    <t>ASHLEY EVANS</t>
  </si>
  <si>
    <t>P480505</t>
  </si>
  <si>
    <t>COURTNEY HAMMER</t>
  </si>
  <si>
    <t>P474973</t>
  </si>
  <si>
    <t>GREAT SCOTT SALON</t>
  </si>
  <si>
    <t>P480501</t>
  </si>
  <si>
    <t>JANNETTE MAYERS</t>
  </si>
  <si>
    <t>P480453</t>
  </si>
  <si>
    <t>KARA MONTEZ STUDIO E SALON</t>
  </si>
  <si>
    <t>P480456</t>
  </si>
  <si>
    <t>MALISSA RUCKER</t>
  </si>
  <si>
    <t>P480455</t>
  </si>
  <si>
    <t>MICA MCDONALD</t>
  </si>
  <si>
    <t>P480454</t>
  </si>
  <si>
    <t>SARA KEATON</t>
  </si>
  <si>
    <t>P474957</t>
  </si>
  <si>
    <t>TINAS NAILS</t>
  </si>
  <si>
    <t>P472200</t>
  </si>
  <si>
    <t>MEDSPRING URGENT CARE</t>
  </si>
  <si>
    <t>1335 E WHITESTONE BLVD #P100 CEDAR PARK, TX</t>
  </si>
  <si>
    <t>P478066</t>
  </si>
  <si>
    <t>BIG TOP DENTISTRY</t>
  </si>
  <si>
    <t>1335 E WHITESTONE BLVD #P128 CEDAR PARK, TX 78613</t>
  </si>
  <si>
    <t>P474471</t>
  </si>
  <si>
    <t>ARCHIVERS</t>
  </si>
  <si>
    <t>1335 E WHITESTONE BLVD #P130 CEDAR PARK, TX 78613</t>
  </si>
  <si>
    <t>P471947</t>
  </si>
  <si>
    <t>GYMBOREE</t>
  </si>
  <si>
    <t>1335 E WHITESTONE BLVD #S120 CEDAR PARK, TX 78613</t>
  </si>
  <si>
    <t>P479261</t>
  </si>
  <si>
    <t>JUICE SPOT THE</t>
  </si>
  <si>
    <t>1335 E WHITESTONE BLVD #S130 CEDAR PARK, TX 78613</t>
  </si>
  <si>
    <t>P471553</t>
  </si>
  <si>
    <t>BASKIN ROBBINS #346037</t>
  </si>
  <si>
    <t>1335 E WHITESTONE BLVD #S140 CEDAR PARK, TX 78613</t>
  </si>
  <si>
    <t>P465049</t>
  </si>
  <si>
    <t>WHICH WICH</t>
  </si>
  <si>
    <t>1335 E WHITESTONE BLVD #S180 CEDAR PARK, TX 78613</t>
  </si>
  <si>
    <t>P469574</t>
  </si>
  <si>
    <t>AMYS CHINA CUISINE DBA AB CHINA CAFE LLC</t>
  </si>
  <si>
    <t>1335 E WHITESTONE BLVD #S190 CEDAR PARK, TX 78613</t>
  </si>
  <si>
    <t>P480510</t>
  </si>
  <si>
    <t>TEJIS INDIAN RESTAURANT</t>
  </si>
  <si>
    <t>1335 E WHITESTONE BLVD #T-130 CEDAR PARK, TX 78613</t>
  </si>
  <si>
    <t>P471941</t>
  </si>
  <si>
    <t>TAKARA SUSHI &amp; ASIAN BISTRO</t>
  </si>
  <si>
    <t>1335 E WHITESTONE BLVD #T-140 CEDAR PARK, TX 78613</t>
  </si>
  <si>
    <t>P465063</t>
  </si>
  <si>
    <t>ROSIES PHO</t>
  </si>
  <si>
    <t>1335 E WHITESTONE BLVD #T100 CEDAR PARK, TX 78613</t>
  </si>
  <si>
    <t>P467740</t>
  </si>
  <si>
    <t>GRACY TITLE A STEWART COMPANY</t>
  </si>
  <si>
    <t>1335 E WHITESTONE BLVD #Z100 CEDAR PARK, TX 78613</t>
  </si>
  <si>
    <t>P467741</t>
  </si>
  <si>
    <t>KELLER WILLIAMS</t>
  </si>
  <si>
    <t>1335 E WHITESTONE BLVD #Z200 CEDAR PARK, TX 78613</t>
  </si>
  <si>
    <t>P477143</t>
  </si>
  <si>
    <t>LE GREEN HOMES</t>
  </si>
  <si>
    <t>P474433</t>
  </si>
  <si>
    <t>MIKE SHARMAN HOMES AND PROPERTIES</t>
  </si>
  <si>
    <t>P478125</t>
  </si>
  <si>
    <t>JESS ZIEGLER</t>
  </si>
  <si>
    <t>1335 E WHITESTONE BLVD BLDG #0-500 CEDAR PARK, TX 78613</t>
  </si>
  <si>
    <t>P478126</t>
  </si>
  <si>
    <t>ANOTHER DIMENSION SALON</t>
  </si>
  <si>
    <t>1335 E WHITESTONE BLVD BLDG #O-500 CEDAR PARK, TX 78613</t>
  </si>
  <si>
    <t>P474959</t>
  </si>
  <si>
    <t>KARISS STUDIO S</t>
  </si>
  <si>
    <t>P478119</t>
  </si>
  <si>
    <t>LESLIE GARRARD</t>
  </si>
  <si>
    <t>P478120</t>
  </si>
  <si>
    <t>LUX SKIN SPA</t>
  </si>
  <si>
    <t>P478325</t>
  </si>
  <si>
    <t>MELISSA WOMACK</t>
  </si>
  <si>
    <t>P478127</t>
  </si>
  <si>
    <t>SALON ALILU</t>
  </si>
  <si>
    <t>P474974</t>
  </si>
  <si>
    <t>SALONS @ 1890 RANCH THE</t>
  </si>
  <si>
    <t>P478375</t>
  </si>
  <si>
    <t>STEFANIE ROE</t>
  </si>
  <si>
    <t>P478130</t>
  </si>
  <si>
    <t>TAMMY GOFF</t>
  </si>
  <si>
    <t>P463115</t>
  </si>
  <si>
    <t>CINEMARK</t>
  </si>
  <si>
    <t>1335 E WHITESTONE BLVD CEDAR PARK, TX 78613</t>
  </si>
  <si>
    <t>R510849</t>
  </si>
  <si>
    <t>P471606</t>
  </si>
  <si>
    <t>SBC INTERNET SERVICES INC</t>
  </si>
  <si>
    <t>P474968</t>
  </si>
  <si>
    <t>SONIA BARRERA</t>
  </si>
  <si>
    <t>1335 WHITESTONE BLVD #0-500 CEDAR PARK, TX 78613</t>
  </si>
  <si>
    <t>P469824</t>
  </si>
  <si>
    <t>HUNTINGTON LEARNING CENTER</t>
  </si>
  <si>
    <t>1335 WHITESTONE BLVD #D125 CEDAR PARK, TX 78613</t>
  </si>
  <si>
    <t>P474963</t>
  </si>
  <si>
    <t>HAIR BY HEATHER MARIE</t>
  </si>
  <si>
    <t>1335 WHITESTONE BLVD #O500 CEDAR PARK, TX 78613</t>
  </si>
  <si>
    <t>P476899</t>
  </si>
  <si>
    <t>TINKA KADAS</t>
  </si>
  <si>
    <t>P472199</t>
  </si>
  <si>
    <t>ATA MARTIAL ARTS</t>
  </si>
  <si>
    <t>1335 WHITESTONE BLVD #S160 CEDAR PARK, TX 78613</t>
  </si>
  <si>
    <t>P474970</t>
  </si>
  <si>
    <t>HAIR BY RAFAEL</t>
  </si>
  <si>
    <t>1335 WHITESTONE BLVD BLDG #O-500 CEDAR PARK, TX 78613</t>
  </si>
  <si>
    <t>P474962</t>
  </si>
  <si>
    <t>WENDY SUMBERA</t>
  </si>
  <si>
    <t>P476034</t>
  </si>
  <si>
    <t>BISSELL RENTAL LLC #PS-1835</t>
  </si>
  <si>
    <t>1335 WHITESTONE BLVD CEDAR PARK, TX 78613</t>
  </si>
  <si>
    <t>P468831</t>
  </si>
  <si>
    <t>COMPASS BANK</t>
  </si>
  <si>
    <t>1455 E WHITESTONE BLVD #125 CEDAR PARK, TX 78613</t>
  </si>
  <si>
    <t>P469923</t>
  </si>
  <si>
    <t>CEDAR PARK MODERN DENTISTRY</t>
  </si>
  <si>
    <t>1455 E WHITESTONE BLVD #127 CEDAR PARK, TX 78613</t>
  </si>
  <si>
    <t>P469919</t>
  </si>
  <si>
    <t>APPROVED MONEY CENTER LLC</t>
  </si>
  <si>
    <t>1455 E WHITESTONE BLVD #128 CEDAR PARK, TX 78613</t>
  </si>
  <si>
    <t>P471956</t>
  </si>
  <si>
    <t>JAMES AVERY JEWELRY</t>
  </si>
  <si>
    <t>1455 E WHITESTONE BLVD #G-145 CEDAR PARK, TX 78613</t>
  </si>
  <si>
    <t>P464998</t>
  </si>
  <si>
    <t>1455 E WHITESTONE BLVD #G130 CEDAR PARK, TX 78613</t>
  </si>
  <si>
    <t>R491988</t>
  </si>
  <si>
    <t>1455 E WHITESTONE BLVD CEDAR PARK, TX 78613</t>
  </si>
  <si>
    <t>P465488</t>
  </si>
  <si>
    <t>EINSTEIN BROS BAGELS</t>
  </si>
  <si>
    <t>1465 E WHITESTONE BLVD #100 CEDAR PARK, TX 78613</t>
  </si>
  <si>
    <t>P467704</t>
  </si>
  <si>
    <t>TOTAL NUTRITION</t>
  </si>
  <si>
    <t>1465 E WHITESTONE BLVD #320 CEDAR PARK, TX 78613</t>
  </si>
  <si>
    <t>P467702</t>
  </si>
  <si>
    <t>SPORT CLIPS</t>
  </si>
  <si>
    <t>1465 E WHITESTONE BLVD #330 CEDAR PARK, TX 78613</t>
  </si>
  <si>
    <t>P467700</t>
  </si>
  <si>
    <t>FIREHOUSE SUBS #466</t>
  </si>
  <si>
    <t>1465 E WHITESTONE BLVD #340 CEDAR PARK, TX 78613</t>
  </si>
  <si>
    <t>P467709</t>
  </si>
  <si>
    <t>TROPICAL SMOOTHIE CAFE</t>
  </si>
  <si>
    <t>1465 E WHITESTONE BLVD #350 CEDAR PARK, TX 78613</t>
  </si>
  <si>
    <t>P467696</t>
  </si>
  <si>
    <t>FREDDYS FROZEN CUSTARD &amp; STEAKBURGERS STX #10</t>
  </si>
  <si>
    <t>1465 E WHITESTONE BLVD #360 CEDAR PARK, TX 78613</t>
  </si>
  <si>
    <t>P479530</t>
  </si>
  <si>
    <t>MEDIFAST WEIGHT CONTROL CENTERS</t>
  </si>
  <si>
    <t>1465 E WHITESTONE BLVD #H-345 CEDAR PARK, TX 78613</t>
  </si>
  <si>
    <t>R495093</t>
  </si>
  <si>
    <t>1890 LH LTD</t>
  </si>
  <si>
    <t>1465 E WHITESTONE BLVD CEDAR PARK, TX 78613</t>
  </si>
  <si>
    <t>R495089</t>
  </si>
  <si>
    <t>P474952</t>
  </si>
  <si>
    <t>LONGHORN STEAKHOUSE</t>
  </si>
  <si>
    <t>1489 E WHITESTONE BLVD CEDAR PARK, TX 78613</t>
  </si>
  <si>
    <t>R526301</t>
  </si>
  <si>
    <t>STARWOOD OAKS LTD</t>
  </si>
  <si>
    <t>1500 E WHITESTONE BLVD CEDAR PARK, TX 78613</t>
  </si>
  <si>
    <t>R468192</t>
  </si>
  <si>
    <t>WELLS FARGO BANK NA</t>
  </si>
  <si>
    <t>1500 WHITESTONE BLVD W CEDAR PARK, TX 78613</t>
  </si>
  <si>
    <t>P467738</t>
  </si>
  <si>
    <t>ROSS DRESS FOR LESS #1305</t>
  </si>
  <si>
    <t>1501 E WHITESTONE BLVD #C CEDAR PARK, TX 78613</t>
  </si>
  <si>
    <t>P464997</t>
  </si>
  <si>
    <t>HOBBY LOBBY #402</t>
  </si>
  <si>
    <t>1501 E WHITESTONE BLVD #D CEDAR PARK, TX 78613</t>
  </si>
  <si>
    <t>P465508</t>
  </si>
  <si>
    <t>HEMISPHERES #807</t>
  </si>
  <si>
    <t>1501 E WHITESTONE BLVD #E CEDAR PARK, TX 78613</t>
  </si>
  <si>
    <t>P465506</t>
  </si>
  <si>
    <t>MARDEL #29</t>
  </si>
  <si>
    <t>1501 E WHITESTONE BLVD #F CEDAR PARK, TX 78613</t>
  </si>
  <si>
    <t>R505920</t>
  </si>
  <si>
    <t>1501 WHITESTONE BLVD BLDG #C CEDAR PARK, TX 78613</t>
  </si>
  <si>
    <t>R505946</t>
  </si>
  <si>
    <t>HOBBY LOBBY STORES INC</t>
  </si>
  <si>
    <t>1501 WHITESTONE BLVD CEDAR PARK, TX 78613</t>
  </si>
  <si>
    <t>R499718</t>
  </si>
  <si>
    <t>NATIONAL RETAIL PROPERTIES LP</t>
  </si>
  <si>
    <t>R505948</t>
  </si>
  <si>
    <t>BDC FAMILY LIMITED PARTNERSHIP</t>
  </si>
  <si>
    <t>1509 E WHITESTONE BLVD CEDAR PARK, TX 78613</t>
  </si>
  <si>
    <t>P469924</t>
  </si>
  <si>
    <t>ROSAS CAFE &amp; TORTILLA FACTORY #35</t>
  </si>
  <si>
    <t>P479204</t>
  </si>
  <si>
    <t>IN N OUT BURGER</t>
  </si>
  <si>
    <t>901 E WHITESTONE BLVD CEDAR PARK, TX 78613</t>
  </si>
  <si>
    <t>R523950</t>
  </si>
  <si>
    <t>P345356</t>
  </si>
  <si>
    <t>BIG DIAMOND INC</t>
  </si>
  <si>
    <t>901 W WHITESTONE BLVD CEDAR PARK, TX 78613</t>
  </si>
  <si>
    <t>P475440</t>
  </si>
  <si>
    <t>FROST BANK</t>
  </si>
  <si>
    <t>P479264</t>
  </si>
  <si>
    <t>PIEOLOGY PIZZERIA</t>
  </si>
  <si>
    <t>905 E WHITESTONE BLVD #A CEDAR PARK, TX 78613</t>
  </si>
  <si>
    <t>P479205</t>
  </si>
  <si>
    <t>CARESPOT</t>
  </si>
  <si>
    <t>905 E WHITESTONE BLVD #B CEDAR PARK, TX 78613</t>
  </si>
  <si>
    <t>P479161</t>
  </si>
  <si>
    <t>VERTS KEBAP</t>
  </si>
  <si>
    <t>905 E WHITESTONE BLVD #C CEDAR PARK, TX 78613</t>
  </si>
  <si>
    <t>P479268</t>
  </si>
  <si>
    <t>TOWN CENTER DENTAL</t>
  </si>
  <si>
    <t>905 E WHITESTONE BLVD #D CEDAR PARK, TX 78613</t>
  </si>
  <si>
    <t>P479257</t>
  </si>
  <si>
    <t>JERSEY MIKES SUBS</t>
  </si>
  <si>
    <t>905 E WHITESTONE BLVD #E CEDAR PARK, TX 78613</t>
  </si>
  <si>
    <t>P479241</t>
  </si>
  <si>
    <t>SUSHI FEVER</t>
  </si>
  <si>
    <t>905 E WHITESTONE BLVD #F CEDAR PARK, TX 78613</t>
  </si>
  <si>
    <t>P479612</t>
  </si>
  <si>
    <t>EXPERT NAILS SALON LLC</t>
  </si>
  <si>
    <t>905 E WHITESTONE BLVD #G CEDAR PARK, TX 78613</t>
  </si>
  <si>
    <t>P479203</t>
  </si>
  <si>
    <t>ZOES KITCHEN</t>
  </si>
  <si>
    <t>905 E WHITESTONE BLVD #H CEDAR PARK, TX 78613</t>
  </si>
  <si>
    <t>R523949</t>
  </si>
  <si>
    <t>905 E WHITESTONE BLVD CEDAR PARK, TX 78613</t>
  </si>
  <si>
    <t>R523954</t>
  </si>
  <si>
    <t>P480141</t>
  </si>
  <si>
    <t>SMOOTHIE KING</t>
  </si>
  <si>
    <t>909 E WHITESTONE BLVD #101 CEDAR PARK, TX 78613</t>
  </si>
  <si>
    <t>P480137</t>
  </si>
  <si>
    <t>MENCHIES FROZEN YOGURT</t>
  </si>
  <si>
    <t>909 E WHITESTONE BLVD #C CEDAR PARK, TX 78613</t>
  </si>
  <si>
    <t>P480129</t>
  </si>
  <si>
    <t>SLEEP NUMBER</t>
  </si>
  <si>
    <t>909 E WHITESTONE BLVD #D CEDAR PARK, TX 78613</t>
  </si>
  <si>
    <t>P479301</t>
  </si>
  <si>
    <t>CHIPOTLE MEXICAN GRILL</t>
  </si>
  <si>
    <t>909 E WHITESTONE BLVD CEDAR PARK, TX 78613</t>
  </si>
  <si>
    <t>R523951</t>
  </si>
  <si>
    <t>R499691</t>
  </si>
  <si>
    <t>1890 RANCH LTD</t>
  </si>
  <si>
    <t>E WHITESTONE BLVD CEDAR PARK, TX 78613</t>
  </si>
  <si>
    <t>R499694</t>
  </si>
  <si>
    <t>R499695</t>
  </si>
  <si>
    <t>R491990</t>
  </si>
  <si>
    <t>R499696</t>
  </si>
  <si>
    <t>R506817</t>
  </si>
  <si>
    <t>R510850</t>
  </si>
  <si>
    <t>R510851</t>
  </si>
  <si>
    <t>R510852</t>
  </si>
  <si>
    <t>CEDAR PARK TOWN CENTER LP</t>
  </si>
  <si>
    <t>CPTC</t>
  </si>
  <si>
    <t>R534936</t>
  </si>
  <si>
    <t>PDQ SOUTHERN TEXAS HOLDINGS LLC</t>
  </si>
  <si>
    <t>4501 183A TOLL RD CEDAR PARK, TX 78613</t>
  </si>
  <si>
    <t>R523956</t>
  </si>
  <si>
    <t>P480313</t>
  </si>
  <si>
    <t>WESTERN BEVERAGES LIQUORS OF TX</t>
  </si>
  <si>
    <t>4601 183A TOLL RD #C CEDAR PARK, TX 78613</t>
  </si>
  <si>
    <t>P478044</t>
  </si>
  <si>
    <t>COSTCO WHOLESALE CORPORATION</t>
  </si>
  <si>
    <t>4601 183A TOLL RD CEDAR PARK, TX 78613</t>
  </si>
  <si>
    <t>R528449</t>
  </si>
  <si>
    <t>R528450</t>
  </si>
  <si>
    <t>4701 183A TOLL RD CEDAR PARK, TX 78613</t>
  </si>
  <si>
    <t>P479597</t>
  </si>
  <si>
    <t>SPA ORGANIC NAILS PLUS #2</t>
  </si>
  <si>
    <t>P481547</t>
  </si>
  <si>
    <t>MATTRESS PRO</t>
  </si>
  <si>
    <t>4701-A 183A TOLL RD CEDAR PARK, TX 78613</t>
  </si>
  <si>
    <t>P465048</t>
  </si>
  <si>
    <t>BUFFALO WILD WINGS GRILL &amp; BAR #18</t>
  </si>
  <si>
    <t>4710 183A TOLL RD CEDAR PARK, TX 78613</t>
  </si>
  <si>
    <t>P480136</t>
  </si>
  <si>
    <t>AT HOME</t>
  </si>
  <si>
    <t>4801 183A TOLL RD CEDAR PARK, TX 78613</t>
  </si>
  <si>
    <t>R528451</t>
  </si>
  <si>
    <t>R528452</t>
  </si>
  <si>
    <t>FY 2023</t>
  </si>
  <si>
    <t>FY 2022</t>
  </si>
  <si>
    <t>FY 2021</t>
  </si>
  <si>
    <t>FY 2020</t>
  </si>
  <si>
    <t>FY 2019</t>
  </si>
  <si>
    <t>FY 2018</t>
  </si>
  <si>
    <t>Annual Increase ($)</t>
  </si>
  <si>
    <t>Annual Increase (%)</t>
  </si>
  <si>
    <t>Base Growth</t>
  </si>
  <si>
    <t>Sum of New Development</t>
  </si>
  <si>
    <t>Sales Tax Modeling</t>
  </si>
  <si>
    <t>FY 2024</t>
  </si>
  <si>
    <t>FY 2020 New Development Qrt 1</t>
  </si>
  <si>
    <t>FY 2020 New Development Qrt 2</t>
  </si>
  <si>
    <t>FY 2020 New Development Qrt 3</t>
  </si>
  <si>
    <t>FY 2020 New Development Qrt 4</t>
  </si>
  <si>
    <t>FY 2021 New Development Qrt 1</t>
  </si>
  <si>
    <t>FY 2021 New Development Qrt 2</t>
  </si>
  <si>
    <t>FY 2021 New Development Qrt 3</t>
  </si>
  <si>
    <t>FY 2021 New Development Qrt 4</t>
  </si>
  <si>
    <t>Adjusted Base</t>
  </si>
  <si>
    <t>FY 2023 New Development Qrt 1</t>
  </si>
  <si>
    <t>FY 2023 New Development Qrt 2</t>
  </si>
  <si>
    <t>FY 2023 New Development Qrt 3</t>
  </si>
  <si>
    <t>FY 2023 New Development Qrt 4</t>
  </si>
  <si>
    <t>FY 2025 YEP</t>
  </si>
  <si>
    <t>FY 2026 Est.</t>
  </si>
  <si>
    <t>Anticipated Development in Year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</si>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</sst>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_);_(@_)"/>
    <numFmt numFmtId="167" formatCode="_(* #,##0.00000_);_(* \(#,##0.00000\);_(* &quot;-&quot;???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1" fontId="0" fillId="0" borderId="0" xfId="0" applyNumberFormat="1"/>
    <xf numFmtId="42" fontId="0" fillId="0" borderId="1" xfId="0" applyNumberFormat="1" applyBorder="1"/>
    <xf numFmtId="42" fontId="0" fillId="0" borderId="0" xfId="0" applyNumberFormat="1"/>
    <xf numFmtId="43" fontId="0" fillId="0" borderId="0" xfId="2" applyFont="1"/>
    <xf numFmtId="0" fontId="0" fillId="0" borderId="0" xfId="0" applyAlignment="1">
      <alignment horizontal="center"/>
    </xf>
    <xf numFmtId="6" fontId="0" fillId="0" borderId="0" xfId="0" applyNumberFormat="1"/>
    <xf numFmtId="8" fontId="0" fillId="0" borderId="0" xfId="0" applyNumberFormat="1"/>
    <xf numFmtId="0" fontId="0" fillId="0" borderId="8" xfId="0" applyBorder="1"/>
    <xf numFmtId="0" fontId="0" fillId="0" borderId="9" xfId="0" applyBorder="1"/>
    <xf numFmtId="43" fontId="0" fillId="0" borderId="0" xfId="0" applyNumberFormat="1"/>
    <xf numFmtId="167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2" fontId="0" fillId="0" borderId="0" xfId="0" applyNumberFormat="1" applyBorder="1"/>
    <xf numFmtId="9" fontId="0" fillId="0" borderId="0" xfId="1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0" borderId="0" xfId="0" applyFont="1" applyBorder="1" applyAlignment="1">
      <alignment horizontal="center"/>
    </xf>
    <xf numFmtId="42" fontId="2" fillId="0" borderId="0" xfId="0" applyNumberFormat="1" applyFont="1" applyBorder="1"/>
    <xf numFmtId="0" fontId="0" fillId="0" borderId="0" xfId="0" applyBorder="1" applyAlignment="1">
      <alignment horizontal="center"/>
    </xf>
    <xf numFmtId="43" fontId="0" fillId="0" borderId="0" xfId="2" applyFont="1" applyBorder="1"/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 wrapText="1"/>
    </xf>
    <xf numFmtId="0" fontId="0" fillId="0" borderId="0" xfId="0" quotePrefix="1" applyBorder="1" applyAlignment="1">
      <alignment horizontal="center"/>
    </xf>
    <xf numFmtId="166" fontId="0" fillId="0" borderId="0" xfId="0" applyNumberFormat="1" applyBorder="1"/>
    <xf numFmtId="0" fontId="0" fillId="0" borderId="0" xfId="0" applyBorder="1" applyAlignment="1">
      <alignment horizontal="left" indent="2"/>
    </xf>
    <xf numFmtId="6" fontId="0" fillId="0" borderId="0" xfId="0" applyNumberFormat="1" applyBorder="1"/>
    <xf numFmtId="0" fontId="2" fillId="0" borderId="0" xfId="0" applyFont="1" applyBorder="1" applyAlignment="1">
      <alignment vertical="center"/>
    </xf>
    <xf numFmtId="42" fontId="2" fillId="0" borderId="0" xfId="0" applyNumberFormat="1" applyFont="1" applyBorder="1" applyAlignment="1">
      <alignment vertical="center"/>
    </xf>
    <xf numFmtId="164" fontId="0" fillId="0" borderId="0" xfId="0" applyNumberFormat="1" applyBorder="1"/>
    <xf numFmtId="43" fontId="0" fillId="0" borderId="0" xfId="0" applyNumberFormat="1" applyBorder="1"/>
    <xf numFmtId="41" fontId="0" fillId="0" borderId="1" xfId="0" applyNumberFormat="1" applyBorder="1"/>
    <xf numFmtId="0" fontId="0" fillId="0" borderId="0" xfId="0" applyFill="1" applyBorder="1"/>
    <xf numFmtId="0" fontId="2" fillId="0" borderId="0" xfId="0" applyFont="1" applyBorder="1" applyAlignment="1">
      <alignment horizontal="left"/>
    </xf>
    <xf numFmtId="41" fontId="0" fillId="0" borderId="1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"/>
  <sheetViews>
    <sheetView tabSelected="1" view="pageBreakPreview" zoomScale="120" zoomScaleNormal="100" zoomScaleSheetLayoutView="120" workbookViewId="0">
      <selection sqref="A1:J2"/>
    </sheetView>
  </sheetViews>
  <sheetFormatPr defaultRowHeight="14.4" x14ac:dyDescent="0.3"/>
  <cols>
    <col min="1" max="1" width="19.109375" customWidth="1"/>
    <col min="2" max="2" width="12.88671875" customWidth="1"/>
    <col min="3" max="3" width="12.44140625" customWidth="1"/>
    <col min="4" max="4" width="12.33203125" customWidth="1"/>
    <col min="5" max="5" width="12.109375" customWidth="1"/>
    <col min="6" max="6" width="11.33203125" customWidth="1"/>
    <col min="7" max="7" width="12.6640625" customWidth="1"/>
    <col min="8" max="8" width="11.44140625" customWidth="1"/>
    <col min="9" max="10" width="13" customWidth="1"/>
    <col min="12" max="12" width="13.88671875" style="20" bestFit="1" customWidth="1"/>
    <col min="13" max="13" width="12.77734375" style="20" bestFit="1" customWidth="1"/>
    <col min="14" max="16" width="8.88671875" style="20"/>
    <col min="17" max="17" width="12.5546875" style="20" customWidth="1"/>
    <col min="18" max="18" width="11.5546875" style="20" customWidth="1"/>
    <col min="19" max="19" width="12.88671875" style="20" customWidth="1"/>
    <col min="20" max="21" width="8.88671875" style="20"/>
  </cols>
  <sheetData>
    <row r="1" spans="1:20" x14ac:dyDescent="0.3">
      <c r="A1" s="12" t="s">
        <v>471</v>
      </c>
      <c r="B1" s="13"/>
      <c r="C1" s="13"/>
      <c r="D1" s="13"/>
      <c r="E1" s="13"/>
      <c r="F1" s="13"/>
      <c r="G1" s="13"/>
      <c r="H1" s="13"/>
      <c r="I1" s="13"/>
      <c r="J1" s="14"/>
    </row>
    <row r="2" spans="1:20" ht="15" thickBot="1" x14ac:dyDescent="0.35">
      <c r="A2" s="15"/>
      <c r="B2" s="16"/>
      <c r="C2" s="16"/>
      <c r="D2" s="16"/>
      <c r="E2" s="16"/>
      <c r="F2" s="16"/>
      <c r="G2" s="16"/>
      <c r="H2" s="16"/>
      <c r="I2" s="16"/>
      <c r="J2" s="17"/>
    </row>
    <row r="4" spans="1:20" x14ac:dyDescent="0.3">
      <c r="A4" s="8"/>
      <c r="B4" s="5" t="s">
        <v>466</v>
      </c>
      <c r="C4" s="5" t="s">
        <v>465</v>
      </c>
      <c r="D4" s="5" t="s">
        <v>464</v>
      </c>
      <c r="E4" s="5" t="s">
        <v>463</v>
      </c>
      <c r="F4" s="5" t="s">
        <v>462</v>
      </c>
      <c r="G4" s="5" t="s">
        <v>461</v>
      </c>
      <c r="H4" s="5" t="s">
        <v>472</v>
      </c>
      <c r="I4" s="5" t="s">
        <v>486</v>
      </c>
      <c r="J4" s="5" t="s">
        <v>487</v>
      </c>
    </row>
    <row r="5" spans="1:20" x14ac:dyDescent="0.3">
      <c r="A5" s="8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</row>
    <row r="6" spans="1:20" x14ac:dyDescent="0.3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21"/>
    </row>
    <row r="7" spans="1:20" x14ac:dyDescent="0.3">
      <c r="A7" s="8"/>
      <c r="B7" s="40" t="s">
        <v>489</v>
      </c>
      <c r="C7" s="41"/>
      <c r="D7" s="41"/>
      <c r="E7" s="41"/>
      <c r="F7" s="41"/>
      <c r="G7" s="41"/>
      <c r="H7" s="42"/>
      <c r="I7" s="1"/>
      <c r="J7" s="1"/>
      <c r="K7" s="1"/>
      <c r="L7" s="21"/>
    </row>
    <row r="8" spans="1:20" x14ac:dyDescent="0.3">
      <c r="A8" s="8" t="s">
        <v>0</v>
      </c>
      <c r="B8" s="1">
        <v>558148.19200000004</v>
      </c>
      <c r="C8" s="1">
        <v>582489.603</v>
      </c>
      <c r="D8" s="1">
        <v>593924.59000000008</v>
      </c>
      <c r="E8" s="1">
        <v>670642.05599999998</v>
      </c>
      <c r="F8" s="1">
        <f>E8*1.08</f>
        <v>724293.42047999997</v>
      </c>
      <c r="G8" s="1">
        <f>F8*1.03</f>
        <v>746022.22309440002</v>
      </c>
      <c r="H8" s="1">
        <v>877518.99600000004</v>
      </c>
      <c r="I8" s="1">
        <f>I33+I16+I20+I24</f>
        <v>845466.03350617143</v>
      </c>
      <c r="J8" s="1">
        <f>J33+J16+J20+J24</f>
        <v>864680.41391706932</v>
      </c>
      <c r="K8" s="1"/>
      <c r="M8" s="36"/>
      <c r="N8" s="36"/>
      <c r="O8" s="36"/>
      <c r="P8" s="36"/>
      <c r="Q8" s="36"/>
      <c r="R8" s="36"/>
      <c r="S8" s="36"/>
    </row>
    <row r="9" spans="1:20" x14ac:dyDescent="0.3">
      <c r="A9" s="8" t="s">
        <v>1</v>
      </c>
      <c r="B9" s="1">
        <v>364126.54550000001</v>
      </c>
      <c r="C9" s="1">
        <v>450750.95750000002</v>
      </c>
      <c r="D9" s="1">
        <v>488212.57050000003</v>
      </c>
      <c r="E9" s="1">
        <v>591772.57000000007</v>
      </c>
      <c r="F9" s="1">
        <f t="shared" ref="F9:F11" si="0">E9*1.08</f>
        <v>639114.37560000014</v>
      </c>
      <c r="G9" s="1">
        <f t="shared" ref="G9:G10" si="1">F9*1.03</f>
        <v>658287.80686800019</v>
      </c>
      <c r="H9" s="1">
        <v>745032.39449999994</v>
      </c>
      <c r="I9" s="1">
        <f>I34+I17+I21+I25</f>
        <v>759727.23472571443</v>
      </c>
      <c r="J9" s="1">
        <f>J34+J17+J21+J25</f>
        <v>774191.42935005412</v>
      </c>
      <c r="K9" s="1"/>
      <c r="M9" s="36"/>
      <c r="N9" s="36"/>
      <c r="O9" s="36"/>
      <c r="P9" s="36"/>
      <c r="Q9" s="36"/>
      <c r="R9" s="36"/>
      <c r="S9" s="36"/>
      <c r="T9" s="36"/>
    </row>
    <row r="10" spans="1:20" x14ac:dyDescent="0.3">
      <c r="A10" s="8" t="s">
        <v>2</v>
      </c>
      <c r="B10" s="1">
        <v>504630</v>
      </c>
      <c r="C10" s="1">
        <v>483101.96800000005</v>
      </c>
      <c r="D10" s="1">
        <v>549638.85750000004</v>
      </c>
      <c r="E10" s="1">
        <v>719656.75899999996</v>
      </c>
      <c r="F10" s="1">
        <f t="shared" si="0"/>
        <v>777229.29972000001</v>
      </c>
      <c r="G10" s="1">
        <f t="shared" si="1"/>
        <v>800546.17871160002</v>
      </c>
      <c r="H10" s="1">
        <v>831664.98212908988</v>
      </c>
      <c r="I10" s="1">
        <f>I35+I18+I22+I26</f>
        <v>877086.67555588018</v>
      </c>
      <c r="J10" s="1">
        <f>J35+J18+J22+J26</f>
        <v>916663.06907571282</v>
      </c>
      <c r="K10" s="1"/>
      <c r="M10" s="36"/>
      <c r="N10" s="36"/>
      <c r="O10" s="36"/>
      <c r="P10" s="36"/>
      <c r="Q10" s="36"/>
      <c r="R10" s="36"/>
      <c r="S10" s="36"/>
      <c r="T10" s="36"/>
    </row>
    <row r="11" spans="1:20" x14ac:dyDescent="0.3">
      <c r="A11" s="8" t="s">
        <v>3</v>
      </c>
      <c r="B11" s="1">
        <v>475814.11400000006</v>
      </c>
      <c r="C11" s="1">
        <v>486336.40600000002</v>
      </c>
      <c r="D11" s="1">
        <v>539516.30900000001</v>
      </c>
      <c r="E11" s="1">
        <v>707413.74100000004</v>
      </c>
      <c r="F11" s="1">
        <f t="shared" si="0"/>
        <v>764006.84028000012</v>
      </c>
      <c r="G11" s="1">
        <f>F11*1.03+25000</f>
        <v>811927.04548840015</v>
      </c>
      <c r="H11" s="1">
        <v>822719.10909591999</v>
      </c>
      <c r="I11" s="1">
        <f>I36+I19+I23+I27</f>
        <v>871278.66549269715</v>
      </c>
      <c r="J11" s="1">
        <f>J36+J19+J23+J27</f>
        <v>915362.24335944979</v>
      </c>
      <c r="K11" s="1"/>
      <c r="M11" s="36"/>
      <c r="N11" s="36"/>
      <c r="O11" s="36"/>
      <c r="P11" s="36"/>
      <c r="Q11" s="36"/>
      <c r="R11" s="36"/>
      <c r="S11" s="36"/>
      <c r="T11" s="36"/>
    </row>
    <row r="12" spans="1:20" x14ac:dyDescent="0.3">
      <c r="A12" s="9" t="s">
        <v>4</v>
      </c>
      <c r="B12" s="2">
        <f>SUM(B8:B11)</f>
        <v>1902718.8515000001</v>
      </c>
      <c r="C12" s="2">
        <f t="shared" ref="C12:G12" si="2">SUM(C8:C11)</f>
        <v>2002678.9345</v>
      </c>
      <c r="D12" s="2">
        <f t="shared" si="2"/>
        <v>2171292.327</v>
      </c>
      <c r="E12" s="2">
        <f t="shared" si="2"/>
        <v>2689485.1260000002</v>
      </c>
      <c r="F12" s="2">
        <f t="shared" si="2"/>
        <v>2904643.9360800004</v>
      </c>
      <c r="G12" s="2">
        <f t="shared" si="2"/>
        <v>3016783.2541624</v>
      </c>
      <c r="H12" s="2">
        <f t="shared" ref="H12" si="3">SUM(H8:H11)</f>
        <v>3276935.4817250096</v>
      </c>
      <c r="I12" s="2">
        <f>SUM(I8:I11)+I41</f>
        <v>3428558.6092804633</v>
      </c>
      <c r="J12" s="2">
        <f>SUM(J8:J11)+J41</f>
        <v>3620897.1557022859</v>
      </c>
      <c r="K12" s="1"/>
      <c r="M12" s="36"/>
      <c r="N12" s="36"/>
      <c r="O12" s="36"/>
      <c r="P12" s="36"/>
      <c r="Q12" s="36"/>
      <c r="R12" s="36"/>
      <c r="S12" s="36"/>
      <c r="T12" s="36"/>
    </row>
    <row r="13" spans="1:20" x14ac:dyDescent="0.3">
      <c r="A13" s="8" t="s">
        <v>467</v>
      </c>
      <c r="B13" s="18"/>
      <c r="C13" s="18">
        <f>C12-B12</f>
        <v>99960.082999999868</v>
      </c>
      <c r="D13" s="18">
        <f>D12-C12</f>
        <v>168613.39250000007</v>
      </c>
      <c r="E13" s="18">
        <f>E12-D12</f>
        <v>518192.79900000012</v>
      </c>
      <c r="F13" s="18">
        <f>F12-E12</f>
        <v>215158.8100800002</v>
      </c>
      <c r="G13" s="18">
        <f>G12-F12</f>
        <v>112139.31808239967</v>
      </c>
      <c r="H13" s="18">
        <f>H12-G12</f>
        <v>260152.22756260959</v>
      </c>
      <c r="I13" s="18">
        <f t="shared" ref="I13:J13" si="4">I12-H12</f>
        <v>151623.12755545368</v>
      </c>
      <c r="J13" s="18">
        <f t="shared" si="4"/>
        <v>192338.54642182263</v>
      </c>
      <c r="K13" s="1"/>
      <c r="M13" s="36"/>
      <c r="N13" s="36"/>
      <c r="O13" s="36"/>
      <c r="P13" s="36"/>
      <c r="Q13" s="36"/>
      <c r="R13" s="36"/>
      <c r="S13" s="36"/>
      <c r="T13" s="36"/>
    </row>
    <row r="14" spans="1:20" x14ac:dyDescent="0.3">
      <c r="A14" s="8" t="s">
        <v>468</v>
      </c>
      <c r="B14" s="18"/>
      <c r="C14" s="19">
        <f>C12/B12-1</f>
        <v>5.2535393193375191E-2</v>
      </c>
      <c r="D14" s="19">
        <f>D12/C12-1</f>
        <v>8.4193921249836823E-2</v>
      </c>
      <c r="E14" s="19">
        <f>E12/D12-1</f>
        <v>0.23865639488348833</v>
      </c>
      <c r="F14" s="19">
        <f>F12/E12-1</f>
        <v>8.0000000000000071E-2</v>
      </c>
      <c r="G14" s="19">
        <f>G12/F12-1</f>
        <v>3.8606906922209028E-2</v>
      </c>
      <c r="H14" s="19">
        <f>H12/G12-1</f>
        <v>8.6234974688242927E-2</v>
      </c>
      <c r="I14" s="19">
        <f t="shared" ref="I14:J14" si="5">I12/H12-1</f>
        <v>4.6269793348399313E-2</v>
      </c>
      <c r="J14" s="19">
        <f t="shared" si="5"/>
        <v>5.6098952458096596E-2</v>
      </c>
      <c r="K14" s="1"/>
      <c r="M14" s="36"/>
      <c r="N14" s="36"/>
      <c r="O14" s="36"/>
      <c r="P14" s="36"/>
      <c r="Q14" s="36"/>
      <c r="R14" s="36"/>
      <c r="S14" s="36"/>
      <c r="T14" s="36"/>
    </row>
    <row r="15" spans="1:20" x14ac:dyDescent="0.3">
      <c r="A15" s="8"/>
      <c r="B15" s="3"/>
      <c r="C15" s="3"/>
      <c r="D15" s="3"/>
      <c r="E15" s="3"/>
      <c r="F15" s="3"/>
      <c r="G15" s="3"/>
      <c r="H15" s="3"/>
      <c r="I15" s="3"/>
      <c r="J15" s="3"/>
      <c r="K15" s="1"/>
      <c r="M15" s="18"/>
      <c r="N15" s="18"/>
      <c r="O15" s="18"/>
      <c r="P15" s="18"/>
      <c r="Q15" s="18"/>
      <c r="R15" s="18"/>
      <c r="S15" s="18"/>
      <c r="T15" s="36"/>
    </row>
    <row r="16" spans="1:20" x14ac:dyDescent="0.3">
      <c r="A16" s="8" t="s">
        <v>473</v>
      </c>
      <c r="B16" s="1"/>
      <c r="C16" s="1"/>
      <c r="D16" s="1"/>
      <c r="E16" s="1">
        <f>270000/4</f>
        <v>67500</v>
      </c>
      <c r="F16" s="1">
        <f>E16*1.035</f>
        <v>69862.5</v>
      </c>
      <c r="G16" s="1">
        <f t="shared" ref="G16:J16" si="6">F16*1.02</f>
        <v>71259.75</v>
      </c>
      <c r="H16" s="1">
        <f t="shared" si="6"/>
        <v>72684.945000000007</v>
      </c>
      <c r="I16" s="1">
        <f t="shared" si="6"/>
        <v>74138.64390000001</v>
      </c>
      <c r="J16" s="1">
        <f t="shared" si="6"/>
        <v>75621.416778000013</v>
      </c>
      <c r="K16" s="1"/>
    </row>
    <row r="17" spans="1:11" x14ac:dyDescent="0.3">
      <c r="A17" s="8" t="s">
        <v>474</v>
      </c>
      <c r="B17" s="1"/>
      <c r="C17" s="1"/>
      <c r="D17" s="1"/>
      <c r="E17" s="1">
        <f t="shared" ref="E17:E19" si="7">270000/4</f>
        <v>67500</v>
      </c>
      <c r="F17" s="1">
        <f t="shared" ref="F17:F23" si="8">E17*1.035</f>
        <v>69862.5</v>
      </c>
      <c r="G17" s="1">
        <f t="shared" ref="G17:J17" si="9">F17*1.02</f>
        <v>71259.75</v>
      </c>
      <c r="H17" s="1">
        <f t="shared" si="9"/>
        <v>72684.945000000007</v>
      </c>
      <c r="I17" s="1">
        <f t="shared" si="9"/>
        <v>74138.64390000001</v>
      </c>
      <c r="J17" s="1">
        <f t="shared" si="9"/>
        <v>75621.416778000013</v>
      </c>
      <c r="K17" s="1"/>
    </row>
    <row r="18" spans="1:11" x14ac:dyDescent="0.3">
      <c r="A18" s="8" t="s">
        <v>475</v>
      </c>
      <c r="B18" s="1"/>
      <c r="C18" s="1"/>
      <c r="D18" s="1"/>
      <c r="E18" s="1">
        <f t="shared" si="7"/>
        <v>67500</v>
      </c>
      <c r="F18" s="1">
        <f t="shared" si="8"/>
        <v>69862.5</v>
      </c>
      <c r="G18" s="1">
        <f t="shared" ref="G18:J18" si="10">F18*1.02</f>
        <v>71259.75</v>
      </c>
      <c r="H18" s="1">
        <f t="shared" si="10"/>
        <v>72684.945000000007</v>
      </c>
      <c r="I18" s="1">
        <f t="shared" si="10"/>
        <v>74138.64390000001</v>
      </c>
      <c r="J18" s="1">
        <f t="shared" si="10"/>
        <v>75621.416778000013</v>
      </c>
      <c r="K18" s="1"/>
    </row>
    <row r="19" spans="1:11" x14ac:dyDescent="0.3">
      <c r="A19" s="8" t="s">
        <v>476</v>
      </c>
      <c r="B19" s="1"/>
      <c r="C19" s="1"/>
      <c r="D19" s="1">
        <v>60000</v>
      </c>
      <c r="E19" s="1">
        <f t="shared" si="7"/>
        <v>67500</v>
      </c>
      <c r="F19" s="1">
        <f t="shared" si="8"/>
        <v>69862.5</v>
      </c>
      <c r="G19" s="1">
        <f t="shared" ref="G19:J19" si="11">F19*1.02</f>
        <v>71259.75</v>
      </c>
      <c r="H19" s="1">
        <f t="shared" si="11"/>
        <v>72684.945000000007</v>
      </c>
      <c r="I19" s="1">
        <f t="shared" si="11"/>
        <v>74138.64390000001</v>
      </c>
      <c r="J19" s="1">
        <f t="shared" si="11"/>
        <v>75621.416778000013</v>
      </c>
      <c r="K19" s="1"/>
    </row>
    <row r="20" spans="1:11" x14ac:dyDescent="0.3">
      <c r="A20" s="8" t="s">
        <v>477</v>
      </c>
      <c r="B20" s="1"/>
      <c r="C20" s="1"/>
      <c r="D20" s="1"/>
      <c r="E20" s="1"/>
      <c r="F20" s="1">
        <v>80250</v>
      </c>
      <c r="G20" s="1">
        <f t="shared" ref="G20:J20" si="12">F20*1.02</f>
        <v>81855</v>
      </c>
      <c r="H20" s="1">
        <f t="shared" si="12"/>
        <v>83492.100000000006</v>
      </c>
      <c r="I20" s="1">
        <f t="shared" si="12"/>
        <v>85161.94200000001</v>
      </c>
      <c r="J20" s="1">
        <f t="shared" si="12"/>
        <v>86865.180840000015</v>
      </c>
      <c r="K20" s="1"/>
    </row>
    <row r="21" spans="1:11" x14ac:dyDescent="0.3">
      <c r="A21" s="8" t="s">
        <v>478</v>
      </c>
      <c r="B21" s="1"/>
      <c r="C21" s="1"/>
      <c r="D21" s="1"/>
      <c r="E21" s="1">
        <v>78100</v>
      </c>
      <c r="F21" s="1">
        <f t="shared" si="8"/>
        <v>80833.5</v>
      </c>
      <c r="G21" s="1">
        <f t="shared" ref="G21:J21" si="13">F21*1.02</f>
        <v>82450.17</v>
      </c>
      <c r="H21" s="1">
        <f t="shared" si="13"/>
        <v>84099.1734</v>
      </c>
      <c r="I21" s="1">
        <f t="shared" si="13"/>
        <v>85781.156868000005</v>
      </c>
      <c r="J21" s="1">
        <f t="shared" si="13"/>
        <v>87496.780005360008</v>
      </c>
      <c r="K21" s="1"/>
    </row>
    <row r="22" spans="1:11" x14ac:dyDescent="0.3">
      <c r="A22" s="8" t="s">
        <v>479</v>
      </c>
      <c r="B22" s="1"/>
      <c r="C22" s="1"/>
      <c r="D22" s="1"/>
      <c r="E22" s="1">
        <v>87500</v>
      </c>
      <c r="F22" s="1">
        <f t="shared" si="8"/>
        <v>90562.5</v>
      </c>
      <c r="G22" s="1">
        <f t="shared" ref="G22:J22" si="14">F22*1.02</f>
        <v>92373.75</v>
      </c>
      <c r="H22" s="1">
        <f t="shared" si="14"/>
        <v>94221.225000000006</v>
      </c>
      <c r="I22" s="1">
        <f t="shared" si="14"/>
        <v>96105.649500000014</v>
      </c>
      <c r="J22" s="1">
        <f t="shared" si="14"/>
        <v>98027.762490000023</v>
      </c>
      <c r="K22" s="1"/>
    </row>
    <row r="23" spans="1:11" x14ac:dyDescent="0.3">
      <c r="A23" s="8" t="s">
        <v>480</v>
      </c>
      <c r="B23" s="1"/>
      <c r="C23" s="1"/>
      <c r="D23" s="1"/>
      <c r="E23" s="1">
        <v>81500</v>
      </c>
      <c r="F23" s="1">
        <f t="shared" si="8"/>
        <v>84352.5</v>
      </c>
      <c r="G23" s="1">
        <f t="shared" ref="G23:J23" si="15">F23*1.02</f>
        <v>86039.55</v>
      </c>
      <c r="H23" s="1">
        <f t="shared" si="15"/>
        <v>87760.341</v>
      </c>
      <c r="I23" s="1">
        <f t="shared" si="15"/>
        <v>89515.547820000007</v>
      </c>
      <c r="J23" s="1">
        <f t="shared" si="15"/>
        <v>91305.858776400011</v>
      </c>
      <c r="K23" s="1"/>
    </row>
    <row r="24" spans="1:11" x14ac:dyDescent="0.3">
      <c r="A24" s="8" t="s">
        <v>482</v>
      </c>
      <c r="B24" s="1"/>
      <c r="C24" s="1"/>
      <c r="D24" s="1"/>
      <c r="E24" s="1"/>
      <c r="F24" s="1"/>
      <c r="G24" s="1"/>
      <c r="H24" s="1">
        <v>27500</v>
      </c>
      <c r="I24" s="1">
        <f t="shared" ref="I24:J24" si="16">H24*1.02</f>
        <v>28050</v>
      </c>
      <c r="J24" s="1">
        <f t="shared" si="16"/>
        <v>28611</v>
      </c>
      <c r="K24" s="1"/>
    </row>
    <row r="25" spans="1:11" x14ac:dyDescent="0.3">
      <c r="A25" s="8" t="s">
        <v>483</v>
      </c>
      <c r="B25" s="1"/>
      <c r="C25" s="1"/>
      <c r="D25" s="1"/>
      <c r="E25" s="1"/>
      <c r="F25" s="1"/>
      <c r="G25" s="1"/>
      <c r="H25" s="1">
        <v>28000</v>
      </c>
      <c r="I25" s="1">
        <f t="shared" ref="I25:J25" si="17">H25*1.02</f>
        <v>28560</v>
      </c>
      <c r="J25" s="1">
        <f t="shared" si="17"/>
        <v>29131.200000000001</v>
      </c>
      <c r="K25" s="1"/>
    </row>
    <row r="26" spans="1:11" x14ac:dyDescent="0.3">
      <c r="A26" s="8" t="s">
        <v>484</v>
      </c>
      <c r="B26" s="1"/>
      <c r="C26" s="1"/>
      <c r="D26" s="1"/>
      <c r="E26" s="1"/>
      <c r="F26" s="1"/>
      <c r="G26" s="1"/>
      <c r="H26" s="1">
        <v>23000</v>
      </c>
      <c r="I26" s="1">
        <f t="shared" ref="I26:J26" si="18">H26*1.02</f>
        <v>23460</v>
      </c>
      <c r="J26" s="1">
        <f t="shared" si="18"/>
        <v>23929.200000000001</v>
      </c>
      <c r="K26" s="1"/>
    </row>
    <row r="27" spans="1:11" x14ac:dyDescent="0.3">
      <c r="A27" s="8" t="s">
        <v>485</v>
      </c>
      <c r="B27" s="1"/>
      <c r="C27" s="1"/>
      <c r="D27" s="1"/>
      <c r="E27" s="1"/>
      <c r="F27" s="1"/>
      <c r="G27" s="1">
        <v>25000</v>
      </c>
      <c r="H27" s="1">
        <v>24000</v>
      </c>
      <c r="I27" s="1">
        <f t="shared" ref="I27:J27" si="19">H27*1.02</f>
        <v>24480</v>
      </c>
      <c r="J27" s="1">
        <f t="shared" si="19"/>
        <v>24969.600000000002</v>
      </c>
      <c r="K27" s="1"/>
    </row>
    <row r="28" spans="1:11" x14ac:dyDescent="0.3">
      <c r="A28" s="9" t="s">
        <v>470</v>
      </c>
      <c r="B28" s="37"/>
      <c r="C28" s="37"/>
      <c r="D28" s="37">
        <f>SUM(D16:D27)</f>
        <v>60000</v>
      </c>
      <c r="E28" s="37">
        <f>SUM(E16:E27)</f>
        <v>517100</v>
      </c>
      <c r="F28" s="37">
        <f>SUM(F16:F27)</f>
        <v>615448.5</v>
      </c>
      <c r="G28" s="37">
        <f>SUM(G16:G27)</f>
        <v>652757.47</v>
      </c>
      <c r="H28" s="37">
        <f>SUM(H16:H27)</f>
        <v>742812.61939999997</v>
      </c>
      <c r="I28" s="37">
        <f t="shared" ref="I28:J28" si="20">SUM(I16:I27)</f>
        <v>757668.87178799999</v>
      </c>
      <c r="J28" s="37">
        <f t="shared" si="20"/>
        <v>772822.24922375998</v>
      </c>
      <c r="K28" s="1"/>
    </row>
    <row r="29" spans="1:11" x14ac:dyDescent="0.3">
      <c r="A29" s="8"/>
      <c r="B29" s="21"/>
      <c r="C29" s="18"/>
      <c r="D29" s="18">
        <f t="shared" ref="D29" si="21">D28-C28</f>
        <v>60000</v>
      </c>
      <c r="E29" s="18">
        <f t="shared" ref="E29" si="22">E28-D28</f>
        <v>457100</v>
      </c>
      <c r="F29" s="18">
        <f t="shared" ref="F29" si="23">F28-E28</f>
        <v>98348.5</v>
      </c>
      <c r="G29" s="18">
        <f t="shared" ref="G29" si="24">G28-F28</f>
        <v>37308.969999999972</v>
      </c>
      <c r="H29" s="18">
        <f t="shared" ref="H29" si="25">H28-G28</f>
        <v>90055.149399999995</v>
      </c>
      <c r="I29" s="18">
        <f t="shared" ref="I29" si="26">I28-H28</f>
        <v>14856.252388000023</v>
      </c>
      <c r="J29" s="18">
        <f t="shared" ref="J29" si="27">J28-I28</f>
        <v>15153.37743575999</v>
      </c>
      <c r="K29" s="1"/>
    </row>
    <row r="30" spans="1:11" x14ac:dyDescent="0.3">
      <c r="A30" s="8"/>
      <c r="B30" s="21"/>
      <c r="C30" s="19"/>
      <c r="D30" s="19"/>
      <c r="E30" s="19">
        <f t="shared" ref="E30:J30" si="28">E28/D28-1</f>
        <v>7.6183333333333341</v>
      </c>
      <c r="F30" s="19">
        <f t="shared" si="28"/>
        <v>0.19019241926126473</v>
      </c>
      <c r="G30" s="19">
        <f t="shared" si="28"/>
        <v>6.0620783054958993E-2</v>
      </c>
      <c r="H30" s="19">
        <f t="shared" si="28"/>
        <v>0.13796111655374843</v>
      </c>
      <c r="I30" s="19">
        <f t="shared" si="28"/>
        <v>2.0000000000000018E-2</v>
      </c>
      <c r="J30" s="19">
        <f t="shared" si="28"/>
        <v>2.0000000000000018E-2</v>
      </c>
      <c r="K30" s="1"/>
    </row>
    <row r="31" spans="1:11" x14ac:dyDescent="0.3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8" t="s">
        <v>481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3" x14ac:dyDescent="0.3">
      <c r="A33" s="8" t="s">
        <v>0</v>
      </c>
      <c r="B33" s="1">
        <f>B8-SUM(B16,B20,B24)</f>
        <v>558148.19200000004</v>
      </c>
      <c r="C33" s="1">
        <f>C8-SUM(C16,C20,C24)</f>
        <v>582489.603</v>
      </c>
      <c r="D33" s="1">
        <f>D8-SUM(D16,D20,D24)</f>
        <v>593924.59000000008</v>
      </c>
      <c r="E33" s="1">
        <f>E8-SUM(E16,E20,E24)</f>
        <v>603142.05599999998</v>
      </c>
      <c r="F33" s="1">
        <f>F8-SUM(F16,F20,F24)</f>
        <v>574180.92047999997</v>
      </c>
      <c r="G33" s="1">
        <f>G8-SUM(G16,G20,G24)</f>
        <v>592907.47309440002</v>
      </c>
      <c r="H33" s="1">
        <f>H8-SUM(H16,H20,H24)</f>
        <v>693841.951</v>
      </c>
      <c r="I33" s="1">
        <f t="shared" ref="I33:J36" si="29">TREND(B33:H33,$B$5:$H$5,$I$5)</f>
        <v>658115.44760617136</v>
      </c>
      <c r="J33" s="1">
        <f t="shared" si="29"/>
        <v>673582.81629906921</v>
      </c>
      <c r="K33" s="1"/>
    </row>
    <row r="34" spans="1:13" x14ac:dyDescent="0.3">
      <c r="A34" s="8" t="s">
        <v>1</v>
      </c>
      <c r="B34" s="1">
        <f>B9-SUM(B17,B21,B25)</f>
        <v>364126.54550000001</v>
      </c>
      <c r="C34" s="1">
        <f>C9-SUM(C17,C21,C25)</f>
        <v>450750.95750000002</v>
      </c>
      <c r="D34" s="1">
        <f>D9-SUM(D17,D21,D25)</f>
        <v>488212.57050000003</v>
      </c>
      <c r="E34" s="1">
        <f>E9-SUM(E17,E21,E25)</f>
        <v>446172.57000000007</v>
      </c>
      <c r="F34" s="1">
        <f>F9-SUM(F17,F21,F25)</f>
        <v>488418.37560000014</v>
      </c>
      <c r="G34" s="1">
        <f>G9-SUM(G17,G21,G25)</f>
        <v>504577.88686800021</v>
      </c>
      <c r="H34" s="1">
        <f>H9-SUM(H17,H21,H25)</f>
        <v>560248.2760999999</v>
      </c>
      <c r="I34" s="1">
        <f t="shared" si="29"/>
        <v>571247.43395771435</v>
      </c>
      <c r="J34" s="1">
        <f t="shared" si="29"/>
        <v>581942.03256669408</v>
      </c>
      <c r="K34" s="1"/>
    </row>
    <row r="35" spans="1:13" x14ac:dyDescent="0.3">
      <c r="A35" s="8" t="s">
        <v>2</v>
      </c>
      <c r="B35" s="1">
        <f>B10-SUM(B18,B22,B26)</f>
        <v>504630</v>
      </c>
      <c r="C35" s="1">
        <f>C10-SUM(C18,C22,C26)</f>
        <v>483101.96800000005</v>
      </c>
      <c r="D35" s="1">
        <f>D10-SUM(D18,D22,D26)</f>
        <v>549638.85750000004</v>
      </c>
      <c r="E35" s="1">
        <f>E10-SUM(E18,E22,E26)</f>
        <v>564656.75899999996</v>
      </c>
      <c r="F35" s="1">
        <f>F10-SUM(F18,F22,F26)</f>
        <v>616804.29972000001</v>
      </c>
      <c r="G35" s="1">
        <f>G10-SUM(G18,G22,G26)</f>
        <v>636912.67871160002</v>
      </c>
      <c r="H35" s="1">
        <f>H10-SUM(H18,H22,H26)</f>
        <v>641758.81212908984</v>
      </c>
      <c r="I35" s="1">
        <f t="shared" si="29"/>
        <v>683382.3821558801</v>
      </c>
      <c r="J35" s="1">
        <f t="shared" si="29"/>
        <v>719084.6898077128</v>
      </c>
      <c r="K35" s="1"/>
    </row>
    <row r="36" spans="1:13" x14ac:dyDescent="0.3">
      <c r="A36" s="8" t="s">
        <v>3</v>
      </c>
      <c r="B36" s="1">
        <f>B11-SUM(B19,B23,B27)</f>
        <v>475814.11400000006</v>
      </c>
      <c r="C36" s="1">
        <f>C11-SUM(C19,C23,C27)</f>
        <v>486336.40600000002</v>
      </c>
      <c r="D36" s="1">
        <f>D11-SUM(D19,D23,D27)</f>
        <v>479516.30900000001</v>
      </c>
      <c r="E36" s="1">
        <f>E11-SUM(E19,E23,E27)</f>
        <v>558413.74100000004</v>
      </c>
      <c r="F36" s="1">
        <f>F11-SUM(F19,F23,F27)</f>
        <v>609791.84028000012</v>
      </c>
      <c r="G36" s="1">
        <f>G11-SUM(G19,G23,G27)</f>
        <v>629627.74548840011</v>
      </c>
      <c r="H36" s="1">
        <f>H11-SUM(H19,H23,H27)</f>
        <v>638273.82309592003</v>
      </c>
      <c r="I36" s="1">
        <f t="shared" si="29"/>
        <v>683144.47377269715</v>
      </c>
      <c r="J36" s="1">
        <f t="shared" si="29"/>
        <v>723465.36780504975</v>
      </c>
      <c r="K36" s="1"/>
    </row>
    <row r="37" spans="1:13" x14ac:dyDescent="0.3">
      <c r="A37" s="9" t="s">
        <v>4</v>
      </c>
      <c r="B37" s="37">
        <f>SUM(B33:B36)</f>
        <v>1902718.8515000001</v>
      </c>
      <c r="C37" s="37">
        <f t="shared" ref="C37:H37" si="30">SUM(C33:C36)</f>
        <v>2002678.9345</v>
      </c>
      <c r="D37" s="37">
        <f t="shared" si="30"/>
        <v>2111292.327</v>
      </c>
      <c r="E37" s="37">
        <f t="shared" si="30"/>
        <v>2172385.1260000002</v>
      </c>
      <c r="F37" s="37">
        <f t="shared" si="30"/>
        <v>2289195.4360800004</v>
      </c>
      <c r="G37" s="37">
        <f t="shared" si="30"/>
        <v>2364025.7841624003</v>
      </c>
      <c r="H37" s="37">
        <f t="shared" si="30"/>
        <v>2534122.8623250099</v>
      </c>
      <c r="I37" s="37">
        <f t="shared" ref="I37" si="31">SUM(I33:I36)</f>
        <v>2595889.7374924626</v>
      </c>
      <c r="J37" s="37">
        <f t="shared" ref="J37" si="32">SUM(J33:J36)</f>
        <v>2698074.9064785261</v>
      </c>
      <c r="K37" s="1"/>
    </row>
    <row r="38" spans="1:13" x14ac:dyDescent="0.3">
      <c r="A38" s="8" t="s">
        <v>469</v>
      </c>
      <c r="B38" s="1"/>
      <c r="C38" s="18">
        <f>C37-B37</f>
        <v>99960.082999999868</v>
      </c>
      <c r="D38" s="18">
        <f t="shared" ref="D38" si="33">D37-C37</f>
        <v>108613.39250000007</v>
      </c>
      <c r="E38" s="18">
        <f t="shared" ref="E38" si="34">E37-D37</f>
        <v>61092.799000000115</v>
      </c>
      <c r="F38" s="18">
        <f t="shared" ref="F38" si="35">F37-E37</f>
        <v>116810.3100800002</v>
      </c>
      <c r="G38" s="18">
        <f t="shared" ref="G38" si="36">G37-F37</f>
        <v>74830.348082399927</v>
      </c>
      <c r="H38" s="18">
        <f t="shared" ref="H38" si="37">H37-G37</f>
        <v>170097.0781626096</v>
      </c>
      <c r="I38" s="18">
        <f t="shared" ref="I38" si="38">I37-H37</f>
        <v>61766.87516745273</v>
      </c>
      <c r="J38" s="18">
        <f t="shared" ref="J38" si="39">J37-I37</f>
        <v>102185.16898606345</v>
      </c>
      <c r="K38" s="1"/>
    </row>
    <row r="39" spans="1:13" s="20" customFormat="1" x14ac:dyDescent="0.3">
      <c r="B39" s="21"/>
      <c r="C39" s="19">
        <f>C37/B37-1</f>
        <v>5.2535393193375191E-2</v>
      </c>
      <c r="D39" s="19">
        <f t="shared" ref="D39:H39" si="40">D37/C37-1</f>
        <v>5.4234051514161941E-2</v>
      </c>
      <c r="E39" s="19">
        <f t="shared" si="40"/>
        <v>2.8936210404747031E-2</v>
      </c>
      <c r="F39" s="19">
        <f t="shared" si="40"/>
        <v>5.3770534829191252E-2</v>
      </c>
      <c r="G39" s="19">
        <f t="shared" si="40"/>
        <v>3.268849260443174E-2</v>
      </c>
      <c r="H39" s="19">
        <f t="shared" si="40"/>
        <v>7.1952293964880232E-2</v>
      </c>
      <c r="I39" s="19">
        <f t="shared" ref="I39:J39" si="41">I37/H37-1</f>
        <v>2.4374064922322969E-2</v>
      </c>
      <c r="J39" s="19">
        <f t="shared" si="41"/>
        <v>3.9364217790225142E-2</v>
      </c>
      <c r="K39" s="21"/>
    </row>
    <row r="40" spans="1:13" s="20" customFormat="1" x14ac:dyDescent="0.3"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3" s="20" customFormat="1" x14ac:dyDescent="0.3">
      <c r="A41" s="39" t="s">
        <v>488</v>
      </c>
      <c r="B41" s="23"/>
      <c r="C41" s="23"/>
      <c r="D41" s="23"/>
      <c r="E41" s="23"/>
      <c r="F41" s="23"/>
      <c r="G41" s="23"/>
      <c r="H41" s="23"/>
      <c r="I41" s="23">
        <v>75000</v>
      </c>
      <c r="J41" s="21">
        <v>150000</v>
      </c>
      <c r="K41" s="21"/>
      <c r="L41" s="25"/>
    </row>
    <row r="42" spans="1:13" s="20" customFormat="1" x14ac:dyDescent="0.3">
      <c r="B42" s="18"/>
      <c r="C42" s="21"/>
      <c r="D42" s="21"/>
      <c r="F42" s="21"/>
      <c r="I42" s="21"/>
      <c r="J42" s="21"/>
      <c r="K42" s="21"/>
      <c r="L42" s="25"/>
      <c r="M42" s="26"/>
    </row>
    <row r="43" spans="1:13" s="20" customFormat="1" x14ac:dyDescent="0.3">
      <c r="A43" s="38"/>
      <c r="B43" s="18"/>
      <c r="C43" s="21"/>
      <c r="D43" s="21"/>
      <c r="F43" s="21"/>
      <c r="I43" s="21"/>
      <c r="J43" s="21"/>
      <c r="K43" s="21"/>
      <c r="L43" s="21"/>
    </row>
    <row r="44" spans="1:13" s="20" customFormat="1" x14ac:dyDescent="0.3">
      <c r="B44" s="18"/>
      <c r="C44" s="21"/>
      <c r="D44" s="21"/>
      <c r="F44" s="21"/>
      <c r="I44" s="21"/>
      <c r="J44" s="21"/>
      <c r="K44" s="21"/>
      <c r="L44" s="21"/>
    </row>
    <row r="45" spans="1:13" s="20" customForma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1"/>
      <c r="L45" s="25"/>
    </row>
    <row r="46" spans="1:13" s="20" customFormat="1" x14ac:dyDescent="0.3">
      <c r="A46" s="24"/>
      <c r="B46" s="24"/>
      <c r="C46" s="28"/>
      <c r="D46" s="24"/>
      <c r="F46" s="24"/>
      <c r="I46" s="29"/>
      <c r="J46" s="29"/>
      <c r="K46" s="21"/>
      <c r="L46" s="21"/>
    </row>
    <row r="47" spans="1:13" s="20" customFormat="1" x14ac:dyDescent="0.3">
      <c r="B47" s="24"/>
      <c r="C47" s="24"/>
      <c r="D47" s="24"/>
      <c r="E47" s="24"/>
      <c r="F47" s="24"/>
      <c r="G47" s="24"/>
      <c r="H47" s="24"/>
      <c r="I47" s="24"/>
      <c r="J47" s="24"/>
      <c r="K47" s="21"/>
      <c r="L47" s="21"/>
    </row>
    <row r="48" spans="1:13" s="20" customFormat="1" x14ac:dyDescent="0.3">
      <c r="B48" s="24"/>
      <c r="C48" s="24"/>
      <c r="D48" s="24"/>
      <c r="E48" s="24"/>
      <c r="F48" s="24"/>
      <c r="G48" s="24"/>
      <c r="H48" s="24"/>
      <c r="I48" s="24"/>
      <c r="J48" s="24"/>
      <c r="K48" s="21"/>
      <c r="L48" s="25"/>
    </row>
    <row r="49" spans="1:12" s="20" customFormat="1" x14ac:dyDescent="0.3">
      <c r="B49" s="21"/>
      <c r="C49" s="21"/>
      <c r="D49" s="21"/>
      <c r="E49" s="21"/>
      <c r="F49" s="21"/>
      <c r="G49" s="21"/>
      <c r="H49" s="21"/>
      <c r="I49" s="30"/>
      <c r="J49" s="30"/>
      <c r="K49" s="21"/>
      <c r="L49" s="25"/>
    </row>
    <row r="50" spans="1:12" s="20" customFormat="1" x14ac:dyDescent="0.3">
      <c r="B50" s="18"/>
      <c r="C50" s="18"/>
      <c r="D50" s="18"/>
      <c r="E50" s="18"/>
      <c r="F50" s="18"/>
      <c r="G50" s="18"/>
      <c r="H50" s="18"/>
      <c r="I50" s="18"/>
      <c r="J50" s="18"/>
      <c r="K50" s="21"/>
      <c r="L50" s="25"/>
    </row>
    <row r="51" spans="1:12" s="20" customFormat="1" x14ac:dyDescent="0.3">
      <c r="B51" s="18"/>
      <c r="C51" s="18"/>
      <c r="D51" s="18"/>
      <c r="E51" s="18"/>
      <c r="F51" s="18"/>
      <c r="G51" s="18"/>
      <c r="H51" s="18"/>
      <c r="I51" s="18"/>
      <c r="J51" s="18"/>
      <c r="K51" s="21"/>
      <c r="L51" s="25"/>
    </row>
    <row r="52" spans="1:12" s="20" customFormat="1" x14ac:dyDescent="0.3">
      <c r="A52" s="31"/>
      <c r="B52" s="21"/>
      <c r="C52" s="21"/>
      <c r="D52" s="21"/>
      <c r="E52" s="21"/>
      <c r="F52" s="21"/>
      <c r="G52" s="21"/>
      <c r="H52" s="21"/>
      <c r="I52" s="32"/>
      <c r="J52" s="32"/>
      <c r="K52" s="21"/>
      <c r="L52" s="25"/>
    </row>
    <row r="53" spans="1:12" s="20" customFormat="1" x14ac:dyDescent="0.3">
      <c r="A53" s="3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5"/>
    </row>
    <row r="54" spans="1:12" s="20" customFormat="1" x14ac:dyDescent="0.3">
      <c r="B54" s="18"/>
      <c r="C54" s="18"/>
      <c r="D54" s="18"/>
      <c r="E54" s="18"/>
      <c r="F54" s="18"/>
      <c r="G54" s="18"/>
      <c r="H54" s="18"/>
      <c r="I54" s="18"/>
      <c r="J54" s="18"/>
      <c r="K54" s="21"/>
      <c r="L54" s="25"/>
    </row>
    <row r="55" spans="1:12" s="20" customFormat="1" x14ac:dyDescent="0.3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5"/>
    </row>
    <row r="56" spans="1:12" s="20" customFormat="1" x14ac:dyDescent="0.3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5"/>
    </row>
    <row r="57" spans="1:12" s="20" customFormat="1" x14ac:dyDescent="0.3">
      <c r="A57" s="3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5"/>
    </row>
    <row r="58" spans="1:12" s="20" customFormat="1" x14ac:dyDescent="0.3">
      <c r="A58" s="3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5"/>
    </row>
    <row r="59" spans="1:12" s="20" customFormat="1" x14ac:dyDescent="0.3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1"/>
      <c r="L59" s="25"/>
    </row>
    <row r="60" spans="1:12" s="20" customFormat="1" x14ac:dyDescent="0.3">
      <c r="B60" s="18"/>
      <c r="C60" s="21"/>
      <c r="D60" s="21"/>
      <c r="E60" s="18"/>
      <c r="F60" s="21"/>
      <c r="I60" s="21"/>
      <c r="J60" s="21"/>
      <c r="K60" s="21"/>
      <c r="L60" s="25"/>
    </row>
    <row r="61" spans="1:12" s="20" customFormat="1" x14ac:dyDescent="0.3">
      <c r="B61" s="18"/>
      <c r="C61" s="21"/>
      <c r="D61" s="21"/>
      <c r="E61" s="18"/>
      <c r="F61" s="21"/>
      <c r="I61" s="21"/>
      <c r="J61" s="21"/>
      <c r="K61" s="21"/>
      <c r="L61" s="25"/>
    </row>
    <row r="62" spans="1:12" s="20" customFormat="1" x14ac:dyDescent="0.3"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2" s="20" customFormat="1" ht="18.600000000000001" customHeight="1" x14ac:dyDescent="0.3">
      <c r="A63" s="33"/>
      <c r="B63" s="34"/>
      <c r="C63" s="34"/>
      <c r="D63" s="34"/>
      <c r="E63" s="34"/>
      <c r="F63" s="34"/>
      <c r="G63" s="34"/>
      <c r="H63" s="34"/>
      <c r="I63" s="34"/>
      <c r="J63" s="34"/>
      <c r="K63" s="21"/>
    </row>
    <row r="64" spans="1:12" s="20" customFormat="1" x14ac:dyDescent="0.3"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2:11" s="20" customFormat="1" x14ac:dyDescent="0.3">
      <c r="B65" s="18"/>
      <c r="C65" s="18"/>
      <c r="D65" s="18"/>
      <c r="E65" s="18"/>
      <c r="F65" s="18"/>
      <c r="G65" s="18"/>
      <c r="H65" s="18"/>
      <c r="I65" s="18"/>
      <c r="J65" s="18"/>
      <c r="K65" s="21"/>
    </row>
    <row r="66" spans="2:11" s="20" customFormat="1" x14ac:dyDescent="0.3">
      <c r="B66" s="35"/>
      <c r="C66" s="35"/>
      <c r="D66" s="35"/>
      <c r="E66" s="35"/>
      <c r="F66" s="35"/>
      <c r="G66" s="35"/>
      <c r="H66" s="35"/>
      <c r="I66" s="35"/>
      <c r="J66" s="35"/>
      <c r="K66" s="21"/>
    </row>
    <row r="67" spans="2:11" s="20" customFormat="1" x14ac:dyDescent="0.3"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2:11" s="20" customFormat="1" x14ac:dyDescent="0.3">
      <c r="B68" s="21"/>
      <c r="C68" s="21"/>
      <c r="D68" s="21"/>
      <c r="E68" s="21"/>
      <c r="F68" s="21"/>
      <c r="G68" s="21"/>
      <c r="H68" s="21"/>
      <c r="I68" s="21"/>
      <c r="J68" s="21"/>
      <c r="K68" s="21"/>
    </row>
  </sheetData>
  <mergeCells count="3">
    <mergeCell ref="A1:J2"/>
    <mergeCell ref="A45:J45"/>
    <mergeCell ref="B7:H7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92"/>
  <sheetViews>
    <sheetView workbookViewId="0">
      <selection activeCell="A3" sqref="A3"/>
    </sheetView>
  </sheetViews>
  <sheetFormatPr defaultRowHeight="14.4" x14ac:dyDescent="0.3"/>
  <cols>
    <col min="1" max="1" width="15.109375" customWidth="1"/>
    <col min="2" max="2" width="45.109375" customWidth="1"/>
    <col min="3" max="3" width="52" customWidth="1"/>
    <col min="4" max="4" width="20.77734375" customWidth="1"/>
    <col min="5" max="5" width="11.5546875" bestFit="1" customWidth="1"/>
  </cols>
  <sheetData>
    <row r="3" spans="1:4" x14ac:dyDescent="0.3">
      <c r="A3" t="s">
        <v>49</v>
      </c>
      <c r="B3" t="s">
        <v>5</v>
      </c>
      <c r="C3" s="6" t="s">
        <v>6</v>
      </c>
      <c r="D3" s="6">
        <v>6686</v>
      </c>
    </row>
    <row r="4" spans="1:4" x14ac:dyDescent="0.3">
      <c r="A4" t="s">
        <v>7</v>
      </c>
      <c r="B4" t="s">
        <v>8</v>
      </c>
      <c r="C4" t="s">
        <v>6</v>
      </c>
      <c r="D4" s="6">
        <v>517</v>
      </c>
    </row>
    <row r="5" spans="1:4" x14ac:dyDescent="0.3">
      <c r="A5" t="s">
        <v>9</v>
      </c>
      <c r="B5" t="s">
        <v>10</v>
      </c>
      <c r="C5" t="s">
        <v>6</v>
      </c>
      <c r="D5" s="6">
        <v>60676</v>
      </c>
    </row>
    <row r="6" spans="1:4" x14ac:dyDescent="0.3">
      <c r="A6" t="s">
        <v>11</v>
      </c>
      <c r="B6" t="s">
        <v>12</v>
      </c>
      <c r="C6" t="s">
        <v>13</v>
      </c>
      <c r="D6" s="6">
        <v>15000000</v>
      </c>
    </row>
    <row r="7" spans="1:4" x14ac:dyDescent="0.3">
      <c r="A7" t="s">
        <v>14</v>
      </c>
      <c r="B7" t="s">
        <v>15</v>
      </c>
      <c r="C7" t="s">
        <v>16</v>
      </c>
      <c r="D7" s="6">
        <v>2201</v>
      </c>
    </row>
    <row r="8" spans="1:4" x14ac:dyDescent="0.3">
      <c r="A8" t="s">
        <v>17</v>
      </c>
      <c r="B8" t="s">
        <v>15</v>
      </c>
      <c r="C8" t="s">
        <v>16</v>
      </c>
      <c r="D8" s="6">
        <v>3628590</v>
      </c>
    </row>
    <row r="9" spans="1:4" x14ac:dyDescent="0.3">
      <c r="A9" t="s">
        <v>18</v>
      </c>
      <c r="B9" t="s">
        <v>19</v>
      </c>
      <c r="C9" t="s">
        <v>20</v>
      </c>
      <c r="D9" s="6">
        <v>83317</v>
      </c>
    </row>
    <row r="10" spans="1:4" x14ac:dyDescent="0.3">
      <c r="A10" t="s">
        <v>21</v>
      </c>
      <c r="B10" t="s">
        <v>22</v>
      </c>
      <c r="C10" t="s">
        <v>20</v>
      </c>
      <c r="D10" s="6">
        <v>4075972</v>
      </c>
    </row>
    <row r="11" spans="1:4" x14ac:dyDescent="0.3">
      <c r="A11" t="s">
        <v>23</v>
      </c>
      <c r="B11" t="s">
        <v>24</v>
      </c>
      <c r="C11" t="s">
        <v>25</v>
      </c>
      <c r="D11" s="6">
        <v>576</v>
      </c>
    </row>
    <row r="12" spans="1:4" x14ac:dyDescent="0.3">
      <c r="A12" t="s">
        <v>26</v>
      </c>
      <c r="B12" t="s">
        <v>27</v>
      </c>
      <c r="C12" t="s">
        <v>25</v>
      </c>
      <c r="D12" s="6">
        <v>2452</v>
      </c>
    </row>
    <row r="13" spans="1:4" x14ac:dyDescent="0.3">
      <c r="A13" t="s">
        <v>28</v>
      </c>
      <c r="B13" t="s">
        <v>29</v>
      </c>
      <c r="C13" t="s">
        <v>25</v>
      </c>
      <c r="D13" s="6">
        <v>4448</v>
      </c>
    </row>
    <row r="14" spans="1:4" x14ac:dyDescent="0.3">
      <c r="A14" t="s">
        <v>30</v>
      </c>
      <c r="B14" t="s">
        <v>31</v>
      </c>
      <c r="C14" t="s">
        <v>25</v>
      </c>
      <c r="D14" s="6">
        <v>508278</v>
      </c>
    </row>
    <row r="15" spans="1:4" x14ac:dyDescent="0.3">
      <c r="A15" t="s">
        <v>32</v>
      </c>
      <c r="B15" t="s">
        <v>33</v>
      </c>
      <c r="C15" t="s">
        <v>25</v>
      </c>
      <c r="D15" s="6">
        <v>2167</v>
      </c>
    </row>
    <row r="16" spans="1:4" x14ac:dyDescent="0.3">
      <c r="A16" t="s">
        <v>34</v>
      </c>
      <c r="B16" t="s">
        <v>35</v>
      </c>
      <c r="C16" t="s">
        <v>25</v>
      </c>
      <c r="D16" s="6">
        <v>1133</v>
      </c>
    </row>
    <row r="17" spans="1:5" x14ac:dyDescent="0.3">
      <c r="A17" t="s">
        <v>36</v>
      </c>
      <c r="B17" t="s">
        <v>37</v>
      </c>
      <c r="C17" t="s">
        <v>25</v>
      </c>
      <c r="D17" s="6">
        <v>2799</v>
      </c>
    </row>
    <row r="18" spans="1:5" x14ac:dyDescent="0.3">
      <c r="A18" t="s">
        <v>38</v>
      </c>
      <c r="B18" t="s">
        <v>39</v>
      </c>
      <c r="C18" t="s">
        <v>40</v>
      </c>
      <c r="D18" s="6">
        <v>2997131</v>
      </c>
    </row>
    <row r="19" spans="1:5" x14ac:dyDescent="0.3">
      <c r="A19" t="s">
        <v>41</v>
      </c>
      <c r="B19" t="s">
        <v>42</v>
      </c>
      <c r="C19" t="s">
        <v>43</v>
      </c>
      <c r="D19" s="6">
        <v>8168917</v>
      </c>
    </row>
    <row r="20" spans="1:5" x14ac:dyDescent="0.3">
      <c r="A20" t="s">
        <v>44</v>
      </c>
      <c r="B20" t="s">
        <v>45</v>
      </c>
      <c r="C20" t="s">
        <v>46</v>
      </c>
      <c r="D20" s="6">
        <v>588444</v>
      </c>
    </row>
    <row r="21" spans="1:5" x14ac:dyDescent="0.3">
      <c r="A21" t="s">
        <v>47</v>
      </c>
      <c r="B21" t="s">
        <v>48</v>
      </c>
      <c r="C21" t="s">
        <v>46</v>
      </c>
      <c r="D21" s="6">
        <v>942219</v>
      </c>
    </row>
    <row r="22" spans="1:5" x14ac:dyDescent="0.3">
      <c r="A22" t="s">
        <v>55</v>
      </c>
      <c r="B22" t="s">
        <v>56</v>
      </c>
      <c r="C22" t="s">
        <v>57</v>
      </c>
      <c r="D22" s="6">
        <v>845223</v>
      </c>
    </row>
    <row r="23" spans="1:5" x14ac:dyDescent="0.3">
      <c r="A23" t="s">
        <v>58</v>
      </c>
      <c r="B23" t="s">
        <v>39</v>
      </c>
      <c r="C23" t="s">
        <v>59</v>
      </c>
      <c r="D23" s="6">
        <v>8075076</v>
      </c>
      <c r="E23">
        <v>1890</v>
      </c>
    </row>
    <row r="24" spans="1:5" x14ac:dyDescent="0.3">
      <c r="A24" t="s">
        <v>60</v>
      </c>
      <c r="B24" t="s">
        <v>61</v>
      </c>
      <c r="C24" t="s">
        <v>62</v>
      </c>
      <c r="D24" s="6">
        <v>554</v>
      </c>
    </row>
    <row r="25" spans="1:5" x14ac:dyDescent="0.3">
      <c r="A25" t="s">
        <v>63</v>
      </c>
      <c r="B25" t="s">
        <v>64</v>
      </c>
      <c r="C25" t="s">
        <v>65</v>
      </c>
      <c r="D25" s="6">
        <v>650</v>
      </c>
    </row>
    <row r="26" spans="1:5" x14ac:dyDescent="0.3">
      <c r="A26" t="s">
        <v>66</v>
      </c>
      <c r="B26" t="s">
        <v>45</v>
      </c>
      <c r="C26" t="s">
        <v>67</v>
      </c>
      <c r="D26" s="6">
        <v>836242</v>
      </c>
    </row>
    <row r="27" spans="1:5" x14ac:dyDescent="0.3">
      <c r="A27" t="s">
        <v>70</v>
      </c>
      <c r="B27" t="s">
        <v>71</v>
      </c>
      <c r="C27" t="s">
        <v>72</v>
      </c>
      <c r="D27" s="6">
        <v>2658625</v>
      </c>
    </row>
    <row r="28" spans="1:5" x14ac:dyDescent="0.3">
      <c r="A28" t="s">
        <v>73</v>
      </c>
      <c r="B28" t="s">
        <v>74</v>
      </c>
      <c r="C28" t="s">
        <v>75</v>
      </c>
      <c r="D28" s="6">
        <v>1082695</v>
      </c>
    </row>
    <row r="29" spans="1:5" x14ac:dyDescent="0.3">
      <c r="A29" t="s">
        <v>76</v>
      </c>
      <c r="B29" t="s">
        <v>77</v>
      </c>
      <c r="C29" t="s">
        <v>75</v>
      </c>
      <c r="D29" s="6">
        <v>162593</v>
      </c>
    </row>
    <row r="30" spans="1:5" x14ac:dyDescent="0.3">
      <c r="A30" t="s">
        <v>78</v>
      </c>
      <c r="B30" t="s">
        <v>79</v>
      </c>
      <c r="C30" t="s">
        <v>80</v>
      </c>
      <c r="D30" s="6">
        <v>1332750</v>
      </c>
    </row>
    <row r="31" spans="1:5" x14ac:dyDescent="0.3">
      <c r="A31" t="s">
        <v>81</v>
      </c>
      <c r="B31" t="s">
        <v>82</v>
      </c>
      <c r="C31" t="s">
        <v>80</v>
      </c>
      <c r="D31" s="6">
        <v>202481</v>
      </c>
    </row>
    <row r="32" spans="1:5" x14ac:dyDescent="0.3">
      <c r="A32" t="s">
        <v>83</v>
      </c>
      <c r="B32" t="s">
        <v>84</v>
      </c>
      <c r="C32" t="s">
        <v>80</v>
      </c>
      <c r="D32" s="6">
        <v>30084</v>
      </c>
    </row>
    <row r="33" spans="1:4" x14ac:dyDescent="0.3">
      <c r="A33" t="s">
        <v>85</v>
      </c>
      <c r="B33" t="s">
        <v>86</v>
      </c>
      <c r="C33" t="s">
        <v>87</v>
      </c>
      <c r="D33" s="6">
        <v>415531</v>
      </c>
    </row>
    <row r="34" spans="1:4" x14ac:dyDescent="0.3">
      <c r="A34" t="s">
        <v>88</v>
      </c>
      <c r="B34" t="s">
        <v>5</v>
      </c>
      <c r="C34" t="s">
        <v>89</v>
      </c>
      <c r="D34" s="6">
        <v>3285</v>
      </c>
    </row>
    <row r="35" spans="1:4" x14ac:dyDescent="0.3">
      <c r="A35" t="s">
        <v>90</v>
      </c>
      <c r="B35" t="s">
        <v>91</v>
      </c>
      <c r="C35" t="s">
        <v>89</v>
      </c>
      <c r="D35" s="6">
        <v>243174</v>
      </c>
    </row>
    <row r="36" spans="1:4" x14ac:dyDescent="0.3">
      <c r="A36" t="s">
        <v>92</v>
      </c>
      <c r="B36" t="s">
        <v>93</v>
      </c>
      <c r="C36" t="s">
        <v>94</v>
      </c>
      <c r="D36" s="6">
        <v>99440</v>
      </c>
    </row>
    <row r="37" spans="1:4" x14ac:dyDescent="0.3">
      <c r="A37" t="s">
        <v>95</v>
      </c>
      <c r="B37" t="s">
        <v>96</v>
      </c>
      <c r="C37" t="s">
        <v>97</v>
      </c>
      <c r="D37" s="6">
        <v>596</v>
      </c>
    </row>
    <row r="38" spans="1:4" x14ac:dyDescent="0.3">
      <c r="A38" t="s">
        <v>98</v>
      </c>
      <c r="B38" t="s">
        <v>99</v>
      </c>
      <c r="C38" t="s">
        <v>100</v>
      </c>
      <c r="D38" s="6">
        <v>62640</v>
      </c>
    </row>
    <row r="39" spans="1:4" x14ac:dyDescent="0.3">
      <c r="A39" t="s">
        <v>101</v>
      </c>
      <c r="B39" t="s">
        <v>102</v>
      </c>
      <c r="C39" t="s">
        <v>103</v>
      </c>
      <c r="D39" s="6">
        <v>19005</v>
      </c>
    </row>
    <row r="40" spans="1:4" x14ac:dyDescent="0.3">
      <c r="A40" t="s">
        <v>104</v>
      </c>
      <c r="B40" t="s">
        <v>105</v>
      </c>
      <c r="C40" t="s">
        <v>106</v>
      </c>
      <c r="D40" s="6">
        <v>37005</v>
      </c>
    </row>
    <row r="41" spans="1:4" x14ac:dyDescent="0.3">
      <c r="A41" t="s">
        <v>107</v>
      </c>
      <c r="B41" t="s">
        <v>108</v>
      </c>
      <c r="C41" t="s">
        <v>109</v>
      </c>
      <c r="D41" s="6">
        <v>657664</v>
      </c>
    </row>
    <row r="42" spans="1:4" x14ac:dyDescent="0.3">
      <c r="A42" t="s">
        <v>110</v>
      </c>
      <c r="B42" t="s">
        <v>111</v>
      </c>
      <c r="C42" t="s">
        <v>112</v>
      </c>
      <c r="D42" s="6">
        <v>318135</v>
      </c>
    </row>
    <row r="43" spans="1:4" x14ac:dyDescent="0.3">
      <c r="A43" t="s">
        <v>113</v>
      </c>
      <c r="B43" t="s">
        <v>114</v>
      </c>
      <c r="C43" t="s">
        <v>115</v>
      </c>
      <c r="D43" s="6">
        <v>60529</v>
      </c>
    </row>
    <row r="44" spans="1:4" x14ac:dyDescent="0.3">
      <c r="A44" t="s">
        <v>116</v>
      </c>
      <c r="B44" t="s">
        <v>117</v>
      </c>
      <c r="C44" t="s">
        <v>118</v>
      </c>
      <c r="D44" s="6">
        <v>10320</v>
      </c>
    </row>
    <row r="45" spans="1:4" x14ac:dyDescent="0.3">
      <c r="A45" t="s">
        <v>119</v>
      </c>
      <c r="B45" t="s">
        <v>120</v>
      </c>
      <c r="C45" t="s">
        <v>121</v>
      </c>
      <c r="D45" s="6">
        <v>84000</v>
      </c>
    </row>
    <row r="46" spans="1:4" x14ac:dyDescent="0.3">
      <c r="A46" t="s">
        <v>122</v>
      </c>
      <c r="B46" t="s">
        <v>123</v>
      </c>
      <c r="C46" t="s">
        <v>124</v>
      </c>
      <c r="D46" s="6">
        <v>201218</v>
      </c>
    </row>
    <row r="47" spans="1:4" x14ac:dyDescent="0.3">
      <c r="A47" t="s">
        <v>125</v>
      </c>
      <c r="B47" t="s">
        <v>126</v>
      </c>
      <c r="C47" t="s">
        <v>127</v>
      </c>
      <c r="D47" s="6">
        <v>429200</v>
      </c>
    </row>
    <row r="48" spans="1:4" x14ac:dyDescent="0.3">
      <c r="A48" t="s">
        <v>128</v>
      </c>
      <c r="B48" t="s">
        <v>129</v>
      </c>
      <c r="C48" t="s">
        <v>130</v>
      </c>
      <c r="D48" s="6">
        <v>8168</v>
      </c>
    </row>
    <row r="49" spans="1:4" x14ac:dyDescent="0.3">
      <c r="A49" t="s">
        <v>131</v>
      </c>
      <c r="B49" t="s">
        <v>132</v>
      </c>
      <c r="C49" t="s">
        <v>133</v>
      </c>
      <c r="D49" s="6">
        <v>12600</v>
      </c>
    </row>
    <row r="50" spans="1:4" x14ac:dyDescent="0.3">
      <c r="A50" t="s">
        <v>134</v>
      </c>
      <c r="B50" t="s">
        <v>135</v>
      </c>
      <c r="C50" t="s">
        <v>136</v>
      </c>
      <c r="D50" s="6">
        <v>300887</v>
      </c>
    </row>
    <row r="51" spans="1:4" x14ac:dyDescent="0.3">
      <c r="A51" t="s">
        <v>137</v>
      </c>
      <c r="B51" t="s">
        <v>138</v>
      </c>
      <c r="C51" t="s">
        <v>139</v>
      </c>
      <c r="D51" s="6">
        <v>98333</v>
      </c>
    </row>
    <row r="52" spans="1:4" x14ac:dyDescent="0.3">
      <c r="A52" t="s">
        <v>140</v>
      </c>
      <c r="B52" t="s">
        <v>141</v>
      </c>
      <c r="C52" t="s">
        <v>142</v>
      </c>
      <c r="D52" s="6">
        <v>39810</v>
      </c>
    </row>
    <row r="53" spans="1:4" x14ac:dyDescent="0.3">
      <c r="A53" t="s">
        <v>143</v>
      </c>
      <c r="B53" t="s">
        <v>144</v>
      </c>
      <c r="C53" t="s">
        <v>145</v>
      </c>
      <c r="D53" s="6">
        <v>14414</v>
      </c>
    </row>
    <row r="54" spans="1:4" x14ac:dyDescent="0.3">
      <c r="A54" t="s">
        <v>146</v>
      </c>
      <c r="B54" t="s">
        <v>147</v>
      </c>
      <c r="C54" t="s">
        <v>148</v>
      </c>
      <c r="D54" s="6">
        <v>95210</v>
      </c>
    </row>
    <row r="55" spans="1:4" x14ac:dyDescent="0.3">
      <c r="A55" t="s">
        <v>149</v>
      </c>
      <c r="B55" t="s">
        <v>150</v>
      </c>
      <c r="C55" t="s">
        <v>151</v>
      </c>
      <c r="D55" s="6">
        <v>90178</v>
      </c>
    </row>
    <row r="56" spans="1:4" x14ac:dyDescent="0.3">
      <c r="A56" t="s">
        <v>152</v>
      </c>
      <c r="B56" t="s">
        <v>153</v>
      </c>
      <c r="C56" t="s">
        <v>151</v>
      </c>
      <c r="D56" s="6">
        <v>564551</v>
      </c>
    </row>
    <row r="57" spans="1:4" x14ac:dyDescent="0.3">
      <c r="A57" t="s">
        <v>154</v>
      </c>
      <c r="B57" t="s">
        <v>155</v>
      </c>
      <c r="C57" t="s">
        <v>156</v>
      </c>
      <c r="D57" s="6">
        <v>979788</v>
      </c>
    </row>
    <row r="58" spans="1:4" x14ac:dyDescent="0.3">
      <c r="A58" t="s">
        <v>157</v>
      </c>
      <c r="B58" t="s">
        <v>158</v>
      </c>
      <c r="C58" t="s">
        <v>159</v>
      </c>
      <c r="D58" s="6">
        <v>213094</v>
      </c>
    </row>
    <row r="59" spans="1:4" x14ac:dyDescent="0.3">
      <c r="A59" t="s">
        <v>160</v>
      </c>
      <c r="B59" t="s">
        <v>161</v>
      </c>
      <c r="C59" t="s">
        <v>162</v>
      </c>
      <c r="D59" s="6">
        <v>4814</v>
      </c>
    </row>
    <row r="60" spans="1:4" x14ac:dyDescent="0.3">
      <c r="A60" t="s">
        <v>163</v>
      </c>
      <c r="B60" t="s">
        <v>164</v>
      </c>
      <c r="C60" t="s">
        <v>165</v>
      </c>
      <c r="D60" s="6">
        <v>28337</v>
      </c>
    </row>
    <row r="61" spans="1:4" x14ac:dyDescent="0.3">
      <c r="A61" t="s">
        <v>166</v>
      </c>
      <c r="B61" t="s">
        <v>167</v>
      </c>
      <c r="C61" t="s">
        <v>168</v>
      </c>
      <c r="D61" s="6">
        <v>176264</v>
      </c>
    </row>
    <row r="62" spans="1:4" x14ac:dyDescent="0.3">
      <c r="A62" t="s">
        <v>169</v>
      </c>
      <c r="B62" t="s">
        <v>170</v>
      </c>
      <c r="C62" t="s">
        <v>171</v>
      </c>
      <c r="D62" s="6">
        <v>720925</v>
      </c>
    </row>
    <row r="63" spans="1:4" x14ac:dyDescent="0.3">
      <c r="A63" t="s">
        <v>172</v>
      </c>
      <c r="B63" t="s">
        <v>68</v>
      </c>
      <c r="C63" t="s">
        <v>173</v>
      </c>
      <c r="D63" s="6">
        <v>222543</v>
      </c>
    </row>
    <row r="64" spans="1:4" x14ac:dyDescent="0.3">
      <c r="A64" t="s">
        <v>174</v>
      </c>
      <c r="B64" t="s">
        <v>175</v>
      </c>
      <c r="C64" t="s">
        <v>176</v>
      </c>
      <c r="D64" s="6">
        <v>34544</v>
      </c>
    </row>
    <row r="65" spans="1:4" x14ac:dyDescent="0.3">
      <c r="A65" t="s">
        <v>177</v>
      </c>
      <c r="B65" t="s">
        <v>178</v>
      </c>
      <c r="C65" t="s">
        <v>179</v>
      </c>
      <c r="D65" s="6">
        <v>66874</v>
      </c>
    </row>
    <row r="66" spans="1:4" x14ac:dyDescent="0.3">
      <c r="A66" t="s">
        <v>180</v>
      </c>
      <c r="B66" t="s">
        <v>181</v>
      </c>
      <c r="C66" t="s">
        <v>182</v>
      </c>
      <c r="D66" s="6">
        <v>512</v>
      </c>
    </row>
    <row r="67" spans="1:4" x14ac:dyDescent="0.3">
      <c r="A67" t="s">
        <v>183</v>
      </c>
      <c r="B67" t="s">
        <v>184</v>
      </c>
      <c r="C67" t="s">
        <v>185</v>
      </c>
      <c r="D67" s="6">
        <v>650</v>
      </c>
    </row>
    <row r="68" spans="1:4" x14ac:dyDescent="0.3">
      <c r="A68" t="s">
        <v>186</v>
      </c>
      <c r="B68" t="s">
        <v>187</v>
      </c>
      <c r="C68" t="s">
        <v>185</v>
      </c>
      <c r="D68" s="6">
        <v>650</v>
      </c>
    </row>
    <row r="69" spans="1:4" x14ac:dyDescent="0.3">
      <c r="A69" t="s">
        <v>188</v>
      </c>
      <c r="B69" t="s">
        <v>189</v>
      </c>
      <c r="C69" t="s">
        <v>185</v>
      </c>
      <c r="D69" s="6">
        <v>650</v>
      </c>
    </row>
    <row r="70" spans="1:4" x14ac:dyDescent="0.3">
      <c r="A70" t="s">
        <v>190</v>
      </c>
      <c r="B70" t="s">
        <v>191</v>
      </c>
      <c r="C70" t="s">
        <v>185</v>
      </c>
      <c r="D70" s="6">
        <v>650</v>
      </c>
    </row>
    <row r="71" spans="1:4" x14ac:dyDescent="0.3">
      <c r="A71" t="s">
        <v>192</v>
      </c>
      <c r="B71" t="s">
        <v>193</v>
      </c>
      <c r="C71" t="s">
        <v>185</v>
      </c>
      <c r="D71" s="6">
        <v>512</v>
      </c>
    </row>
    <row r="72" spans="1:4" x14ac:dyDescent="0.3">
      <c r="A72" t="s">
        <v>194</v>
      </c>
      <c r="B72" t="s">
        <v>195</v>
      </c>
      <c r="C72" t="s">
        <v>185</v>
      </c>
      <c r="D72" s="6">
        <v>512</v>
      </c>
    </row>
    <row r="73" spans="1:4" x14ac:dyDescent="0.3">
      <c r="A73" t="s">
        <v>196</v>
      </c>
      <c r="B73" t="s">
        <v>197</v>
      </c>
      <c r="C73" t="s">
        <v>185</v>
      </c>
      <c r="D73" s="6">
        <v>251</v>
      </c>
    </row>
    <row r="74" spans="1:4" x14ac:dyDescent="0.3">
      <c r="A74" t="s">
        <v>198</v>
      </c>
      <c r="B74" t="s">
        <v>199</v>
      </c>
      <c r="C74" t="s">
        <v>185</v>
      </c>
      <c r="D74" s="6">
        <v>320</v>
      </c>
    </row>
    <row r="75" spans="1:4" x14ac:dyDescent="0.3">
      <c r="A75" t="s">
        <v>200</v>
      </c>
      <c r="B75" t="s">
        <v>201</v>
      </c>
      <c r="C75" t="s">
        <v>185</v>
      </c>
      <c r="D75" s="6">
        <v>251</v>
      </c>
    </row>
    <row r="76" spans="1:4" x14ac:dyDescent="0.3">
      <c r="A76" t="s">
        <v>202</v>
      </c>
      <c r="B76" t="s">
        <v>203</v>
      </c>
      <c r="C76" t="s">
        <v>185</v>
      </c>
      <c r="D76" s="6">
        <v>320</v>
      </c>
    </row>
    <row r="77" spans="1:4" x14ac:dyDescent="0.3">
      <c r="A77" t="s">
        <v>204</v>
      </c>
      <c r="B77" t="s">
        <v>205</v>
      </c>
      <c r="C77" t="s">
        <v>185</v>
      </c>
      <c r="D77" s="6">
        <v>870</v>
      </c>
    </row>
    <row r="78" spans="1:4" x14ac:dyDescent="0.3">
      <c r="A78" t="s">
        <v>206</v>
      </c>
      <c r="B78" t="s">
        <v>207</v>
      </c>
      <c r="C78" t="s">
        <v>208</v>
      </c>
      <c r="D78" s="6">
        <v>196134</v>
      </c>
    </row>
    <row r="79" spans="1:4" x14ac:dyDescent="0.3">
      <c r="A79" t="s">
        <v>209</v>
      </c>
      <c r="B79" t="s">
        <v>210</v>
      </c>
      <c r="C79" t="s">
        <v>211</v>
      </c>
      <c r="D79" s="6">
        <v>303211</v>
      </c>
    </row>
    <row r="80" spans="1:4" x14ac:dyDescent="0.3">
      <c r="A80" t="s">
        <v>212</v>
      </c>
      <c r="B80" t="s">
        <v>213</v>
      </c>
      <c r="C80" t="s">
        <v>214</v>
      </c>
      <c r="D80" s="6">
        <v>257604</v>
      </c>
    </row>
    <row r="81" spans="1:4" x14ac:dyDescent="0.3">
      <c r="A81" t="s">
        <v>215</v>
      </c>
      <c r="B81" t="s">
        <v>216</v>
      </c>
      <c r="C81" t="s">
        <v>217</v>
      </c>
      <c r="D81" s="6">
        <v>14000</v>
      </c>
    </row>
    <row r="82" spans="1:4" x14ac:dyDescent="0.3">
      <c r="A82" t="s">
        <v>218</v>
      </c>
      <c r="B82" t="s">
        <v>219</v>
      </c>
      <c r="C82" t="s">
        <v>220</v>
      </c>
      <c r="D82" s="6">
        <v>124946</v>
      </c>
    </row>
    <row r="83" spans="1:4" x14ac:dyDescent="0.3">
      <c r="A83" t="s">
        <v>221</v>
      </c>
      <c r="B83" t="s">
        <v>222</v>
      </c>
      <c r="C83" t="s">
        <v>223</v>
      </c>
      <c r="D83" s="6">
        <v>33835</v>
      </c>
    </row>
    <row r="84" spans="1:4" x14ac:dyDescent="0.3">
      <c r="A84" t="s">
        <v>224</v>
      </c>
      <c r="B84" t="s">
        <v>225</v>
      </c>
      <c r="C84" t="s">
        <v>226</v>
      </c>
      <c r="D84" s="6">
        <v>36278</v>
      </c>
    </row>
    <row r="85" spans="1:4" x14ac:dyDescent="0.3">
      <c r="A85" t="s">
        <v>227</v>
      </c>
      <c r="B85" t="s">
        <v>228</v>
      </c>
      <c r="C85" t="s">
        <v>229</v>
      </c>
      <c r="D85" s="6">
        <v>38843</v>
      </c>
    </row>
    <row r="86" spans="1:4" x14ac:dyDescent="0.3">
      <c r="A86" t="s">
        <v>230</v>
      </c>
      <c r="B86" t="s">
        <v>231</v>
      </c>
      <c r="C86" t="s">
        <v>232</v>
      </c>
      <c r="D86" s="6">
        <v>34056</v>
      </c>
    </row>
    <row r="87" spans="1:4" x14ac:dyDescent="0.3">
      <c r="A87" t="s">
        <v>233</v>
      </c>
      <c r="B87" t="s">
        <v>234</v>
      </c>
      <c r="C87" t="s">
        <v>235</v>
      </c>
      <c r="D87" s="6">
        <v>90500</v>
      </c>
    </row>
    <row r="88" spans="1:4" x14ac:dyDescent="0.3">
      <c r="A88" t="s">
        <v>236</v>
      </c>
      <c r="B88" t="s">
        <v>237</v>
      </c>
      <c r="C88" t="s">
        <v>238</v>
      </c>
      <c r="D88" s="6">
        <v>16725</v>
      </c>
    </row>
    <row r="89" spans="1:4" x14ac:dyDescent="0.3">
      <c r="A89" t="s">
        <v>239</v>
      </c>
      <c r="B89" t="s">
        <v>240</v>
      </c>
      <c r="C89" t="s">
        <v>241</v>
      </c>
      <c r="D89" s="6">
        <v>57600</v>
      </c>
    </row>
    <row r="90" spans="1:4" x14ac:dyDescent="0.3">
      <c r="A90" t="s">
        <v>242</v>
      </c>
      <c r="B90" t="s">
        <v>243</v>
      </c>
      <c r="C90" t="s">
        <v>244</v>
      </c>
      <c r="D90" s="6">
        <v>27390</v>
      </c>
    </row>
    <row r="91" spans="1:4" x14ac:dyDescent="0.3">
      <c r="A91" t="s">
        <v>245</v>
      </c>
      <c r="B91" t="s">
        <v>246</v>
      </c>
      <c r="C91" t="s">
        <v>244</v>
      </c>
      <c r="D91" s="6">
        <v>2081</v>
      </c>
    </row>
    <row r="92" spans="1:4" x14ac:dyDescent="0.3">
      <c r="A92" t="s">
        <v>247</v>
      </c>
      <c r="B92" t="s">
        <v>248</v>
      </c>
      <c r="C92" t="s">
        <v>244</v>
      </c>
      <c r="D92" s="6">
        <v>1913</v>
      </c>
    </row>
    <row r="93" spans="1:4" x14ac:dyDescent="0.3">
      <c r="A93" t="s">
        <v>249</v>
      </c>
      <c r="B93" t="s">
        <v>250</v>
      </c>
      <c r="C93" t="s">
        <v>251</v>
      </c>
      <c r="D93" s="6">
        <v>554</v>
      </c>
    </row>
    <row r="94" spans="1:4" x14ac:dyDescent="0.3">
      <c r="A94" t="s">
        <v>252</v>
      </c>
      <c r="B94" t="s">
        <v>253</v>
      </c>
      <c r="C94" t="s">
        <v>254</v>
      </c>
      <c r="D94" s="6">
        <v>1260</v>
      </c>
    </row>
    <row r="95" spans="1:4" x14ac:dyDescent="0.3">
      <c r="A95" t="s">
        <v>255</v>
      </c>
      <c r="B95" t="s">
        <v>256</v>
      </c>
      <c r="C95" t="s">
        <v>254</v>
      </c>
      <c r="D95" s="6">
        <v>512</v>
      </c>
    </row>
    <row r="96" spans="1:4" x14ac:dyDescent="0.3">
      <c r="A96" t="s">
        <v>257</v>
      </c>
      <c r="B96" t="s">
        <v>258</v>
      </c>
      <c r="C96" t="s">
        <v>254</v>
      </c>
      <c r="D96" s="6">
        <v>3030</v>
      </c>
    </row>
    <row r="97" spans="1:4" x14ac:dyDescent="0.3">
      <c r="A97" t="s">
        <v>259</v>
      </c>
      <c r="B97" t="s">
        <v>260</v>
      </c>
      <c r="C97" t="s">
        <v>254</v>
      </c>
      <c r="D97" s="6">
        <v>1419</v>
      </c>
    </row>
    <row r="98" spans="1:4" x14ac:dyDescent="0.3">
      <c r="A98" t="s">
        <v>261</v>
      </c>
      <c r="B98" t="s">
        <v>262</v>
      </c>
      <c r="C98" t="s">
        <v>254</v>
      </c>
      <c r="D98" s="6">
        <v>650</v>
      </c>
    </row>
    <row r="99" spans="1:4" x14ac:dyDescent="0.3">
      <c r="A99" t="s">
        <v>263</v>
      </c>
      <c r="B99" t="s">
        <v>264</v>
      </c>
      <c r="C99" t="s">
        <v>254</v>
      </c>
      <c r="D99" s="6">
        <v>554</v>
      </c>
    </row>
    <row r="100" spans="1:4" x14ac:dyDescent="0.3">
      <c r="A100" t="s">
        <v>265</v>
      </c>
      <c r="B100" t="s">
        <v>266</v>
      </c>
      <c r="C100" t="s">
        <v>254</v>
      </c>
      <c r="D100" s="6">
        <v>69205</v>
      </c>
    </row>
    <row r="101" spans="1:4" x14ac:dyDescent="0.3">
      <c r="A101" t="s">
        <v>267</v>
      </c>
      <c r="B101" t="s">
        <v>268</v>
      </c>
      <c r="C101" t="s">
        <v>254</v>
      </c>
      <c r="D101" s="6">
        <v>650</v>
      </c>
    </row>
    <row r="102" spans="1:4" x14ac:dyDescent="0.3">
      <c r="A102" t="s">
        <v>269</v>
      </c>
      <c r="B102" t="s">
        <v>270</v>
      </c>
      <c r="C102" t="s">
        <v>254</v>
      </c>
      <c r="D102" s="6">
        <v>554</v>
      </c>
    </row>
    <row r="103" spans="1:4" x14ac:dyDescent="0.3">
      <c r="A103" t="s">
        <v>271</v>
      </c>
      <c r="B103" t="s">
        <v>272</v>
      </c>
      <c r="C103" t="s">
        <v>273</v>
      </c>
      <c r="D103" s="6">
        <v>456019</v>
      </c>
    </row>
    <row r="104" spans="1:4" x14ac:dyDescent="0.3">
      <c r="A104" t="s">
        <v>274</v>
      </c>
      <c r="B104" t="s">
        <v>39</v>
      </c>
      <c r="C104" t="s">
        <v>273</v>
      </c>
      <c r="D104" s="6">
        <v>48934845</v>
      </c>
    </row>
    <row r="105" spans="1:4" x14ac:dyDescent="0.3">
      <c r="A105" t="s">
        <v>275</v>
      </c>
      <c r="B105" t="s">
        <v>276</v>
      </c>
      <c r="C105" t="s">
        <v>273</v>
      </c>
      <c r="D105" s="6">
        <v>191</v>
      </c>
    </row>
    <row r="106" spans="1:4" x14ac:dyDescent="0.3">
      <c r="A106" t="s">
        <v>277</v>
      </c>
      <c r="B106" t="s">
        <v>278</v>
      </c>
      <c r="C106" t="s">
        <v>279</v>
      </c>
      <c r="D106" s="6">
        <v>251</v>
      </c>
    </row>
    <row r="107" spans="1:4" x14ac:dyDescent="0.3">
      <c r="A107" t="s">
        <v>280</v>
      </c>
      <c r="B107" t="s">
        <v>281</v>
      </c>
      <c r="C107" t="s">
        <v>282</v>
      </c>
      <c r="D107" s="6">
        <v>11075</v>
      </c>
    </row>
    <row r="108" spans="1:4" x14ac:dyDescent="0.3">
      <c r="A108" t="s">
        <v>283</v>
      </c>
      <c r="B108" t="s">
        <v>284</v>
      </c>
      <c r="C108" t="s">
        <v>285</v>
      </c>
      <c r="D108" s="6">
        <v>512</v>
      </c>
    </row>
    <row r="109" spans="1:4" x14ac:dyDescent="0.3">
      <c r="A109" t="s">
        <v>286</v>
      </c>
      <c r="B109" t="s">
        <v>287</v>
      </c>
      <c r="C109" t="s">
        <v>285</v>
      </c>
      <c r="D109" s="6">
        <v>554</v>
      </c>
    </row>
    <row r="110" spans="1:4" x14ac:dyDescent="0.3">
      <c r="A110" t="s">
        <v>288</v>
      </c>
      <c r="B110" t="s">
        <v>289</v>
      </c>
      <c r="C110" t="s">
        <v>290</v>
      </c>
      <c r="D110" s="6">
        <v>4933</v>
      </c>
    </row>
    <row r="111" spans="1:4" x14ac:dyDescent="0.3">
      <c r="A111" t="s">
        <v>291</v>
      </c>
      <c r="B111" t="s">
        <v>292</v>
      </c>
      <c r="C111" t="s">
        <v>293</v>
      </c>
      <c r="D111" s="6">
        <v>512</v>
      </c>
    </row>
    <row r="112" spans="1:4" x14ac:dyDescent="0.3">
      <c r="A112" t="s">
        <v>294</v>
      </c>
      <c r="B112" t="s">
        <v>295</v>
      </c>
      <c r="C112" t="s">
        <v>293</v>
      </c>
      <c r="D112" s="6">
        <v>339</v>
      </c>
    </row>
    <row r="113" spans="1:4" x14ac:dyDescent="0.3">
      <c r="A113" t="s">
        <v>296</v>
      </c>
      <c r="B113" t="s">
        <v>297</v>
      </c>
      <c r="C113" t="s">
        <v>298</v>
      </c>
      <c r="D113" s="6">
        <v>773</v>
      </c>
    </row>
    <row r="114" spans="1:4" x14ac:dyDescent="0.3">
      <c r="A114" t="s">
        <v>299</v>
      </c>
      <c r="B114" t="s">
        <v>300</v>
      </c>
      <c r="C114" t="s">
        <v>301</v>
      </c>
      <c r="D114" s="6">
        <v>84592</v>
      </c>
    </row>
    <row r="115" spans="1:4" x14ac:dyDescent="0.3">
      <c r="A115" t="s">
        <v>302</v>
      </c>
      <c r="B115" t="s">
        <v>303</v>
      </c>
      <c r="C115" t="s">
        <v>304</v>
      </c>
      <c r="D115" s="6">
        <v>327692</v>
      </c>
    </row>
    <row r="116" spans="1:4" x14ac:dyDescent="0.3">
      <c r="A116" t="s">
        <v>305</v>
      </c>
      <c r="B116" t="s">
        <v>306</v>
      </c>
      <c r="C116" t="s">
        <v>307</v>
      </c>
      <c r="D116" s="6">
        <v>8510</v>
      </c>
    </row>
    <row r="117" spans="1:4" x14ac:dyDescent="0.3">
      <c r="A117" t="s">
        <v>308</v>
      </c>
      <c r="B117" t="s">
        <v>309</v>
      </c>
      <c r="C117" t="s">
        <v>310</v>
      </c>
      <c r="D117" s="6">
        <v>256706</v>
      </c>
    </row>
    <row r="118" spans="1:4" x14ac:dyDescent="0.3">
      <c r="A118" t="s">
        <v>311</v>
      </c>
      <c r="B118" t="s">
        <v>69</v>
      </c>
      <c r="C118" t="s">
        <v>312</v>
      </c>
      <c r="D118" s="6">
        <v>446045</v>
      </c>
    </row>
    <row r="119" spans="1:4" x14ac:dyDescent="0.3">
      <c r="A119" t="s">
        <v>313</v>
      </c>
      <c r="B119" t="s">
        <v>39</v>
      </c>
      <c r="C119" t="s">
        <v>314</v>
      </c>
      <c r="D119" s="6">
        <v>4436629</v>
      </c>
    </row>
    <row r="120" spans="1:4" x14ac:dyDescent="0.3">
      <c r="A120" t="s">
        <v>315</v>
      </c>
      <c r="B120" t="s">
        <v>316</v>
      </c>
      <c r="C120" t="s">
        <v>317</v>
      </c>
      <c r="D120" s="6">
        <v>125923</v>
      </c>
    </row>
    <row r="121" spans="1:4" x14ac:dyDescent="0.3">
      <c r="A121" t="s">
        <v>318</v>
      </c>
      <c r="B121" t="s">
        <v>319</v>
      </c>
      <c r="C121" t="s">
        <v>320</v>
      </c>
      <c r="D121" s="6">
        <v>57252</v>
      </c>
    </row>
    <row r="122" spans="1:4" x14ac:dyDescent="0.3">
      <c r="A122" t="s">
        <v>321</v>
      </c>
      <c r="B122" t="s">
        <v>322</v>
      </c>
      <c r="C122" t="s">
        <v>323</v>
      </c>
      <c r="D122" s="6">
        <v>24458</v>
      </c>
    </row>
    <row r="123" spans="1:4" x14ac:dyDescent="0.3">
      <c r="A123" t="s">
        <v>324</v>
      </c>
      <c r="B123" t="s">
        <v>325</v>
      </c>
      <c r="C123" t="s">
        <v>326</v>
      </c>
      <c r="D123" s="6">
        <v>39614</v>
      </c>
    </row>
    <row r="124" spans="1:4" x14ac:dyDescent="0.3">
      <c r="A124" t="s">
        <v>327</v>
      </c>
      <c r="B124" t="s">
        <v>328</v>
      </c>
      <c r="C124" t="s">
        <v>329</v>
      </c>
      <c r="D124" s="6">
        <v>51900</v>
      </c>
    </row>
    <row r="125" spans="1:4" x14ac:dyDescent="0.3">
      <c r="A125" t="s">
        <v>330</v>
      </c>
      <c r="B125" t="s">
        <v>331</v>
      </c>
      <c r="C125" t="s">
        <v>332</v>
      </c>
      <c r="D125" s="6">
        <v>94115</v>
      </c>
    </row>
    <row r="126" spans="1:4" x14ac:dyDescent="0.3">
      <c r="A126" t="s">
        <v>333</v>
      </c>
      <c r="B126" t="s">
        <v>334</v>
      </c>
      <c r="C126" t="s">
        <v>335</v>
      </c>
      <c r="D126" s="6">
        <v>50688</v>
      </c>
    </row>
    <row r="127" spans="1:4" x14ac:dyDescent="0.3">
      <c r="A127" t="s">
        <v>336</v>
      </c>
      <c r="B127" t="s">
        <v>337</v>
      </c>
      <c r="C127" t="s">
        <v>338</v>
      </c>
      <c r="D127" s="6">
        <v>1310503</v>
      </c>
    </row>
    <row r="128" spans="1:4" x14ac:dyDescent="0.3">
      <c r="A128" t="s">
        <v>339</v>
      </c>
      <c r="B128" t="s">
        <v>39</v>
      </c>
      <c r="C128" t="s">
        <v>338</v>
      </c>
      <c r="D128" s="6">
        <v>4274971</v>
      </c>
    </row>
    <row r="129" spans="1:4" x14ac:dyDescent="0.3">
      <c r="A129" t="s">
        <v>340</v>
      </c>
      <c r="B129" t="s">
        <v>341</v>
      </c>
      <c r="C129" t="s">
        <v>342</v>
      </c>
      <c r="D129" s="6">
        <v>377843</v>
      </c>
    </row>
    <row r="130" spans="1:4" x14ac:dyDescent="0.3">
      <c r="A130" t="s">
        <v>343</v>
      </c>
      <c r="B130" t="s">
        <v>344</v>
      </c>
      <c r="C130" t="s">
        <v>345</v>
      </c>
      <c r="D130" s="6">
        <v>1672890</v>
      </c>
    </row>
    <row r="131" spans="1:4" x14ac:dyDescent="0.3">
      <c r="A131" t="s">
        <v>346</v>
      </c>
      <c r="B131" t="s">
        <v>347</v>
      </c>
      <c r="C131" t="s">
        <v>348</v>
      </c>
      <c r="D131" s="6">
        <v>2779135</v>
      </c>
    </row>
    <row r="132" spans="1:4" x14ac:dyDescent="0.3">
      <c r="A132" t="s">
        <v>349</v>
      </c>
      <c r="B132" t="s">
        <v>350</v>
      </c>
      <c r="C132" t="s">
        <v>351</v>
      </c>
      <c r="D132" s="6">
        <v>400733</v>
      </c>
    </row>
    <row r="133" spans="1:4" x14ac:dyDescent="0.3">
      <c r="A133" t="s">
        <v>352</v>
      </c>
      <c r="B133" t="s">
        <v>353</v>
      </c>
      <c r="C133" t="s">
        <v>354</v>
      </c>
      <c r="D133" s="6">
        <v>810181</v>
      </c>
    </row>
    <row r="134" spans="1:4" x14ac:dyDescent="0.3">
      <c r="A134" t="s">
        <v>355</v>
      </c>
      <c r="B134" t="s">
        <v>356</v>
      </c>
      <c r="C134" t="s">
        <v>357</v>
      </c>
      <c r="D134" s="6">
        <v>1079364</v>
      </c>
    </row>
    <row r="135" spans="1:4" x14ac:dyDescent="0.3">
      <c r="A135" t="s">
        <v>358</v>
      </c>
      <c r="B135" t="s">
        <v>359</v>
      </c>
      <c r="C135" t="s">
        <v>360</v>
      </c>
      <c r="D135" s="6">
        <v>608541</v>
      </c>
    </row>
    <row r="136" spans="1:4" x14ac:dyDescent="0.3">
      <c r="A136" t="s">
        <v>361</v>
      </c>
      <c r="B136" t="s">
        <v>39</v>
      </c>
      <c r="C136" t="s">
        <v>362</v>
      </c>
      <c r="D136" s="6">
        <v>4612469</v>
      </c>
    </row>
    <row r="137" spans="1:4" x14ac:dyDescent="0.3">
      <c r="A137" t="s">
        <v>363</v>
      </c>
      <c r="B137" t="s">
        <v>364</v>
      </c>
      <c r="C137" t="s">
        <v>365</v>
      </c>
      <c r="D137" s="6">
        <v>12763034</v>
      </c>
    </row>
    <row r="138" spans="1:4" x14ac:dyDescent="0.3">
      <c r="A138" t="s">
        <v>366</v>
      </c>
      <c r="B138" t="s">
        <v>367</v>
      </c>
      <c r="C138" t="s">
        <v>365</v>
      </c>
      <c r="D138" s="6">
        <v>1403053</v>
      </c>
    </row>
    <row r="139" spans="1:4" x14ac:dyDescent="0.3">
      <c r="A139" t="s">
        <v>368</v>
      </c>
      <c r="B139" t="s">
        <v>369</v>
      </c>
      <c r="C139" t="s">
        <v>370</v>
      </c>
      <c r="D139" s="6">
        <v>2111259</v>
      </c>
    </row>
    <row r="140" spans="1:4" x14ac:dyDescent="0.3">
      <c r="A140" t="s">
        <v>371</v>
      </c>
      <c r="B140" t="s">
        <v>372</v>
      </c>
      <c r="C140" t="s">
        <v>370</v>
      </c>
      <c r="D140" s="6">
        <v>190081</v>
      </c>
    </row>
    <row r="141" spans="1:4" x14ac:dyDescent="0.3">
      <c r="A141" t="s">
        <v>453</v>
      </c>
      <c r="B141" t="s">
        <v>454</v>
      </c>
      <c r="C141" t="s">
        <v>455</v>
      </c>
      <c r="D141" s="6">
        <v>194816</v>
      </c>
    </row>
    <row r="142" spans="1:4" x14ac:dyDescent="0.3">
      <c r="A142" t="s">
        <v>422</v>
      </c>
      <c r="B142" t="s">
        <v>423</v>
      </c>
      <c r="C142" t="s">
        <v>424</v>
      </c>
      <c r="D142" s="6">
        <v>378801</v>
      </c>
    </row>
    <row r="143" spans="1:4" x14ac:dyDescent="0.3">
      <c r="A143" t="s">
        <v>425</v>
      </c>
      <c r="B143" t="s">
        <v>423</v>
      </c>
      <c r="C143" t="s">
        <v>424</v>
      </c>
      <c r="D143" s="6">
        <v>1082048</v>
      </c>
    </row>
    <row r="144" spans="1:4" x14ac:dyDescent="0.3">
      <c r="A144" t="s">
        <v>426</v>
      </c>
      <c r="B144" t="s">
        <v>423</v>
      </c>
      <c r="C144" t="s">
        <v>424</v>
      </c>
      <c r="D144" s="6">
        <v>501915</v>
      </c>
    </row>
    <row r="145" spans="1:5" x14ac:dyDescent="0.3">
      <c r="A145" t="s">
        <v>427</v>
      </c>
      <c r="B145" t="s">
        <v>39</v>
      </c>
      <c r="C145" t="s">
        <v>424</v>
      </c>
      <c r="D145" s="6">
        <v>406</v>
      </c>
    </row>
    <row r="146" spans="1:5" x14ac:dyDescent="0.3">
      <c r="A146" t="s">
        <v>428</v>
      </c>
      <c r="B146" t="s">
        <v>39</v>
      </c>
      <c r="C146" t="s">
        <v>424</v>
      </c>
      <c r="D146" s="6">
        <v>14284551</v>
      </c>
    </row>
    <row r="147" spans="1:5" x14ac:dyDescent="0.3">
      <c r="A147" t="s">
        <v>429</v>
      </c>
      <c r="B147" t="s">
        <v>39</v>
      </c>
      <c r="C147" t="s">
        <v>424</v>
      </c>
      <c r="D147" s="6">
        <v>8521586</v>
      </c>
    </row>
    <row r="148" spans="1:5" x14ac:dyDescent="0.3">
      <c r="A148" t="s">
        <v>430</v>
      </c>
      <c r="B148" t="s">
        <v>39</v>
      </c>
      <c r="C148" t="s">
        <v>424</v>
      </c>
      <c r="D148" s="6">
        <v>3468386</v>
      </c>
    </row>
    <row r="149" spans="1:5" x14ac:dyDescent="0.3">
      <c r="A149" t="s">
        <v>431</v>
      </c>
      <c r="B149" t="s">
        <v>39</v>
      </c>
      <c r="C149" t="s">
        <v>424</v>
      </c>
      <c r="D149" s="6">
        <v>2358700</v>
      </c>
    </row>
    <row r="150" spans="1:5" x14ac:dyDescent="0.3">
      <c r="A150" t="s">
        <v>432</v>
      </c>
      <c r="B150" t="s">
        <v>39</v>
      </c>
      <c r="C150" t="s">
        <v>424</v>
      </c>
      <c r="D150" s="6">
        <v>3186857</v>
      </c>
    </row>
    <row r="151" spans="1:5" x14ac:dyDescent="0.3">
      <c r="D151" s="6"/>
    </row>
    <row r="152" spans="1:5" x14ac:dyDescent="0.3">
      <c r="D152" s="6">
        <f>SUM(D3:D151)</f>
        <v>182722475</v>
      </c>
      <c r="E152" s="7"/>
    </row>
    <row r="153" spans="1:5" x14ac:dyDescent="0.3">
      <c r="D153" s="6"/>
    </row>
    <row r="154" spans="1:5" x14ac:dyDescent="0.3">
      <c r="D154" s="6"/>
    </row>
    <row r="155" spans="1:5" x14ac:dyDescent="0.3">
      <c r="D155" s="6"/>
    </row>
    <row r="156" spans="1:5" x14ac:dyDescent="0.3">
      <c r="D156" s="6"/>
    </row>
    <row r="157" spans="1:5" x14ac:dyDescent="0.3">
      <c r="D157" s="6"/>
    </row>
    <row r="158" spans="1:5" x14ac:dyDescent="0.3">
      <c r="D158" s="6"/>
    </row>
    <row r="159" spans="1:5" x14ac:dyDescent="0.3">
      <c r="D159" s="6"/>
    </row>
    <row r="160" spans="1:5" x14ac:dyDescent="0.3">
      <c r="D160" s="6"/>
    </row>
    <row r="161" spans="4:4" x14ac:dyDescent="0.3">
      <c r="D161" s="6"/>
    </row>
    <row r="162" spans="4:4" x14ac:dyDescent="0.3">
      <c r="D162" s="6"/>
    </row>
    <row r="163" spans="4:4" x14ac:dyDescent="0.3">
      <c r="D163" s="6"/>
    </row>
    <row r="164" spans="4:4" x14ac:dyDescent="0.3">
      <c r="D164" s="6"/>
    </row>
    <row r="165" spans="4:4" x14ac:dyDescent="0.3">
      <c r="D165" s="6"/>
    </row>
    <row r="166" spans="4:4" x14ac:dyDescent="0.3">
      <c r="D166" s="6"/>
    </row>
    <row r="167" spans="4:4" x14ac:dyDescent="0.3">
      <c r="D167" s="6"/>
    </row>
    <row r="168" spans="4:4" x14ac:dyDescent="0.3">
      <c r="D168" s="6"/>
    </row>
    <row r="169" spans="4:4" x14ac:dyDescent="0.3">
      <c r="D169" s="6"/>
    </row>
    <row r="170" spans="4:4" x14ac:dyDescent="0.3">
      <c r="D170" s="6"/>
    </row>
    <row r="171" spans="4:4" x14ac:dyDescent="0.3">
      <c r="D171" s="6"/>
    </row>
    <row r="172" spans="4:4" x14ac:dyDescent="0.3">
      <c r="D172" s="6"/>
    </row>
    <row r="173" spans="4:4" x14ac:dyDescent="0.3">
      <c r="D173" s="6"/>
    </row>
    <row r="174" spans="4:4" x14ac:dyDescent="0.3">
      <c r="D174" s="6"/>
    </row>
    <row r="175" spans="4:4" x14ac:dyDescent="0.3">
      <c r="D175" s="6"/>
    </row>
    <row r="176" spans="4:4" x14ac:dyDescent="0.3">
      <c r="D176" s="6"/>
    </row>
    <row r="177" spans="4:4" x14ac:dyDescent="0.3">
      <c r="D177" s="6"/>
    </row>
    <row r="178" spans="4:4" x14ac:dyDescent="0.3">
      <c r="D178" s="6"/>
    </row>
    <row r="179" spans="4:4" x14ac:dyDescent="0.3">
      <c r="D179" s="6"/>
    </row>
    <row r="180" spans="4:4" x14ac:dyDescent="0.3">
      <c r="D180" s="6"/>
    </row>
    <row r="181" spans="4:4" x14ac:dyDescent="0.3">
      <c r="D181" s="6"/>
    </row>
    <row r="182" spans="4:4" x14ac:dyDescent="0.3">
      <c r="D182" s="6"/>
    </row>
    <row r="183" spans="4:4" x14ac:dyDescent="0.3">
      <c r="D183" s="6"/>
    </row>
    <row r="184" spans="4:4" x14ac:dyDescent="0.3">
      <c r="D184" s="6"/>
    </row>
    <row r="185" spans="4:4" x14ac:dyDescent="0.3">
      <c r="D185" s="6"/>
    </row>
    <row r="186" spans="4:4" x14ac:dyDescent="0.3">
      <c r="D186" s="6"/>
    </row>
    <row r="187" spans="4:4" x14ac:dyDescent="0.3">
      <c r="D187" s="6"/>
    </row>
    <row r="188" spans="4:4" x14ac:dyDescent="0.3">
      <c r="D188" s="6"/>
    </row>
    <row r="189" spans="4:4" x14ac:dyDescent="0.3">
      <c r="D189" s="6"/>
    </row>
    <row r="190" spans="4:4" x14ac:dyDescent="0.3">
      <c r="D190" s="6"/>
    </row>
    <row r="191" spans="4:4" x14ac:dyDescent="0.3">
      <c r="D191" s="6"/>
    </row>
    <row r="192" spans="4:4" x14ac:dyDescent="0.3">
      <c r="D192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45"/>
  <sheetViews>
    <sheetView workbookViewId="0">
      <selection activeCell="F16" activeCellId="2" sqref="H12 H15 F16"/>
    </sheetView>
  </sheetViews>
  <sheetFormatPr defaultRowHeight="14.4" x14ac:dyDescent="0.3"/>
  <cols>
    <col min="2" max="2" width="36.109375" customWidth="1"/>
    <col min="3" max="3" width="56.6640625" customWidth="1"/>
    <col min="4" max="4" width="15.21875" customWidth="1"/>
    <col min="5" max="5" width="10.5546875" bestFit="1" customWidth="1"/>
    <col min="6" max="6" width="13.6640625" bestFit="1" customWidth="1"/>
    <col min="7" max="7" width="14.21875" bestFit="1" customWidth="1"/>
    <col min="8" max="8" width="13.21875" bestFit="1" customWidth="1"/>
  </cols>
  <sheetData>
    <row r="4" spans="1:8" x14ac:dyDescent="0.3">
      <c r="A4" t="s">
        <v>373</v>
      </c>
      <c r="B4" t="s">
        <v>374</v>
      </c>
      <c r="C4" t="s">
        <v>375</v>
      </c>
      <c r="D4" s="6">
        <v>687392</v>
      </c>
    </row>
    <row r="5" spans="1:8" x14ac:dyDescent="0.3">
      <c r="A5" t="s">
        <v>376</v>
      </c>
      <c r="B5" t="s">
        <v>54</v>
      </c>
      <c r="C5" t="s">
        <v>375</v>
      </c>
      <c r="D5" s="6">
        <v>1665933</v>
      </c>
    </row>
    <row r="6" spans="1:8" x14ac:dyDescent="0.3">
      <c r="A6" t="s">
        <v>377</v>
      </c>
      <c r="B6" t="s">
        <v>378</v>
      </c>
      <c r="C6" t="s">
        <v>379</v>
      </c>
      <c r="D6" s="6">
        <v>222832</v>
      </c>
    </row>
    <row r="7" spans="1:8" x14ac:dyDescent="0.3">
      <c r="A7" t="s">
        <v>380</v>
      </c>
      <c r="B7" t="s">
        <v>381</v>
      </c>
      <c r="C7" t="s">
        <v>379</v>
      </c>
      <c r="D7" s="6">
        <v>924</v>
      </c>
    </row>
    <row r="8" spans="1:8" x14ac:dyDescent="0.3">
      <c r="A8" t="s">
        <v>382</v>
      </c>
      <c r="B8" t="s">
        <v>383</v>
      </c>
      <c r="C8" t="s">
        <v>384</v>
      </c>
      <c r="D8" s="6">
        <v>215250</v>
      </c>
    </row>
    <row r="9" spans="1:8" x14ac:dyDescent="0.3">
      <c r="A9" t="s">
        <v>385</v>
      </c>
      <c r="B9" t="s">
        <v>386</v>
      </c>
      <c r="C9" t="s">
        <v>387</v>
      </c>
      <c r="D9" s="6">
        <v>164150</v>
      </c>
    </row>
    <row r="10" spans="1:8" x14ac:dyDescent="0.3">
      <c r="A10" t="s">
        <v>388</v>
      </c>
      <c r="B10" t="s">
        <v>389</v>
      </c>
      <c r="C10" t="s">
        <v>390</v>
      </c>
      <c r="D10" s="6">
        <v>40000</v>
      </c>
    </row>
    <row r="11" spans="1:8" x14ac:dyDescent="0.3">
      <c r="A11" t="s">
        <v>391</v>
      </c>
      <c r="B11" t="s">
        <v>392</v>
      </c>
      <c r="C11" t="s">
        <v>393</v>
      </c>
      <c r="D11" s="6">
        <v>157412</v>
      </c>
    </row>
    <row r="12" spans="1:8" x14ac:dyDescent="0.3">
      <c r="A12" t="s">
        <v>394</v>
      </c>
      <c r="B12" t="s">
        <v>395</v>
      </c>
      <c r="C12" t="s">
        <v>396</v>
      </c>
      <c r="D12" s="6">
        <v>209360</v>
      </c>
      <c r="F12" s="4">
        <v>82000000</v>
      </c>
      <c r="G12" s="11">
        <f>F12*0.00485</f>
        <v>397700</v>
      </c>
      <c r="H12" s="11">
        <f>G12*0.2</f>
        <v>79540</v>
      </c>
    </row>
    <row r="13" spans="1:8" x14ac:dyDescent="0.3">
      <c r="A13" t="s">
        <v>397</v>
      </c>
      <c r="B13" t="s">
        <v>398</v>
      </c>
      <c r="C13" t="s">
        <v>399</v>
      </c>
      <c r="D13" s="6">
        <v>73020</v>
      </c>
    </row>
    <row r="14" spans="1:8" x14ac:dyDescent="0.3">
      <c r="A14" t="s">
        <v>400</v>
      </c>
      <c r="B14" t="s">
        <v>401</v>
      </c>
      <c r="C14" t="s">
        <v>402</v>
      </c>
      <c r="D14" s="6">
        <v>24624</v>
      </c>
      <c r="F14" s="4">
        <f>89000000*0.02</f>
        <v>1780000</v>
      </c>
    </row>
    <row r="15" spans="1:8" x14ac:dyDescent="0.3">
      <c r="A15" t="s">
        <v>403</v>
      </c>
      <c r="B15" t="s">
        <v>404</v>
      </c>
      <c r="C15" t="s">
        <v>405</v>
      </c>
      <c r="D15" s="6">
        <v>126568</v>
      </c>
      <c r="F15" s="10">
        <f>F14/2</f>
        <v>890000</v>
      </c>
      <c r="G15" s="10">
        <f>F15/2</f>
        <v>445000</v>
      </c>
      <c r="H15" s="10">
        <f>G15/2</f>
        <v>222500</v>
      </c>
    </row>
    <row r="16" spans="1:8" x14ac:dyDescent="0.3">
      <c r="A16" t="s">
        <v>406</v>
      </c>
      <c r="B16" t="s">
        <v>54</v>
      </c>
      <c r="C16" t="s">
        <v>407</v>
      </c>
      <c r="D16" s="6">
        <v>5732771</v>
      </c>
      <c r="F16" s="10">
        <f>F15/4</f>
        <v>222500</v>
      </c>
    </row>
    <row r="17" spans="1:5" x14ac:dyDescent="0.3">
      <c r="A17" t="s">
        <v>408</v>
      </c>
      <c r="B17" t="s">
        <v>54</v>
      </c>
      <c r="C17" t="s">
        <v>407</v>
      </c>
      <c r="D17" s="6">
        <v>8737</v>
      </c>
    </row>
    <row r="18" spans="1:5" x14ac:dyDescent="0.3">
      <c r="A18" t="s">
        <v>409</v>
      </c>
      <c r="B18" t="s">
        <v>410</v>
      </c>
      <c r="C18" t="s">
        <v>411</v>
      </c>
      <c r="D18" s="6">
        <v>118746</v>
      </c>
    </row>
    <row r="19" spans="1:5" x14ac:dyDescent="0.3">
      <c r="A19" t="s">
        <v>412</v>
      </c>
      <c r="B19" t="s">
        <v>413</v>
      </c>
      <c r="C19" t="s">
        <v>414</v>
      </c>
      <c r="D19" s="6">
        <v>105552</v>
      </c>
    </row>
    <row r="20" spans="1:5" x14ac:dyDescent="0.3">
      <c r="A20" t="s">
        <v>415</v>
      </c>
      <c r="B20" t="s">
        <v>416</v>
      </c>
      <c r="C20" t="s">
        <v>417</v>
      </c>
      <c r="D20" s="6">
        <v>38873</v>
      </c>
    </row>
    <row r="21" spans="1:5" x14ac:dyDescent="0.3">
      <c r="A21" t="s">
        <v>418</v>
      </c>
      <c r="B21" t="s">
        <v>419</v>
      </c>
      <c r="C21" t="s">
        <v>420</v>
      </c>
      <c r="D21" s="6">
        <v>93216</v>
      </c>
    </row>
    <row r="22" spans="1:5" x14ac:dyDescent="0.3">
      <c r="A22" t="s">
        <v>421</v>
      </c>
      <c r="B22" t="s">
        <v>54</v>
      </c>
      <c r="C22" t="s">
        <v>420</v>
      </c>
      <c r="D22" s="6">
        <v>2670543</v>
      </c>
    </row>
    <row r="23" spans="1:5" x14ac:dyDescent="0.3">
      <c r="A23" t="s">
        <v>50</v>
      </c>
      <c r="B23" t="s">
        <v>51</v>
      </c>
      <c r="C23" t="s">
        <v>52</v>
      </c>
      <c r="D23" s="6">
        <v>847140</v>
      </c>
      <c r="E23" t="s">
        <v>434</v>
      </c>
    </row>
    <row r="24" spans="1:5" x14ac:dyDescent="0.3">
      <c r="A24" t="s">
        <v>53</v>
      </c>
      <c r="B24" t="s">
        <v>54</v>
      </c>
      <c r="C24" t="s">
        <v>52</v>
      </c>
      <c r="D24" s="6">
        <v>2577115</v>
      </c>
      <c r="E24" t="s">
        <v>434</v>
      </c>
    </row>
    <row r="25" spans="1:5" x14ac:dyDescent="0.3">
      <c r="A25" t="s">
        <v>435</v>
      </c>
      <c r="B25" t="s">
        <v>436</v>
      </c>
      <c r="C25" t="s">
        <v>437</v>
      </c>
      <c r="D25" s="6">
        <v>373704</v>
      </c>
    </row>
    <row r="26" spans="1:5" x14ac:dyDescent="0.3">
      <c r="A26" t="s">
        <v>438</v>
      </c>
      <c r="B26" t="s">
        <v>54</v>
      </c>
      <c r="C26" t="s">
        <v>437</v>
      </c>
      <c r="D26" s="6">
        <v>1725411</v>
      </c>
    </row>
    <row r="27" spans="1:5" x14ac:dyDescent="0.3">
      <c r="A27" t="s">
        <v>439</v>
      </c>
      <c r="B27" t="s">
        <v>440</v>
      </c>
      <c r="C27" t="s">
        <v>441</v>
      </c>
      <c r="D27" s="6">
        <v>203522</v>
      </c>
    </row>
    <row r="28" spans="1:5" x14ac:dyDescent="0.3">
      <c r="A28" t="s">
        <v>442</v>
      </c>
      <c r="B28" t="s">
        <v>443</v>
      </c>
      <c r="C28" t="s">
        <v>444</v>
      </c>
      <c r="D28" s="6">
        <v>15618799</v>
      </c>
    </row>
    <row r="29" spans="1:5" x14ac:dyDescent="0.3">
      <c r="A29" t="s">
        <v>445</v>
      </c>
      <c r="B29" t="s">
        <v>443</v>
      </c>
      <c r="C29" t="s">
        <v>444</v>
      </c>
      <c r="D29" s="6">
        <v>16546075</v>
      </c>
    </row>
    <row r="30" spans="1:5" x14ac:dyDescent="0.3">
      <c r="A30" t="s">
        <v>446</v>
      </c>
      <c r="B30" t="s">
        <v>54</v>
      </c>
      <c r="C30" t="s">
        <v>447</v>
      </c>
      <c r="D30" s="6">
        <v>3758814</v>
      </c>
    </row>
    <row r="31" spans="1:5" x14ac:dyDescent="0.3">
      <c r="A31" t="s">
        <v>448</v>
      </c>
      <c r="B31" t="s">
        <v>449</v>
      </c>
      <c r="C31" t="s">
        <v>447</v>
      </c>
      <c r="D31" s="6">
        <v>5050</v>
      </c>
    </row>
    <row r="32" spans="1:5" x14ac:dyDescent="0.3">
      <c r="A32" t="s">
        <v>450</v>
      </c>
      <c r="B32" t="s">
        <v>451</v>
      </c>
      <c r="C32" t="s">
        <v>452</v>
      </c>
      <c r="D32" s="6">
        <v>45351</v>
      </c>
    </row>
    <row r="33" spans="1:5" x14ac:dyDescent="0.3">
      <c r="A33" t="s">
        <v>456</v>
      </c>
      <c r="B33" t="s">
        <v>457</v>
      </c>
      <c r="C33" t="s">
        <v>458</v>
      </c>
      <c r="D33" s="6">
        <v>1906350</v>
      </c>
    </row>
    <row r="34" spans="1:5" x14ac:dyDescent="0.3">
      <c r="A34" t="s">
        <v>459</v>
      </c>
      <c r="B34" t="s">
        <v>433</v>
      </c>
      <c r="C34" t="s">
        <v>458</v>
      </c>
      <c r="D34" s="6">
        <v>1021918</v>
      </c>
    </row>
    <row r="35" spans="1:5" x14ac:dyDescent="0.3">
      <c r="A35" t="s">
        <v>460</v>
      </c>
      <c r="B35" t="s">
        <v>54</v>
      </c>
      <c r="C35" t="s">
        <v>458</v>
      </c>
      <c r="D35" s="6">
        <v>9475655</v>
      </c>
    </row>
    <row r="36" spans="1:5" x14ac:dyDescent="0.3">
      <c r="D36" s="6"/>
    </row>
    <row r="37" spans="1:5" x14ac:dyDescent="0.3">
      <c r="D37" s="6">
        <f>SUM(D4:D36)</f>
        <v>66460807</v>
      </c>
      <c r="E37" s="7">
        <f>D37*0.2*0.00485</f>
        <v>64466.982790000002</v>
      </c>
    </row>
    <row r="38" spans="1:5" x14ac:dyDescent="0.3">
      <c r="D38" s="6"/>
    </row>
    <row r="39" spans="1:5" x14ac:dyDescent="0.3">
      <c r="D39" s="6"/>
    </row>
    <row r="40" spans="1:5" x14ac:dyDescent="0.3">
      <c r="D40" s="6"/>
    </row>
    <row r="41" spans="1:5" x14ac:dyDescent="0.3">
      <c r="D41" s="6"/>
    </row>
    <row r="42" spans="1:5" x14ac:dyDescent="0.3">
      <c r="D42" s="6"/>
    </row>
    <row r="43" spans="1:5" x14ac:dyDescent="0.3">
      <c r="D43" s="6"/>
    </row>
    <row r="44" spans="1:5" x14ac:dyDescent="0.3">
      <c r="D44" s="6"/>
    </row>
    <row r="45" spans="1:5" x14ac:dyDescent="0.3">
      <c r="D45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4FEF859F5BA4B89A4DC153F9F7047" ma:contentTypeVersion="15" ma:contentTypeDescription="Create a new document." ma:contentTypeScope="" ma:versionID="b5fa590b7f45a361efbe31527972df3a">
  <xsd:schema xmlns:xsd="http://www.w3.org/2001/XMLSchema" xmlns:xs="http://www.w3.org/2001/XMLSchema" xmlns:p="http://schemas.microsoft.com/office/2006/metadata/properties" xmlns:ns2="42d80b5b-9166-41de-9abd-a7089d0244a6" xmlns:ns3="8523a9fe-24b3-4fba-b4b4-99549620bb68" targetNamespace="http://schemas.microsoft.com/office/2006/metadata/properties" ma:root="true" ma:fieldsID="b01e48d6b3b521a7505fc0082122531f" ns2:_="" ns3:_="">
    <xsd:import namespace="42d80b5b-9166-41de-9abd-a7089d0244a6"/>
    <xsd:import namespace="8523a9fe-24b3-4fba-b4b4-99549620bb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0b5b-9166-41de-9abd-a7089d024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edaba5d-021b-47f3-88ae-893c76e4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3a9fe-24b3-4fba-b4b4-99549620bb6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b375bf-7140-4311-8b8b-4d36e8f1518a}" ma:internalName="TaxCatchAll" ma:showField="CatchAllData" ma:web="8523a9fe-24b3-4fba-b4b4-99549620bb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23a9fe-24b3-4fba-b4b4-99549620bb68" xsi:nil="true"/>
    <lcf76f155ced4ddcb4097134ff3c332f xmlns="42d80b5b-9166-41de-9abd-a7089d0244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F439EB-B319-4701-8644-150CB99FF931}"/>
</file>

<file path=customXml/itemProps2.xml><?xml version="1.0" encoding="utf-8"?>
<ds:datastoreItem xmlns:ds="http://schemas.openxmlformats.org/officeDocument/2006/customXml" ds:itemID="{1628937B-5875-4E42-90DF-B13A27F81EAA}"/>
</file>

<file path=customXml/itemProps3.xml><?xml version="1.0" encoding="utf-8"?>
<ds:datastoreItem xmlns:ds="http://schemas.openxmlformats.org/officeDocument/2006/customXml" ds:itemID="{38B88157-9B4C-49DF-9E24-97ADE1A7C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Projection</vt:lpstr>
      <vt:lpstr>1890 Ranch</vt:lpstr>
      <vt:lpstr>Costco - CPTC</vt:lpstr>
      <vt:lpstr>Projection!Print_Area</vt:lpstr>
    </vt:vector>
  </TitlesOfParts>
  <Company>City of Cedar Park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Aaron Rector</cp:lastModifiedBy>
  <cp:lastPrinted>2024-10-27T22:05:19Z</cp:lastPrinted>
  <dcterms:created xsi:type="dcterms:W3CDTF">2013-06-20T14:30:31Z</dcterms:created>
  <dcterms:modified xsi:type="dcterms:W3CDTF">2024-10-27T22:05:31Z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0x010100CE44FEF859F5BA4B89A4DC153F9F7047</vt:lpwstr>
  </property>
</Properties>
</file>